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comments11.xml" ContentType="application/vnd.openxmlformats-officedocument.spreadsheetml.comment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styles.xml" ContentType="application/vnd.openxmlformats-officedocument.spreadsheetml.styles+xml"/>
  <Override PartName="/xl/worksheets/_rels/sheet15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1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 SUM" sheetId="1" state="visible" r:id="rId3"/>
    <sheet name="REG" sheetId="2" state="visible" r:id="rId4"/>
    <sheet name="SPEC" sheetId="3" state="visible" r:id="rId5"/>
    <sheet name="MWA" sheetId="4" state="visible" r:id="rId6"/>
    <sheet name="MWA Prompt" sheetId="5" state="visible" r:id="rId7"/>
    <sheet name="MWH" sheetId="6" state="visible" r:id="rId8"/>
    <sheet name="PLR SUM" sheetId="7" state="visible" r:id="rId9"/>
    <sheet name="SPEC SUM" sheetId="8" state="hidden" r:id="rId10"/>
    <sheet name="PLR DETAILS" sheetId="9" state="visible" r:id="rId11"/>
    <sheet name="SPEC DETAILS" sheetId="10" state="hidden" r:id="rId12"/>
    <sheet name="SPEC REPORT" sheetId="11" state="visible" r:id="rId13"/>
    <sheet name="SPEC REPORT DETAILS" sheetId="12" state="visible" r:id="rId14"/>
    <sheet name="PLR OPTIONS" sheetId="13" state="visible" r:id="rId15"/>
    <sheet name="SPEC OPTIONS" sheetId="14" state="visible" r:id="rId16"/>
    <sheet name="OPEN SPEC" sheetId="15" state="hidden" r:id="rId17"/>
    <sheet name="5-DAY" sheetId="16" state="hidden" r:id="rId18"/>
    <sheet name="Enron Exporter" sheetId="17" state="hidden" r:id="rId19"/>
    <sheet name="VAR" sheetId="18" state="hidden" r:id="rId20"/>
    <sheet name="Gap Risk" sheetId="19" state="hidden" r:id="rId21"/>
  </sheets>
  <externalReferences>
    <externalReference r:id="rId22"/>
    <externalReference r:id="rId23"/>
  </externalReferences>
  <definedNames>
    <definedName function="false" hidden="false" localSheetId="3" name="_xlnm.Print_Titles" vbProcedure="false">MWA!$A:$B</definedName>
    <definedName function="false" hidden="false" localSheetId="4" name="_xlnm.Print_Titles" vbProcedure="false">'MWA Prompt'!$A:$B</definedName>
    <definedName function="false" hidden="false" localSheetId="5" name="_xlnm.Print_Titles" vbProcedure="false">MWH!$A:$B</definedName>
    <definedName function="false" hidden="false" localSheetId="8" name="_xlnm.Print_Area" vbProcedure="false">'PLR DETAILS'!$A$1:$AA$200</definedName>
    <definedName function="false" hidden="false" localSheetId="8" name="_xlnm.Print_Titles" vbProcedure="false">'PLR DETAILS'!$A:$B,'PLR DETAILS'!$1:$4</definedName>
    <definedName function="false" hidden="false" localSheetId="6" name="_xlnm.Print_Titles" vbProcedure="false">'PLR SUM'!$A:$B</definedName>
    <definedName function="false" hidden="false" localSheetId="1" name="_xlnm.Print_Area" vbProcedure="false">REG!$A$1:$L$56</definedName>
    <definedName function="false" hidden="false" localSheetId="2" name="_xlnm.Print_Area" vbProcedure="false">SPEC!$A$1:$L$57</definedName>
    <definedName function="false" hidden="false" localSheetId="9" name="_xlnm.Print_Titles" vbProcedure="false">'SPEC DETAILS'!$A:$B</definedName>
    <definedName function="false" hidden="false" localSheetId="11" name="_xlnm.Print_Titles" vbProcedure="false">'SPEC REPORT DETAILS'!$A:$C</definedName>
    <definedName function="false" hidden="false" name="BeaverF_nonS" vbProcedure="false">MWA!$A$51</definedName>
    <definedName function="false" hidden="false" name="BeaverN_nonS" vbProcedure="false">MWA!$A$50</definedName>
    <definedName function="false" hidden="false" name="CoyoteF_nonS" vbProcedure="false">MWA!$A$54</definedName>
    <definedName function="false" hidden="false" name="CoyoteF_S" vbProcedure="false">'PLR SUM'!$A$40</definedName>
    <definedName function="false" hidden="false" name="CoyoteN_nonS" vbProcedure="false">MWA!$A$53</definedName>
    <definedName function="false" hidden="false" name="CoyoteN_S" vbProcedure="false">'PLR SUM'!$A$39</definedName>
    <definedName function="false" hidden="false" name="Days" vbProcedure="false">[1]Summary!$BG$79</definedName>
    <definedName function="false" hidden="false" name="MWadt" vbProcedure="false">MWA!$A$5</definedName>
    <definedName function="false" hidden="false" name="MWhdt" vbProcedure="false">MWH!$A$6</definedName>
    <definedName function="false" hidden="false" name="MWhF" vbProcedure="false">MWH!$A$39</definedName>
    <definedName function="false" hidden="false" name="MWhN" vbProcedure="false">MWH!$A$34</definedName>
    <definedName function="false" hidden="false" name="MWhSpecF" vbProcedure="false">MWH!$A$23</definedName>
    <definedName function="false" hidden="false" name="MWhSpecN" vbProcedure="false">MWH!$A$21</definedName>
    <definedName function="false" hidden="false" name="PLRdt" vbProcedure="false">'PLR SUM'!$A$6</definedName>
    <definedName function="false" hidden="false" localSheetId="7" name="Excel_BuiltIn_Print_Titles" vbProcedure="false">#REF!</definedName>
    <definedName function="false" hidden="false" localSheetId="14" name="Excel_BuiltIn__FilterDatabase" vbProcedure="false">'OPEN SPEC'!$A$39:$AB$59</definedName>
  </definedNames>
  <calcPr iterateCount="100" refMode="A1" iterate="false" iterateDelta="0.001"/>
  <pivotCaches>
    <pivotCache cacheId="1" r:id="rId25"/>
    <pivotCache cacheId="2" r:id="rId26"/>
  </pivotCaches>
  <extLst>
    <ext xmlns:loext="http://schemas.libreoffice.org/" uri="{7626C862-2A13-11E5-B345-FEFF819CDC9F}">
      <loext:extCalcPr stringRefSyntax="CalcA1"/>
    </ext>
  </extLst>
</workbook>
</file>

<file path=xl/comments1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J18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per g/l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13</xdr:colOff>
                <xdr:row>16</xdr:row>
                <xdr:rowOff>10</xdr:rowOff>
              </xdr:from>
              <xdr:to>
                <xdr:col>11</xdr:col>
                <xdr:colOff>48</xdr:colOff>
                <xdr:row>21</xdr:row>
                <xdr:rowOff>11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3</xdr:row>
                <xdr:rowOff>10</xdr:rowOff>
              </xdr:from>
              <xdr:to>
                <xdr:col>9</xdr:col>
                <xdr:colOff>9</xdr:colOff>
                <xdr:row>9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<sst xmlns="http://schemas.openxmlformats.org/spreadsheetml/2006/main" count="1861" uniqueCount="305">
  <si>
    <t xml:space="preserve">Portland General Electric Company</t>
  </si>
  <si>
    <t xml:space="preserve">Power Summary</t>
  </si>
  <si>
    <t xml:space="preserve">As of November 16, 2001</t>
  </si>
  <si>
    <t xml:space="preserve">Gain (Loss)</t>
  </si>
  <si>
    <t xml:space="preserve">Total Book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</si>
  <si>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</si>
  <si>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</si>
  <si>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</si>
  <si>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</si>
  <si>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</si>
  <si>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</si>
  <si>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</si>
  <si>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</si>
  <si>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</si>
  <si>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(MWh)</t>
  </si>
  <si>
    <t xml:space="preserve">Maturity / Gap Risk (MWh)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</si>
  <si>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</si>
  <si>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</si>
  <si>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</si>
  <si>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</si>
  <si>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</si>
  <si>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Power Reg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</si>
  <si>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</si>
  <si>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</si>
  <si>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</si>
  <si>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</si>
  <si>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</si>
  <si>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</t>
  </si>
  <si>
    <t xml:space="preserve">MTD</t>
  </si>
  <si>
    <t xml:space="preserve">QTD</t>
  </si>
  <si>
    <t xml:space="preserve">YTD</t>
  </si>
  <si>
    <t xml:space="preserve">TERM - Power Position Summary - MWA</t>
  </si>
  <si>
    <t xml:space="preserve">Valuation Date:  11/16/2001</t>
  </si>
  <si>
    <t xml:space="preserve">As of:                11/19/2001</t>
  </si>
  <si>
    <t xml:space="preserve">TOTAL</t>
  </si>
  <si>
    <t xml:space="preserve">Dec-01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</si>
  <si>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</si>
  <si>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</si>
  <si>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</si>
  <si>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</si>
  <si>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</si>
  <si>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</si>
  <si>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</si>
  <si>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</si>
  <si>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</si>
  <si>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</si>
  <si>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</si>
  <si>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</si>
  <si>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</si>
  <si>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</si>
  <si>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</si>
  <si>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</si>
  <si>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</si>
  <si>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</si>
  <si>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</si>
  <si>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</si>
  <si>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</si>
  <si>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</si>
  <si>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</si>
  <si>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On-Peak Deals</t>
  </si>
  <si>
    <t xml:space="preserve">On-Peak Load</t>
  </si>
  <si>
    <t xml:space="preserve">On-Peak Generation</t>
  </si>
  <si>
    <t xml:space="preserve">Total On-Peak</t>
  </si>
  <si>
    <t xml:space="preserve">Off-Peak Deals</t>
  </si>
  <si>
    <t xml:space="preserve">Off-Peak Load</t>
  </si>
  <si>
    <t xml:space="preserve">Off-Peak Generation</t>
  </si>
  <si>
    <t xml:space="preserve">Total Off-Peak</t>
  </si>
  <si>
    <t xml:space="preserve">Total NOP (MWa)</t>
  </si>
  <si>
    <t xml:space="preserve">SPECULATIVE BOOK</t>
  </si>
  <si>
    <t xml:space="preserve">RMC Spec Limits</t>
  </si>
  <si>
    <t xml:space="preserve">Violations</t>
  </si>
  <si>
    <t xml:space="preserve">HEDGE BOOK</t>
  </si>
  <si>
    <t xml:space="preserve">RMC Hedge Limits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</si>
  <si>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</si>
  <si>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</si>
  <si>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</si>
  <si>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</si>
  <si>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</si>
  <si>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Comparison of Positions With and Without Plant Option Model</t>
  </si>
  <si>
    <t xml:space="preserve">WITH PLANT OPTION MODEL DELTAS</t>
  </si>
  <si>
    <t xml:space="preserve">December</t>
  </si>
  <si>
    <t xml:space="preserve">January</t>
  </si>
  <si>
    <t xml:space="preserve">February</t>
  </si>
  <si>
    <t xml:space="preserve">PLANTS AT AVAILABLE CAPACITIES</t>
  </si>
  <si>
    <t xml:space="preserve">Model</t>
  </si>
  <si>
    <t xml:space="preserve">Avail</t>
  </si>
  <si>
    <t xml:space="preserve">Diff</t>
  </si>
  <si>
    <t xml:space="preserve">On</t>
  </si>
  <si>
    <t xml:space="preserve">Off</t>
  </si>
  <si>
    <t xml:space="preserve">Options</t>
  </si>
  <si>
    <t xml:space="preserve">Peak</t>
  </si>
  <si>
    <t xml:space="preserve">Hours</t>
  </si>
  <si>
    <t xml:space="preserve">  Puts</t>
  </si>
  <si>
    <t xml:space="preserve">  Calls</t>
  </si>
  <si>
    <t xml:space="preserve">TERM - Power Position Summary - MWH</t>
  </si>
  <si>
    <t xml:space="preserve">Prior Date:          11/15/2001</t>
  </si>
  <si>
    <t xml:space="preserve">As of:                  11/19/2001</t>
  </si>
  <si>
    <t xml:space="preserve">Total NOP (MWh)</t>
  </si>
  <si>
    <t xml:space="preserve">TERM - Power PLR Book Summary</t>
  </si>
  <si>
    <t xml:space="preserve">MWa</t>
  </si>
  <si>
    <t xml:space="preserve">Load</t>
  </si>
  <si>
    <t xml:space="preserve">Generation</t>
  </si>
  <si>
    <t xml:space="preserve">Total MWA</t>
  </si>
  <si>
    <t xml:space="preserve">Prior Day MWA</t>
  </si>
  <si>
    <t xml:space="preserve">MWa Delta</t>
  </si>
  <si>
    <t xml:space="preserve">Total Delta On-Peak</t>
  </si>
  <si>
    <t xml:space="preserve">Total Delta Off-Peak</t>
  </si>
  <si>
    <t xml:space="preserve">Puts</t>
  </si>
  <si>
    <t xml:space="preserve">Calls</t>
  </si>
  <si>
    <t xml:space="preserve">Mark-To-Market</t>
  </si>
  <si>
    <t xml:space="preserve">Deals</t>
  </si>
  <si>
    <t xml:space="preserve">Total MTM</t>
  </si>
  <si>
    <t xml:space="preserve">Prior Day MTM</t>
  </si>
  <si>
    <t xml:space="preserve">Delta</t>
  </si>
  <si>
    <t xml:space="preserve">TERM - Power SPEC Book Summary</t>
  </si>
  <si>
    <t xml:space="preserve">TERM - Power PLR Book Details</t>
  </si>
  <si>
    <t xml:space="preserve">COB</t>
  </si>
  <si>
    <t xml:space="preserve">On-Peak Mwa</t>
  </si>
  <si>
    <t xml:space="preserve">Off-Peak Mwa</t>
  </si>
  <si>
    <t xml:space="preserve">Prior MWA</t>
  </si>
  <si>
    <t xml:space="preserve">Delta MWA</t>
  </si>
  <si>
    <t xml:space="preserve">On-Peak MTM</t>
  </si>
  <si>
    <t xml:space="preserve">Off-Peak MTM</t>
  </si>
  <si>
    <t xml:space="preserve">Curve Comparison</t>
  </si>
  <si>
    <t xml:space="preserve">Today's On-Peak</t>
  </si>
  <si>
    <t xml:space="preserve">Prior Day On-Peak</t>
  </si>
  <si>
    <t xml:space="preserve">On-Peak Delta</t>
  </si>
  <si>
    <t xml:space="preserve">Today's Off-Peak</t>
  </si>
  <si>
    <t xml:space="preserve">Prior Day Off-Peak</t>
  </si>
  <si>
    <t xml:space="preserve">Off-Peak Delta</t>
  </si>
  <si>
    <t xml:space="preserve">Average Deal Prices</t>
  </si>
  <si>
    <t xml:space="preserve">On-Peak Buys</t>
  </si>
  <si>
    <t xml:space="preserve">On-Peak Sells</t>
  </si>
  <si>
    <t xml:space="preserve">Off-Peak Buys</t>
  </si>
  <si>
    <t xml:space="preserve">Off-Peak Sells</t>
  </si>
  <si>
    <t xml:space="preserve">COB S-N</t>
  </si>
  <si>
    <t xml:space="preserve">MC</t>
  </si>
  <si>
    <t xml:space="preserve">NOB</t>
  </si>
  <si>
    <t xml:space="preserve">NP-15</t>
  </si>
  <si>
    <t xml:space="preserve">PGE</t>
  </si>
  <si>
    <t xml:space="preserve">PV</t>
  </si>
  <si>
    <t xml:space="preserve">SNOH</t>
  </si>
  <si>
    <t xml:space="preserve">TERM - Power SPEC Book Details</t>
  </si>
  <si>
    <t xml:space="preserve">Speculative Book - Power Summary</t>
  </si>
  <si>
    <t xml:space="preserve">Realized Settlement - January thru October</t>
  </si>
  <si>
    <t xml:space="preserve">Power Book Limits</t>
  </si>
  <si>
    <t xml:space="preserve">Forecasted Realized Settlement - November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</si>
  <si>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</si>
  <si>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</si>
  <si>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</si>
  <si>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Total Net Open Position (Mwh)</t>
  </si>
  <si>
    <t xml:space="preserve">Maturity / Gap Risk (Mwh)</t>
  </si>
  <si>
    <t xml:space="preserve">Realized Settlement Values</t>
  </si>
  <si>
    <t xml:space="preserve">Jun'01</t>
  </si>
  <si>
    <t xml:space="preserve">Total</t>
  </si>
  <si>
    <t xml:space="preserve">Monthly Settlement </t>
  </si>
  <si>
    <t xml:space="preserve">Closed Positions - Mark-to-Market</t>
  </si>
  <si>
    <t xml:space="preserve">Premiums recorded in November</t>
  </si>
  <si>
    <t xml:space="preserve">Open Positions - Mark-to-Market</t>
  </si>
  <si>
    <t xml:space="preserve">  - Realized Settlement</t>
  </si>
  <si>
    <t xml:space="preserve">Forward Position Detail</t>
  </si>
  <si>
    <t xml:space="preserve">Net Open Position (Mwa)</t>
  </si>
  <si>
    <t xml:space="preserve">Prior Day Net Open Position</t>
  </si>
  <si>
    <t xml:space="preserve">  Contract Position</t>
  </si>
  <si>
    <t xml:space="preserve">Mark-to-Market</t>
  </si>
  <si>
    <t xml:space="preserve">  Closed</t>
  </si>
  <si>
    <t xml:space="preserve">  Open</t>
  </si>
  <si>
    <t xml:space="preserve">  Option</t>
  </si>
  <si>
    <t xml:space="preserve">Total Mark-to-Market </t>
  </si>
  <si>
    <t xml:space="preserve">  Option </t>
  </si>
  <si>
    <t xml:space="preserve">Speculative Book - Power Details</t>
  </si>
  <si>
    <t xml:space="preserve"> Mark-to-Market</t>
  </si>
  <si>
    <t xml:space="preserve">    Closed</t>
  </si>
  <si>
    <t xml:space="preserve">    Open</t>
  </si>
  <si>
    <t xml:space="preserve"> Total Mark-to-Market - COB</t>
  </si>
  <si>
    <t xml:space="preserve">  Total Mark-to-Market - MC</t>
  </si>
  <si>
    <t xml:space="preserve">  Total Mark-to-Market - NP-15</t>
  </si>
  <si>
    <t xml:space="preserve">  Total Mark-to-Market - PV</t>
  </si>
  <si>
    <t xml:space="preserve">Retail Book - Power Summary</t>
  </si>
  <si>
    <t xml:space="preserve">Mwa</t>
  </si>
  <si>
    <t xml:space="preserve">Contracts to Hedge</t>
  </si>
  <si>
    <t xml:space="preserve">Net Contract Position</t>
  </si>
  <si>
    <t xml:space="preserve">Option Delta Position</t>
  </si>
  <si>
    <t xml:space="preserve">  Premium (Recorded at transaction date)</t>
  </si>
  <si>
    <t xml:space="preserve">  Deal (Included in Spec Report)</t>
  </si>
  <si>
    <t xml:space="preserve">Total Mark-to-Market</t>
  </si>
  <si>
    <t xml:space="preserve">PIVOT TABLES FOR OPEN POSITIONS - REFRESH AFTER EDITING </t>
  </si>
  <si>
    <t xml:space="preserve">OPEN POSITIONS - MTM</t>
  </si>
  <si>
    <t xml:space="preserve">Sum of PVMTM</t>
  </si>
  <si>
    <t xml:space="preserve">DELIVERY</t>
  </si>
  <si>
    <t xml:space="preserve">LOCATION</t>
  </si>
  <si>
    <t xml:space="preserve">2001/12</t>
  </si>
  <si>
    <t xml:space="preserve">2002/01</t>
  </si>
  <si>
    <t xml:space="preserve">2002/02</t>
  </si>
  <si>
    <t xml:space="preserve">2002/03</t>
  </si>
  <si>
    <t xml:space="preserve">2002/04</t>
  </si>
  <si>
    <t xml:space="preserve">2002/05</t>
  </si>
  <si>
    <t xml:space="preserve">2002/06</t>
  </si>
  <si>
    <t xml:space="preserve">(blank)</t>
  </si>
  <si>
    <t xml:space="preserve">Grand Total</t>
  </si>
  <si>
    <t xml:space="preserve">OPEN POSITIONS - MWH</t>
  </si>
  <si>
    <t xml:space="preserve">Sum of TOTALQTY</t>
  </si>
  <si>
    <t xml:space="preserve">Spreads</t>
  </si>
  <si>
    <t xml:space="preserve">long/short</t>
  </si>
  <si>
    <t xml:space="preserve">Period</t>
  </si>
  <si>
    <t xml:space="preserve">on/off</t>
  </si>
  <si>
    <t xml:space="preserve">MW</t>
  </si>
  <si>
    <t xml:space="preserve">premium POD</t>
  </si>
  <si>
    <t xml:space="preserve">BR #</t>
  </si>
  <si>
    <t xml:space="preserve">discount POD</t>
  </si>
  <si>
    <t xml:space="preserve">Long</t>
  </si>
  <si>
    <t xml:space="preserve">Q2-02</t>
  </si>
  <si>
    <t xml:space="preserve">COB (N-S)</t>
  </si>
  <si>
    <t xml:space="preserve">Short</t>
  </si>
  <si>
    <t xml:space="preserve">Q1-02</t>
  </si>
  <si>
    <t xml:space="preserve">Dec</t>
  </si>
  <si>
    <t xml:space="preserve">6760, 6875</t>
  </si>
  <si>
    <t xml:space="preserve">6761, 6876</t>
  </si>
  <si>
    <t xml:space="preserve">Longs/Shorts</t>
  </si>
  <si>
    <t xml:space="preserve">Price</t>
  </si>
  <si>
    <t xml:space="preserve">Location</t>
  </si>
  <si>
    <t xml:space="preserve">BR#</t>
  </si>
  <si>
    <t xml:space="preserve">5636, 5750</t>
  </si>
  <si>
    <t xml:space="preserve">Long/Short</t>
  </si>
  <si>
    <t xml:space="preserve">COUNTERPARTY</t>
  </si>
  <si>
    <t xml:space="preserve">XREF</t>
  </si>
  <si>
    <t xml:space="preserve">TRADER</t>
  </si>
  <si>
    <t xml:space="preserve">STARTDTE</t>
  </si>
  <si>
    <t xml:space="preserve">ENDDTE</t>
  </si>
  <si>
    <t xml:space="preserve">TICKETNO</t>
  </si>
  <si>
    <t xml:space="preserve">DEAL#</t>
  </si>
  <si>
    <t xml:space="preserve">STATUS</t>
  </si>
  <si>
    <t xml:space="preserve">TRANS_DATE</t>
  </si>
  <si>
    <t xml:space="preserve">TRANSTYPE</t>
  </si>
  <si>
    <t xml:space="preserve">VARIED</t>
  </si>
  <si>
    <t xml:space="preserve">QTY</t>
  </si>
  <si>
    <t xml:space="preserve">PRODUCT</t>
  </si>
  <si>
    <t xml:space="preserve">COMMOD</t>
  </si>
  <si>
    <t xml:space="preserve">DIVISION</t>
  </si>
  <si>
    <t xml:space="preserve">FASB</t>
  </si>
  <si>
    <t xml:space="preserve">VARIEDPRC</t>
  </si>
  <si>
    <t xml:space="preserve">TOTALQTY</t>
  </si>
  <si>
    <t xml:space="preserve">DEALPRICE</t>
  </si>
  <si>
    <t xml:space="preserve">Index</t>
  </si>
  <si>
    <t xml:space="preserve">Prem/Disc</t>
  </si>
  <si>
    <t xml:space="preserve">EXT$</t>
  </si>
  <si>
    <t xml:space="preserve">MTMDATE</t>
  </si>
  <si>
    <t xml:space="preserve">MKT_PRICE</t>
  </si>
  <si>
    <t xml:space="preserve">NOMMTM</t>
  </si>
  <si>
    <t xml:space="preserve">PVMTM</t>
  </si>
  <si>
    <t xml:space="preserve">Mirant Americas Energy Marketing, L.P.</t>
  </si>
  <si>
    <t xml:space="preserve"> </t>
  </si>
  <si>
    <t xml:space="preserve">Nordt</t>
  </si>
  <si>
    <t xml:space="preserve">P6723</t>
  </si>
  <si>
    <t xml:space="preserve">L</t>
  </si>
  <si>
    <t xml:space="preserve">BUY</t>
  </si>
  <si>
    <t xml:space="preserve">PEAK</t>
  </si>
  <si>
    <t xml:space="preserve">ELON</t>
  </si>
  <si>
    <t xml:space="preserve">SPEC</t>
  </si>
  <si>
    <t xml:space="preserve">S</t>
  </si>
  <si>
    <t xml:space="preserve">-</t>
  </si>
  <si>
    <t xml:space="preserve">P6724</t>
  </si>
  <si>
    <t xml:space="preserve">SELL</t>
  </si>
  <si>
    <t xml:space="preserve">Morgan Stanley Capital Group, Inc.</t>
  </si>
  <si>
    <t xml:space="preserve">Miller</t>
  </si>
  <si>
    <t xml:space="preserve">P6829</t>
  </si>
  <si>
    <t xml:space="preserve">P6830</t>
  </si>
  <si>
    <t xml:space="preserve">Allegheny Energy Supply Co., LLC</t>
  </si>
  <si>
    <t xml:space="preserve">P7017</t>
  </si>
  <si>
    <t xml:space="preserve">Sempra Energy Trading Corp.</t>
  </si>
  <si>
    <t xml:space="preserve">P7029</t>
  </si>
  <si>
    <t xml:space="preserve">P7030</t>
  </si>
  <si>
    <t xml:space="preserve">Aquila, Inc.</t>
  </si>
  <si>
    <t xml:space="preserve">P7025</t>
  </si>
  <si>
    <t xml:space="preserve">Williams Energy Marketing &amp; Trading Company</t>
  </si>
  <si>
    <t xml:space="preserve">P7111</t>
  </si>
  <si>
    <t xml:space="preserve">P7112</t>
  </si>
  <si>
    <t xml:space="preserve">TransAlta Energy Marketing (US), Inc.</t>
  </si>
  <si>
    <t xml:space="preserve">P7120</t>
  </si>
  <si>
    <t xml:space="preserve">P7121</t>
  </si>
  <si>
    <t xml:space="preserve">Public Service Company of Colorado</t>
  </si>
  <si>
    <t xml:space="preserve">P7122</t>
  </si>
  <si>
    <t xml:space="preserve">LAST 5-DAY RETAIL</t>
  </si>
  <si>
    <t xml:space="preserve">MTD SPEC</t>
  </si>
  <si>
    <t xml:space="preserve">LAST 5-DAY SPEC</t>
  </si>
  <si>
    <t xml:space="preserve"> - NOVEMBER</t>
  </si>
  <si>
    <t xml:space="preserve">Date </t>
  </si>
  <si>
    <t xml:space="preserve">RETAIL</t>
  </si>
  <si>
    <t xml:space="preserve">ENRON 5-DAY SPEC</t>
  </si>
  <si>
    <t xml:space="preserve">NOV MTD ENRON</t>
  </si>
  <si>
    <t xml:space="preserve">5-DAY ENRON</t>
  </si>
  <si>
    <t xml:space="preserve">FOR ENRON EXPORT</t>
  </si>
  <si>
    <t xml:space="preserve">PGE POWER</t>
  </si>
  <si>
    <t xml:space="preserve">POS</t>
  </si>
  <si>
    <t xml:space="preserve">DAILY</t>
  </si>
  <si>
    <t xml:space="preserve">NET OPEN POSITION</t>
  </si>
  <si>
    <t xml:space="preserve">P&amp;L</t>
  </si>
  <si>
    <t xml:space="preserve">DPR REPORT P&amp;L</t>
  </si>
  <si>
    <t xml:space="preserve">MANUALLY INPUT</t>
  </si>
  <si>
    <t xml:space="preserve">5 DAY ROLL</t>
  </si>
  <si>
    <t xml:space="preserve">Value at Risk</t>
  </si>
  <si>
    <t xml:space="preserve">Hedge</t>
  </si>
  <si>
    <t xml:space="preserve">12 Month Strip</t>
  </si>
  <si>
    <t xml:space="preserve">Maturity </t>
  </si>
  <si>
    <t xml:space="preserve">Spec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</si>
</sst>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\$* #,##0_);_(\$* \(#,##0\);_(\$* \-_);_(@_)"/>
    <numFmt numFmtId="166" formatCode="_(* #,##0_);_(* \(#,##0\);_(* \-_);_(@_)"/>
    <numFmt numFmtId="167" formatCode="[$-409]#,##0_);\(#,##0\)"/>
    <numFmt numFmtId="168" formatCode="0"/>
    <numFmt numFmtId="169" formatCode="#,##0"/>
    <numFmt numFmtId="170" formatCode="mmmm\ d&quot;, &quot;yyyy"/>
    <numFmt numFmtId="171" formatCode="0%"/>
    <numFmt numFmtId="172" formatCode="_(* #,##0.00_);_(* \(#,##0.00\);_(* \-??_);_(@_)"/>
    <numFmt numFmtId="173" formatCode="_(* #,##0_);_(* \(#,##0\);_(* \-??_);_(@_)"/>
    <numFmt numFmtId="174" formatCode="\$#,##0.00"/>
    <numFmt numFmtId="175" formatCode="[$-409]d\-mmm"/>
    <numFmt numFmtId="176" formatCode="[$-409]mmm\-yy"/>
    <numFmt numFmtId="177" formatCode="\$#,##0.00_);&quot;($&quot;#,##0.00\)"/>
    <numFmt numFmtId="178" formatCode="[$-409]m/d/yyyy"/>
    <numFmt numFmtId="179" formatCode="\$#,##0_);&quot;($&quot;#,##0\)"/>
    <numFmt numFmtId="180" formatCode="\$#,##0.00_);[RED]&quot;($&quot;#,##0.00\)"/>
    <numFmt numFmtId="181" formatCode="\$#,##0"/>
    <numFmt numFmtId="182" formatCode="m/d"/>
  </numFmts>
  <fonts count="44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sz val="8.5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sz val="8"/>
      <color rgb="FFFF000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7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sz val="5"/>
      <color rgb="FF000000"/>
      <name val="Times New Roman"/>
      <family val="2"/>
    </font>
    <font>
      <b val="true"/>
      <sz val="8.25"/>
      <color rgb="FF000000"/>
      <name val="Times New Roman"/>
      <family val="2"/>
    </font>
    <font>
      <sz val="4.75"/>
      <color rgb="FF000000"/>
      <name val="Times New Roman"/>
      <family val="2"/>
    </font>
    <font>
      <sz val="7"/>
      <name val="MS Sans Serif"/>
      <family val="2"/>
    </font>
    <font>
      <b val="true"/>
      <sz val="7"/>
      <color rgb="FF000000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b val="true"/>
      <sz val="8"/>
      <color rgb="FF000000"/>
      <name val="MS Sans Serif"/>
      <family val="2"/>
    </font>
    <font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0"/>
    </font>
    <font>
      <sz val="8"/>
      <color rgb="FF000000"/>
      <name val="MS Sans Serif"/>
      <family val="0"/>
    </font>
    <font>
      <b val="true"/>
      <sz val="7"/>
      <name val="MS Sans Serif"/>
      <family val="2"/>
    </font>
    <font>
      <b val="true"/>
      <u val="single"/>
      <sz val="7"/>
      <name val="MS Sans Serif"/>
      <family val="2"/>
    </font>
    <font>
      <b val="true"/>
      <sz val="9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  <font>
      <sz val="8"/>
      <name val="Times New Roman"/>
      <family val="1"/>
    </font>
    <font>
      <sz val="8.5"/>
      <color rgb="FF000000"/>
      <name val="MS Sans Serif"/>
      <family val="2"/>
    </font>
    <font>
      <sz val="8.5"/>
      <color rgb="FF0000FF"/>
      <name val="MS Sans Serif"/>
      <family val="2"/>
    </font>
    <font>
      <b val="true"/>
      <sz val="8.5"/>
      <color rgb="FF00000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FFFF00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ck"/>
      <diagonal/>
    </border>
  </borders>
  <cellStyleXfs count="7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2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7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27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0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3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31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0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4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9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9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9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3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3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34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4" fontId="9" fillId="2" borderId="1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9" fillId="2" borderId="1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9" fontId="9" fillId="2" borderId="13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9" fontId="34" fillId="0" borderId="1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4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4" fontId="34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74" fontId="34" fillId="0" borderId="10" xfId="0" applyFont="true" applyBorder="true" applyAlignment="true" applyProtection="true">
      <alignment horizontal="right" vertical="top" textRotation="0" wrapText="false" indent="0" shrinkToFit="false"/>
      <protection locked="false" hidden="false"/>
    </xf>
    <xf numFmtId="169" fontId="5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5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9" fontId="5" fillId="0" borderId="0" xfId="0" applyFont="true" applyBorder="false" applyAlignment="true" applyProtection="true">
      <alignment horizontal="right" vertical="top" textRotation="0" wrapText="true" indent="0" shrinkToFit="false"/>
      <protection locked="false" hidden="false"/>
    </xf>
    <xf numFmtId="169" fontId="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9" fillId="2" borderId="1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9" fontId="33" fillId="0" borderId="0" xfId="0" applyFont="true" applyBorder="false" applyAlignment="true" applyProtection="true">
      <alignment horizontal="right" vertical="top" textRotation="0" wrapText="false" indent="0" shrinkToFit="false"/>
      <protection locked="false" hidden="false"/>
    </xf>
    <xf numFmtId="169" fontId="3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9" fontId="9" fillId="2" borderId="12" xf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9" fontId="33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2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7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8" fillId="3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6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3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5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1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42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41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9" fontId="41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6" fontId="43" fillId="3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_dth day" xfId="28"/>
    <cellStyle name="Comma_mwa" xfId="29"/>
    <cellStyle name="Comma_mwh" xfId="30"/>
    <cellStyle name="Comma_plr det" xfId="31"/>
    <cellStyle name="Comma_plr sum" xfId="32"/>
    <cellStyle name="Comma_plrdet" xfId="33"/>
    <cellStyle name="Comma_spec det" xfId="34"/>
    <cellStyle name="Comma_spec sum" xfId="35"/>
    <cellStyle name="Currency [0]_dth day" xfId="36"/>
    <cellStyle name="Currency [0]_mwa" xfId="37"/>
    <cellStyle name="Currency [0]_mwh" xfId="38"/>
    <cellStyle name="Currency [0]_plr det" xfId="39"/>
    <cellStyle name="Currency [0]_plr sum" xfId="40"/>
    <cellStyle name="Currency [0]_plrdet" xfId="41"/>
    <cellStyle name="Currency [0]_spec det" xfId="42"/>
    <cellStyle name="Currency [0]_spec sum" xfId="43"/>
    <cellStyle name="Currency_dth day" xfId="44"/>
    <cellStyle name="Currency_mwa" xfId="45"/>
    <cellStyle name="Currency_mwh" xfId="46"/>
    <cellStyle name="Currency_plr det" xfId="47"/>
    <cellStyle name="Currency_plr sum" xfId="48"/>
    <cellStyle name="Currency_plrdet" xfId="49"/>
    <cellStyle name="Currency_spec det" xfId="50"/>
    <cellStyle name="Currency_spec sum" xfId="51"/>
    <cellStyle name="Normal_Daily Power Report File.xls Chart 2" xfId="52"/>
    <cellStyle name="Normal_Daily Power Report File.xls Chart 3" xfId="53"/>
    <cellStyle name="Normal_Daily Power Report File.xls Chart 4" xfId="54"/>
    <cellStyle name="Normal_Daily Power Report File.xls Chart 5" xfId="55"/>
    <cellStyle name="Normal_Daily Power Report File.xls Chart 6" xfId="56"/>
    <cellStyle name="Normal_DPR Daily File" xfId="57"/>
    <cellStyle name="Normal_dth day" xfId="58"/>
    <cellStyle name="Normal_mwa" xfId="59"/>
    <cellStyle name="Normal_mwh" xfId="60"/>
    <cellStyle name="Normal_New Summary" xfId="61"/>
    <cellStyle name="Normal_plr det" xfId="62"/>
    <cellStyle name="Normal_plr sum" xfId="63"/>
    <cellStyle name="Normal_plrdet" xfId="64"/>
    <cellStyle name="Normal_spec det" xfId="65"/>
    <cellStyle name="Normal_spec sum" xfId="66"/>
    <cellStyle name="Normal_Standard Exporter" xfId="67"/>
    <cellStyle name="Percent_dth day" xfId="68"/>
    <cellStyle name="Percent_mwa" xfId="69"/>
    <cellStyle name="Percent_mwh" xfId="70"/>
    <cellStyle name="Percent_plr det" xfId="71"/>
    <cellStyle name="Percent_plr sum" xfId="72"/>
    <cellStyle name="Percent_plrdet" xfId="73"/>
    <cellStyle name="Percent_spec det" xfId="74"/>
    <cellStyle name="Percent_spec sum" xfId="75"/>
  </cellStyles>
  <dxfs count="1">
    <dxf>
      <font>
        <name val="Times New Roman"/>
        <family val="0"/>
        <color rgb="FF0000FF"/>
        <sz val="8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externalLink" Target="externalLinks/externalLink1.xml"/><Relationship Id="rId23" Type="http://schemas.openxmlformats.org/officeDocument/2006/relationships/externalLink" Target="externalLinks/externalLink2.xml"/><Relationship Id="rId24" Type="http://schemas.openxmlformats.org/officeDocument/2006/relationships/sharedStrings" Target="sharedStrings.xml"/><Relationship Id="rId25" Type="http://schemas.openxmlformats.org/officeDocument/2006/relationships/pivotCacheDefinition" Target="pivotCache/pivotCacheDefinition1.xml"/><Relationship Id="rId26" Type="http://schemas.openxmlformats.org/officeDocument/2006/relationships/pivotCacheDefinition" Target="pivotCache/pivotCacheDefinition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1-Day"</c:f>
              <c:strCache>
                <c:ptCount val="1"/>
                <c:pt idx="0">
                  <c:v>Reg 1-Day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REG!$N$7:$N$82</c:f>
              <c:strCache>
                <c:ptCount val="76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</c:strCache>
            </c:strRef>
          </c:cat>
          <c:val>
            <c:numRef>
              <c:f>REG!$O$7:$O$82</c:f>
              <c:numCache>
                <c:formatCode>#,##0</c:formatCode>
                <c:ptCount val="76"/>
                <c:pt idx="0">
                  <c:v>2870.489</c:v>
                </c:pt>
                <c:pt idx="1">
                  <c:v>-814.983</c:v>
                </c:pt>
                <c:pt idx="2">
                  <c:v>90.257</c:v>
                </c:pt>
                <c:pt idx="3">
                  <c:v>-274.216</c:v>
                </c:pt>
                <c:pt idx="4">
                  <c:v>1446.158</c:v>
                </c:pt>
                <c:pt idx="5">
                  <c:v>1895.21</c:v>
                </c:pt>
                <c:pt idx="6">
                  <c:v>602.171</c:v>
                </c:pt>
                <c:pt idx="7">
                  <c:v>1.409</c:v>
                </c:pt>
                <c:pt idx="8">
                  <c:v>415.922</c:v>
                </c:pt>
                <c:pt idx="9">
                  <c:v>-906.766</c:v>
                </c:pt>
                <c:pt idx="10">
                  <c:v>-219.593</c:v>
                </c:pt>
                <c:pt idx="11">
                  <c:v>-1027.15</c:v>
                </c:pt>
                <c:pt idx="12">
                  <c:v>978.023</c:v>
                </c:pt>
                <c:pt idx="13">
                  <c:v>-3554.66</c:v>
                </c:pt>
                <c:pt idx="14">
                  <c:v>-38.458</c:v>
                </c:pt>
                <c:pt idx="15">
                  <c:v>-55.107</c:v>
                </c:pt>
                <c:pt idx="16">
                  <c:v>-2548.862</c:v>
                </c:pt>
                <c:pt idx="17">
                  <c:v>2158.074</c:v>
                </c:pt>
                <c:pt idx="18">
                  <c:v>-800.88</c:v>
                </c:pt>
                <c:pt idx="19">
                  <c:v>-58.617</c:v>
                </c:pt>
                <c:pt idx="20">
                  <c:v>2640.496</c:v>
                </c:pt>
                <c:pt idx="21">
                  <c:v>1013.408</c:v>
                </c:pt>
                <c:pt idx="22">
                  <c:v>1030.606</c:v>
                </c:pt>
                <c:pt idx="23">
                  <c:v>1354.009</c:v>
                </c:pt>
                <c:pt idx="24">
                  <c:v>-96.895</c:v>
                </c:pt>
                <c:pt idx="25">
                  <c:v>-6507.363</c:v>
                </c:pt>
                <c:pt idx="26">
                  <c:v>-2538.939</c:v>
                </c:pt>
                <c:pt idx="27">
                  <c:v>-3083.632</c:v>
                </c:pt>
                <c:pt idx="28">
                  <c:v>-630.839</c:v>
                </c:pt>
                <c:pt idx="29">
                  <c:v>-3190.492</c:v>
                </c:pt>
                <c:pt idx="30">
                  <c:v>199.416</c:v>
                </c:pt>
                <c:pt idx="31">
                  <c:v>-406.349</c:v>
                </c:pt>
                <c:pt idx="32">
                  <c:v>2573.613</c:v>
                </c:pt>
                <c:pt idx="33">
                  <c:v>4607.999</c:v>
                </c:pt>
                <c:pt idx="34">
                  <c:v>1533.11094000006</c:v>
                </c:pt>
                <c:pt idx="35">
                  <c:v>533.946</c:v>
                </c:pt>
                <c:pt idx="36">
                  <c:v>2283.061</c:v>
                </c:pt>
                <c:pt idx="37">
                  <c:v>-1071.231</c:v>
                </c:pt>
                <c:pt idx="38">
                  <c:v>1030.105</c:v>
                </c:pt>
                <c:pt idx="39">
                  <c:v>264.836</c:v>
                </c:pt>
                <c:pt idx="40">
                  <c:v>-205.452</c:v>
                </c:pt>
                <c:pt idx="41">
                  <c:v>-828.883</c:v>
                </c:pt>
                <c:pt idx="42">
                  <c:v>928.392</c:v>
                </c:pt>
                <c:pt idx="43">
                  <c:v>-56.566</c:v>
                </c:pt>
                <c:pt idx="44">
                  <c:v>-1551.827</c:v>
                </c:pt>
                <c:pt idx="45">
                  <c:v>1906.755</c:v>
                </c:pt>
                <c:pt idx="46">
                  <c:v>-804.959</c:v>
                </c:pt>
                <c:pt idx="47">
                  <c:v>-4154.511</c:v>
                </c:pt>
                <c:pt idx="48">
                  <c:v>-3569.306</c:v>
                </c:pt>
                <c:pt idx="49">
                  <c:v>-2384.468</c:v>
                </c:pt>
                <c:pt idx="50">
                  <c:v>-231.287</c:v>
                </c:pt>
                <c:pt idx="51">
                  <c:v>982.799</c:v>
                </c:pt>
                <c:pt idx="52">
                  <c:v>-2074.886</c:v>
                </c:pt>
                <c:pt idx="53">
                  <c:v>123.937</c:v>
                </c:pt>
                <c:pt idx="54">
                  <c:v>-1260.7</c:v>
                </c:pt>
                <c:pt idx="55">
                  <c:v>-2138.229</c:v>
                </c:pt>
                <c:pt idx="56">
                  <c:v>-311.404</c:v>
                </c:pt>
                <c:pt idx="57">
                  <c:v>-6492.055</c:v>
                </c:pt>
                <c:pt idx="58">
                  <c:v>-1342.061</c:v>
                </c:pt>
                <c:pt idx="59">
                  <c:v>437.91</c:v>
                </c:pt>
                <c:pt idx="60">
                  <c:v>-580.255</c:v>
                </c:pt>
                <c:pt idx="61">
                  <c:v>-3124.8813025465</c:v>
                </c:pt>
                <c:pt idx="62">
                  <c:v>741.739302546501</c:v>
                </c:pt>
                <c:pt idx="63">
                  <c:v>65.756</c:v>
                </c:pt>
                <c:pt idx="64">
                  <c:v>134.898</c:v>
                </c:pt>
                <c:pt idx="65">
                  <c:v>-1370.183</c:v>
                </c:pt>
                <c:pt idx="66">
                  <c:v>29471.692</c:v>
                </c:pt>
                <c:pt idx="67">
                  <c:v>564.76</c:v>
                </c:pt>
                <c:pt idx="68">
                  <c:v>179.748</c:v>
                </c:pt>
                <c:pt idx="69">
                  <c:v>-2841.857</c:v>
                </c:pt>
                <c:pt idx="70">
                  <c:v>693.207</c:v>
                </c:pt>
                <c:pt idx="71">
                  <c:v>2731.417</c:v>
                </c:pt>
                <c:pt idx="72">
                  <c:v>1247.973</c:v>
                </c:pt>
                <c:pt idx="73">
                  <c:v>197.366</c:v>
                </c:pt>
                <c:pt idx="74">
                  <c:v>3159.236</c:v>
                </c:pt>
                <c:pt idx="75">
                  <c:v>437.683</c:v>
                </c:pt>
              </c:numCache>
            </c:numRef>
          </c:val>
        </c:ser>
        <c:gapWidth val="150"/>
        <c:overlap val="0"/>
        <c:axId val="84342296"/>
        <c:axId val="4519594"/>
      </c:barChart>
      <c:catAx>
        <c:axId val="8434229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519594"/>
        <c:crossesAt val="0"/>
        <c:auto val="1"/>
        <c:lblAlgn val="ctr"/>
        <c:lblOffset val="100"/>
        <c:noMultiLvlLbl val="0"/>
      </c:catAx>
      <c:valAx>
        <c:axId val="4519594"/>
        <c:scaling>
          <c:orientation val="minMax"/>
          <c:max val="30000"/>
          <c:min val="-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4342296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5Day"</c:f>
              <c:strCache>
                <c:ptCount val="1"/>
                <c:pt idx="0">
                  <c:v>Reg 5Day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REG!$N$7:$N$82</c:f>
              <c:strCache>
                <c:ptCount val="76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</c:strCache>
            </c:strRef>
          </c:cat>
          <c:val>
            <c:numRef>
              <c:f>REG!$P$7:$P$82</c:f>
              <c:numCache>
                <c:formatCode>#,##0</c:formatCode>
                <c:ptCount val="76"/>
                <c:pt idx="0">
                  <c:v>6003</c:v>
                </c:pt>
                <c:pt idx="1">
                  <c:v>5008</c:v>
                </c:pt>
                <c:pt idx="2">
                  <c:v>1594</c:v>
                </c:pt>
                <c:pt idx="3">
                  <c:v>3331</c:v>
                </c:pt>
                <c:pt idx="4">
                  <c:v>3317.705</c:v>
                </c:pt>
                <c:pt idx="5">
                  <c:v>2342.426</c:v>
                </c:pt>
                <c:pt idx="6">
                  <c:v>3759.58</c:v>
                </c:pt>
                <c:pt idx="7">
                  <c:v>3670.732</c:v>
                </c:pt>
                <c:pt idx="8">
                  <c:v>4360.87</c:v>
                </c:pt>
                <c:pt idx="9">
                  <c:v>2007.946</c:v>
                </c:pt>
                <c:pt idx="10">
                  <c:v>-106.857</c:v>
                </c:pt>
                <c:pt idx="11">
                  <c:v>-1736.178</c:v>
                </c:pt>
                <c:pt idx="12">
                  <c:v>-759.564</c:v>
                </c:pt>
                <c:pt idx="13">
                  <c:v>-4730.146</c:v>
                </c:pt>
                <c:pt idx="14">
                  <c:v>-3861.838</c:v>
                </c:pt>
                <c:pt idx="15">
                  <c:v>-3697.352</c:v>
                </c:pt>
                <c:pt idx="16">
                  <c:v>-5219.064</c:v>
                </c:pt>
                <c:pt idx="17">
                  <c:v>-4039.013</c:v>
                </c:pt>
                <c:pt idx="18">
                  <c:v>-1285.233</c:v>
                </c:pt>
                <c:pt idx="19">
                  <c:v>-1305.392</c:v>
                </c:pt>
                <c:pt idx="20">
                  <c:v>1390.211</c:v>
                </c:pt>
                <c:pt idx="21">
                  <c:v>4952.481</c:v>
                </c:pt>
                <c:pt idx="22">
                  <c:v>3825.013</c:v>
                </c:pt>
                <c:pt idx="23">
                  <c:v>5979.902</c:v>
                </c:pt>
                <c:pt idx="24">
                  <c:v>5941.624</c:v>
                </c:pt>
                <c:pt idx="25">
                  <c:v>-3206.235</c:v>
                </c:pt>
                <c:pt idx="26">
                  <c:v>-6758.582</c:v>
                </c:pt>
                <c:pt idx="27">
                  <c:v>-10872.82</c:v>
                </c:pt>
                <c:pt idx="28">
                  <c:v>-12857.668</c:v>
                </c:pt>
                <c:pt idx="29">
                  <c:v>-15951.265</c:v>
                </c:pt>
                <c:pt idx="30">
                  <c:v>-9244.486</c:v>
                </c:pt>
                <c:pt idx="31">
                  <c:v>-7111.896</c:v>
                </c:pt>
                <c:pt idx="32">
                  <c:v>-1454.651</c:v>
                </c:pt>
                <c:pt idx="33">
                  <c:v>3784.187</c:v>
                </c:pt>
                <c:pt idx="34">
                  <c:v>8507.78994000006</c:v>
                </c:pt>
                <c:pt idx="35">
                  <c:v>8842.31994000006</c:v>
                </c:pt>
                <c:pt idx="36">
                  <c:v>11531.7299400001</c:v>
                </c:pt>
                <c:pt idx="37">
                  <c:v>7886.88594000006</c:v>
                </c:pt>
                <c:pt idx="38">
                  <c:v>4308.99194000006</c:v>
                </c:pt>
                <c:pt idx="39">
                  <c:v>3040.717</c:v>
                </c:pt>
                <c:pt idx="40">
                  <c:v>2301.319</c:v>
                </c:pt>
                <c:pt idx="41">
                  <c:v>-810.625</c:v>
                </c:pt>
                <c:pt idx="42">
                  <c:v>1188.998</c:v>
                </c:pt>
                <c:pt idx="43">
                  <c:v>102.327</c:v>
                </c:pt>
                <c:pt idx="44">
                  <c:v>-1714.336</c:v>
                </c:pt>
                <c:pt idx="45">
                  <c:v>397.871</c:v>
                </c:pt>
                <c:pt idx="46">
                  <c:v>421.795</c:v>
                </c:pt>
                <c:pt idx="47">
                  <c:v>-4661.108</c:v>
                </c:pt>
                <c:pt idx="48">
                  <c:v>-8173.848</c:v>
                </c:pt>
                <c:pt idx="49">
                  <c:v>-9006.489</c:v>
                </c:pt>
                <c:pt idx="50">
                  <c:v>-11144.531</c:v>
                </c:pt>
                <c:pt idx="51">
                  <c:v>-9356.773</c:v>
                </c:pt>
                <c:pt idx="52">
                  <c:v>-7277.148</c:v>
                </c:pt>
                <c:pt idx="53">
                  <c:v>-3583.905</c:v>
                </c:pt>
                <c:pt idx="54">
                  <c:v>-2460.137</c:v>
                </c:pt>
                <c:pt idx="55">
                  <c:v>-4367.079</c:v>
                </c:pt>
                <c:pt idx="56">
                  <c:v>-5661.282</c:v>
                </c:pt>
                <c:pt idx="57">
                  <c:v>-10078.451</c:v>
                </c:pt>
                <c:pt idx="58">
                  <c:v>-11544.449</c:v>
                </c:pt>
                <c:pt idx="59">
                  <c:v>-9845.839</c:v>
                </c:pt>
                <c:pt idx="60">
                  <c:v>-8287.865</c:v>
                </c:pt>
                <c:pt idx="61">
                  <c:v>-11101.3423025465</c:v>
                </c:pt>
                <c:pt idx="62">
                  <c:v>-3867.548</c:v>
                </c:pt>
                <c:pt idx="63">
                  <c:v>-2459.731</c:v>
                </c:pt>
                <c:pt idx="64">
                  <c:v>-2762.743</c:v>
                </c:pt>
                <c:pt idx="65">
                  <c:v>-3552.671</c:v>
                </c:pt>
                <c:pt idx="66">
                  <c:v>29043.9023025465</c:v>
                </c:pt>
                <c:pt idx="67">
                  <c:v>28866.923</c:v>
                </c:pt>
                <c:pt idx="68">
                  <c:v>28980.915</c:v>
                </c:pt>
                <c:pt idx="69">
                  <c:v>26004.16</c:v>
                </c:pt>
                <c:pt idx="70">
                  <c:v>28067.55</c:v>
                </c:pt>
                <c:pt idx="71">
                  <c:v>1327.275</c:v>
                </c:pt>
                <c:pt idx="72">
                  <c:v>2010.488</c:v>
                </c:pt>
                <c:pt idx="73">
                  <c:v>2028.106</c:v>
                </c:pt>
                <c:pt idx="74">
                  <c:v>8029.199</c:v>
                </c:pt>
                <c:pt idx="75">
                  <c:v>7773.675</c:v>
                </c:pt>
              </c:numCache>
            </c:numRef>
          </c:val>
        </c:ser>
        <c:gapWidth val="150"/>
        <c:overlap val="0"/>
        <c:axId val="18467658"/>
        <c:axId val="12374434"/>
      </c:barChart>
      <c:catAx>
        <c:axId val="1846765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2374434"/>
        <c:crossesAt val="0"/>
        <c:auto val="1"/>
        <c:lblAlgn val="ctr"/>
        <c:lblOffset val="100"/>
        <c:noMultiLvlLbl val="0"/>
      </c:catAx>
      <c:valAx>
        <c:axId val="12374434"/>
        <c:scaling>
          <c:orientation val="minMax"/>
          <c:max val="32000"/>
          <c:min val="-18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8467658"/>
        <c:crossesAt val="1"/>
        <c:crossBetween val="midCat"/>
        <c:majorUnit val="5000"/>
        <c:minorUnit val="5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VaR"</c:f>
              <c:strCache>
                <c:ptCount val="1"/>
                <c:pt idx="0">
                  <c:v>Reg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REG!$N$8:$N$82</c:f>
              <c:strCache>
                <c:ptCount val="75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</c:strCache>
            </c:strRef>
          </c:cat>
          <c:val>
            <c:numRef>
              <c:f>REG!$Q$8:$Q$82</c:f>
              <c:numCache>
                <c:formatCode>#,##0</c:formatCode>
                <c:ptCount val="75"/>
                <c:pt idx="0">
                  <c:v>5135.371</c:v>
                </c:pt>
                <c:pt idx="1">
                  <c:v>5031.308</c:v>
                </c:pt>
                <c:pt idx="2">
                  <c:v>4991.698</c:v>
                </c:pt>
                <c:pt idx="3">
                  <c:v>4873.733</c:v>
                </c:pt>
                <c:pt idx="4">
                  <c:v>4218.714</c:v>
                </c:pt>
                <c:pt idx="5">
                  <c:v>4169.85</c:v>
                </c:pt>
                <c:pt idx="6">
                  <c:v>4147.185</c:v>
                </c:pt>
                <c:pt idx="7">
                  <c:v>4319.686</c:v>
                </c:pt>
                <c:pt idx="8">
                  <c:v>4431.433</c:v>
                </c:pt>
                <c:pt idx="9">
                  <c:v>4350.292</c:v>
                </c:pt>
                <c:pt idx="10">
                  <c:v>4448.251</c:v>
                </c:pt>
                <c:pt idx="11">
                  <c:v>4379.551</c:v>
                </c:pt>
                <c:pt idx="12">
                  <c:v>4756.348</c:v>
                </c:pt>
                <c:pt idx="13">
                  <c:v>4758.991</c:v>
                </c:pt>
                <c:pt idx="14">
                  <c:v>4752.5</c:v>
                </c:pt>
                <c:pt idx="15">
                  <c:v>4879.554</c:v>
                </c:pt>
                <c:pt idx="16">
                  <c:v>4590.731</c:v>
                </c:pt>
                <c:pt idx="17">
                  <c:v>4821.289</c:v>
                </c:pt>
                <c:pt idx="18">
                  <c:v>4811.492</c:v>
                </c:pt>
                <c:pt idx="19">
                  <c:v>4477.692</c:v>
                </c:pt>
                <c:pt idx="20">
                  <c:v>4329.987</c:v>
                </c:pt>
                <c:pt idx="21">
                  <c:v>4667.981</c:v>
                </c:pt>
                <c:pt idx="22">
                  <c:v>4557.588</c:v>
                </c:pt>
                <c:pt idx="23">
                  <c:v>3675.905</c:v>
                </c:pt>
                <c:pt idx="24">
                  <c:v>5389.229</c:v>
                </c:pt>
                <c:pt idx="25">
                  <c:v>5177.361</c:v>
                </c:pt>
                <c:pt idx="26">
                  <c:v>5113.932</c:v>
                </c:pt>
                <c:pt idx="27">
                  <c:v>5102.144</c:v>
                </c:pt>
                <c:pt idx="28">
                  <c:v>5348.072</c:v>
                </c:pt>
                <c:pt idx="29">
                  <c:v>5251.501</c:v>
                </c:pt>
                <c:pt idx="30">
                  <c:v>5410.909</c:v>
                </c:pt>
                <c:pt idx="31">
                  <c:v>5206.488</c:v>
                </c:pt>
                <c:pt idx="32">
                  <c:v>5063.625</c:v>
                </c:pt>
                <c:pt idx="33">
                  <c:v>5188.121</c:v>
                </c:pt>
                <c:pt idx="34">
                  <c:v>5166.748</c:v>
                </c:pt>
                <c:pt idx="35">
                  <c:v>4988.723</c:v>
                </c:pt>
                <c:pt idx="36">
                  <c:v>5266.18</c:v>
                </c:pt>
                <c:pt idx="37">
                  <c:v>5224.54</c:v>
                </c:pt>
                <c:pt idx="38">
                  <c:v>4809.166</c:v>
                </c:pt>
                <c:pt idx="39">
                  <c:v>3496.601</c:v>
                </c:pt>
                <c:pt idx="40">
                  <c:v>3575.484</c:v>
                </c:pt>
                <c:pt idx="41">
                  <c:v>3809.799</c:v>
                </c:pt>
                <c:pt idx="42">
                  <c:v>3609.348</c:v>
                </c:pt>
                <c:pt idx="43">
                  <c:v>3641.954</c:v>
                </c:pt>
                <c:pt idx="44">
                  <c:v>3440.55</c:v>
                </c:pt>
                <c:pt idx="45">
                  <c:v>3538.467</c:v>
                </c:pt>
                <c:pt idx="46">
                  <c:v>3658.463</c:v>
                </c:pt>
                <c:pt idx="47">
                  <c:v>3669.823</c:v>
                </c:pt>
                <c:pt idx="48">
                  <c:v>3664.616</c:v>
                </c:pt>
                <c:pt idx="49">
                  <c:v>3563.823</c:v>
                </c:pt>
                <c:pt idx="50">
                  <c:v>3690.055</c:v>
                </c:pt>
                <c:pt idx="51">
                  <c:v>3888.355</c:v>
                </c:pt>
                <c:pt idx="52">
                  <c:v>3774.34</c:v>
                </c:pt>
                <c:pt idx="53">
                  <c:v>3859.777</c:v>
                </c:pt>
                <c:pt idx="54">
                  <c:v>4123.208</c:v>
                </c:pt>
                <c:pt idx="55">
                  <c:v>4239.994</c:v>
                </c:pt>
                <c:pt idx="56">
                  <c:v>4037.636</c:v>
                </c:pt>
                <c:pt idx="57">
                  <c:v>4351.565</c:v>
                </c:pt>
                <c:pt idx="58">
                  <c:v>4001.432</c:v>
                </c:pt>
                <c:pt idx="59">
                  <c:v>3950.109</c:v>
                </c:pt>
                <c:pt idx="60">
                  <c:v>3928.527</c:v>
                </c:pt>
                <c:pt idx="61">
                  <c:v>3711.336</c:v>
                </c:pt>
                <c:pt idx="62">
                  <c:v>3910.002</c:v>
                </c:pt>
                <c:pt idx="63">
                  <c:v>4426.451</c:v>
                </c:pt>
                <c:pt idx="64">
                  <c:v>4376.134</c:v>
                </c:pt>
                <c:pt idx="65">
                  <c:v>3429.486</c:v>
                </c:pt>
                <c:pt idx="66">
                  <c:v>3453.118</c:v>
                </c:pt>
                <c:pt idx="67">
                  <c:v>3514.451</c:v>
                </c:pt>
                <c:pt idx="68">
                  <c:v>3606.439</c:v>
                </c:pt>
                <c:pt idx="69">
                  <c:v>3511.298</c:v>
                </c:pt>
                <c:pt idx="70">
                  <c:v>3393.795</c:v>
                </c:pt>
                <c:pt idx="71">
                  <c:v>3716.81</c:v>
                </c:pt>
                <c:pt idx="72">
                  <c:v>3467.048</c:v>
                </c:pt>
                <c:pt idx="73">
                  <c:v>3360.265</c:v>
                </c:pt>
                <c:pt idx="74">
                  <c:v>3550.157</c:v>
                </c:pt>
              </c:numCache>
            </c:numRef>
          </c:val>
        </c:ser>
        <c:gapWidth val="150"/>
        <c:overlap val="0"/>
        <c:axId val="27635955"/>
        <c:axId val="14932115"/>
      </c:barChart>
      <c:catAx>
        <c:axId val="2763595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4932115"/>
        <c:crossesAt val="0"/>
        <c:auto val="1"/>
        <c:lblAlgn val="ctr"/>
        <c:lblOffset val="100"/>
        <c:noMultiLvlLbl val="0"/>
      </c:catAx>
      <c:valAx>
        <c:axId val="14932115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7635955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1 Day"</c:f>
              <c:strCache>
                <c:ptCount val="1"/>
                <c:pt idx="0">
                  <c:v>Spec 1 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SPEC!$N$8:$N$83</c:f>
              <c:strCache>
                <c:ptCount val="76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</c:strCache>
            </c:strRef>
          </c:cat>
          <c:val>
            <c:numRef>
              <c:f>SPEC!$O$8:$O$83</c:f>
              <c:numCache>
                <c:formatCode>#,##0</c:formatCode>
                <c:ptCount val="76"/>
                <c:pt idx="0">
                  <c:v>37.196</c:v>
                </c:pt>
                <c:pt idx="1">
                  <c:v>0.667</c:v>
                </c:pt>
                <c:pt idx="2">
                  <c:v>-64.478</c:v>
                </c:pt>
                <c:pt idx="3">
                  <c:v>-37.119</c:v>
                </c:pt>
                <c:pt idx="4">
                  <c:v>-44.674</c:v>
                </c:pt>
                <c:pt idx="5">
                  <c:v>124.471</c:v>
                </c:pt>
                <c:pt idx="6">
                  <c:v>-69.279</c:v>
                </c:pt>
                <c:pt idx="7">
                  <c:v>19.546</c:v>
                </c:pt>
                <c:pt idx="8">
                  <c:v>-62.625</c:v>
                </c:pt>
                <c:pt idx="9">
                  <c:v>16.7</c:v>
                </c:pt>
                <c:pt idx="10">
                  <c:v>-36.841</c:v>
                </c:pt>
                <c:pt idx="11">
                  <c:v>95.392</c:v>
                </c:pt>
                <c:pt idx="12">
                  <c:v>-54.783</c:v>
                </c:pt>
                <c:pt idx="13">
                  <c:v>-48.749</c:v>
                </c:pt>
                <c:pt idx="14">
                  <c:v>-17.367</c:v>
                </c:pt>
                <c:pt idx="15">
                  <c:v>9.049</c:v>
                </c:pt>
                <c:pt idx="16">
                  <c:v>-85.317</c:v>
                </c:pt>
                <c:pt idx="17">
                  <c:v>-117.347</c:v>
                </c:pt>
                <c:pt idx="18">
                  <c:v>28.286</c:v>
                </c:pt>
                <c:pt idx="19">
                  <c:v>110.676</c:v>
                </c:pt>
                <c:pt idx="20">
                  <c:v>320.44</c:v>
                </c:pt>
                <c:pt idx="21">
                  <c:v>-83.888</c:v>
                </c:pt>
                <c:pt idx="22">
                  <c:v>-55.778</c:v>
                </c:pt>
                <c:pt idx="23">
                  <c:v>-106.864</c:v>
                </c:pt>
                <c:pt idx="24">
                  <c:v>225.954</c:v>
                </c:pt>
                <c:pt idx="25">
                  <c:v>87.304</c:v>
                </c:pt>
                <c:pt idx="26">
                  <c:v>-25.826</c:v>
                </c:pt>
                <c:pt idx="27">
                  <c:v>-26.161</c:v>
                </c:pt>
                <c:pt idx="28">
                  <c:v>20.483</c:v>
                </c:pt>
                <c:pt idx="29">
                  <c:v>-119.861</c:v>
                </c:pt>
                <c:pt idx="30">
                  <c:v>141.73</c:v>
                </c:pt>
                <c:pt idx="31">
                  <c:v>19.093</c:v>
                </c:pt>
                <c:pt idx="32">
                  <c:v>50.063</c:v>
                </c:pt>
                <c:pt idx="33">
                  <c:v>63.42</c:v>
                </c:pt>
                <c:pt idx="34">
                  <c:v>6.26</c:v>
                </c:pt>
                <c:pt idx="35">
                  <c:v>37.959</c:v>
                </c:pt>
                <c:pt idx="36">
                  <c:v>40.576</c:v>
                </c:pt>
                <c:pt idx="37">
                  <c:v>-29.591</c:v>
                </c:pt>
                <c:pt idx="38">
                  <c:v>5.884</c:v>
                </c:pt>
                <c:pt idx="39">
                  <c:v>22.482</c:v>
                </c:pt>
                <c:pt idx="40">
                  <c:v>415.675</c:v>
                </c:pt>
                <c:pt idx="41">
                  <c:v>40.932</c:v>
                </c:pt>
                <c:pt idx="42">
                  <c:v>2.309</c:v>
                </c:pt>
                <c:pt idx="43">
                  <c:v>-15.762</c:v>
                </c:pt>
                <c:pt idx="44">
                  <c:v>-46.285</c:v>
                </c:pt>
                <c:pt idx="45">
                  <c:v>-0.469</c:v>
                </c:pt>
                <c:pt idx="46">
                  <c:v>-11.8375899999999</c:v>
                </c:pt>
                <c:pt idx="47">
                  <c:v>-23.20479</c:v>
                </c:pt>
                <c:pt idx="48">
                  <c:v>-13.06821</c:v>
                </c:pt>
                <c:pt idx="49">
                  <c:v>-58.613</c:v>
                </c:pt>
                <c:pt idx="50">
                  <c:v>3.779</c:v>
                </c:pt>
                <c:pt idx="51">
                  <c:v>48.752</c:v>
                </c:pt>
                <c:pt idx="52">
                  <c:v>-67.349</c:v>
                </c:pt>
                <c:pt idx="53">
                  <c:v>16.016</c:v>
                </c:pt>
                <c:pt idx="54">
                  <c:v>76.766</c:v>
                </c:pt>
                <c:pt idx="55">
                  <c:v>-70.717</c:v>
                </c:pt>
                <c:pt idx="56">
                  <c:v>65.077</c:v>
                </c:pt>
                <c:pt idx="57">
                  <c:v>-76.636</c:v>
                </c:pt>
                <c:pt idx="58">
                  <c:v>-44.974</c:v>
                </c:pt>
                <c:pt idx="59">
                  <c:v>92.921</c:v>
                </c:pt>
                <c:pt idx="60">
                  <c:v>4.086</c:v>
                </c:pt>
                <c:pt idx="61">
                  <c:v>9.681</c:v>
                </c:pt>
                <c:pt idx="62">
                  <c:v>-23.897</c:v>
                </c:pt>
                <c:pt idx="63">
                  <c:v>7.493</c:v>
                </c:pt>
                <c:pt idx="64">
                  <c:v>31.554</c:v>
                </c:pt>
                <c:pt idx="65">
                  <c:v>159.989</c:v>
                </c:pt>
                <c:pt idx="66">
                  <c:v>466.761</c:v>
                </c:pt>
                <c:pt idx="67">
                  <c:v>-98.266</c:v>
                </c:pt>
                <c:pt idx="68">
                  <c:v>19.713</c:v>
                </c:pt>
                <c:pt idx="69">
                  <c:v>-108.024</c:v>
                </c:pt>
                <c:pt idx="70">
                  <c:v>4.89</c:v>
                </c:pt>
                <c:pt idx="71">
                  <c:v>-61.681</c:v>
                </c:pt>
                <c:pt idx="72">
                  <c:v>33.713</c:v>
                </c:pt>
                <c:pt idx="73">
                  <c:v>84.805</c:v>
                </c:pt>
                <c:pt idx="74">
                  <c:v>111.452</c:v>
                </c:pt>
                <c:pt idx="75">
                  <c:v>35.3586</c:v>
                </c:pt>
              </c:numCache>
            </c:numRef>
          </c:val>
        </c:ser>
        <c:gapWidth val="150"/>
        <c:overlap val="0"/>
        <c:axId val="67030722"/>
        <c:axId val="17662207"/>
      </c:barChart>
      <c:catAx>
        <c:axId val="67030722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7662207"/>
        <c:crossesAt val="0"/>
        <c:auto val="1"/>
        <c:lblAlgn val="ctr"/>
        <c:lblOffset val="100"/>
        <c:noMultiLvlLbl val="0"/>
      </c:catAx>
      <c:valAx>
        <c:axId val="17662207"/>
        <c:scaling>
          <c:orientation val="minMax"/>
          <c:max val="500"/>
          <c:min val="-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7030722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5-Day"</c:f>
              <c:strCache>
                <c:ptCount val="1"/>
                <c:pt idx="0">
                  <c:v>Spec 5-Day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SPEC!$N$8:$N$83</c:f>
              <c:strCache>
                <c:ptCount val="76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</c:strCache>
            </c:strRef>
          </c:cat>
          <c:val>
            <c:numRef>
              <c:f>SPEC!$P$8:$P$83</c:f>
              <c:numCache>
                <c:formatCode>#,##0</c:formatCode>
                <c:ptCount val="76"/>
                <c:pt idx="0">
                  <c:v>54</c:v>
                </c:pt>
                <c:pt idx="1">
                  <c:v>73</c:v>
                </c:pt>
                <c:pt idx="2">
                  <c:v>75</c:v>
                </c:pt>
                <c:pt idx="3">
                  <c:v>52</c:v>
                </c:pt>
                <c:pt idx="4">
                  <c:v>-108.408</c:v>
                </c:pt>
                <c:pt idx="5">
                  <c:v>-21.133</c:v>
                </c:pt>
                <c:pt idx="6">
                  <c:v>-91.079</c:v>
                </c:pt>
                <c:pt idx="7">
                  <c:v>-7.05499999999999</c:v>
                </c:pt>
                <c:pt idx="8">
                  <c:v>-32.561</c:v>
                </c:pt>
                <c:pt idx="9">
                  <c:v>28.813</c:v>
                </c:pt>
                <c:pt idx="10">
                  <c:v>-132.499</c:v>
                </c:pt>
                <c:pt idx="11">
                  <c:v>32.172</c:v>
                </c:pt>
                <c:pt idx="12">
                  <c:v>-42.157</c:v>
                </c:pt>
                <c:pt idx="13">
                  <c:v>-28.281</c:v>
                </c:pt>
                <c:pt idx="14">
                  <c:v>-62.348</c:v>
                </c:pt>
                <c:pt idx="15">
                  <c:v>-16.458</c:v>
                </c:pt>
                <c:pt idx="16">
                  <c:v>-197.167</c:v>
                </c:pt>
                <c:pt idx="17">
                  <c:v>-259.731</c:v>
                </c:pt>
                <c:pt idx="18">
                  <c:v>-182.696</c:v>
                </c:pt>
                <c:pt idx="19">
                  <c:v>-54.653</c:v>
                </c:pt>
                <c:pt idx="20">
                  <c:v>256.738</c:v>
                </c:pt>
                <c:pt idx="21">
                  <c:v>258.167</c:v>
                </c:pt>
                <c:pt idx="22">
                  <c:v>319.736</c:v>
                </c:pt>
                <c:pt idx="23">
                  <c:v>184.586</c:v>
                </c:pt>
                <c:pt idx="24">
                  <c:v>299.864</c:v>
                </c:pt>
                <c:pt idx="25">
                  <c:v>66.728</c:v>
                </c:pt>
                <c:pt idx="26">
                  <c:v>124.79</c:v>
                </c:pt>
                <c:pt idx="27">
                  <c:v>154.407</c:v>
                </c:pt>
                <c:pt idx="28">
                  <c:v>281.754</c:v>
                </c:pt>
                <c:pt idx="29">
                  <c:v>-64.061</c:v>
                </c:pt>
                <c:pt idx="30">
                  <c:v>-9.63500000000002</c:v>
                </c:pt>
                <c:pt idx="31">
                  <c:v>35.284</c:v>
                </c:pt>
                <c:pt idx="32">
                  <c:v>111.508</c:v>
                </c:pt>
                <c:pt idx="33">
                  <c:v>154.445</c:v>
                </c:pt>
                <c:pt idx="34">
                  <c:v>280.566</c:v>
                </c:pt>
                <c:pt idx="35">
                  <c:v>176.795</c:v>
                </c:pt>
                <c:pt idx="36">
                  <c:v>198.278</c:v>
                </c:pt>
                <c:pt idx="37">
                  <c:v>118.624</c:v>
                </c:pt>
                <c:pt idx="38">
                  <c:v>61.088</c:v>
                </c:pt>
                <c:pt idx="39">
                  <c:v>77.31</c:v>
                </c:pt>
                <c:pt idx="40">
                  <c:v>455.026</c:v>
                </c:pt>
                <c:pt idx="41">
                  <c:v>455.382</c:v>
                </c:pt>
                <c:pt idx="42">
                  <c:v>487.282</c:v>
                </c:pt>
                <c:pt idx="43">
                  <c:v>465.636</c:v>
                </c:pt>
                <c:pt idx="44">
                  <c:v>396.869</c:v>
                </c:pt>
                <c:pt idx="45">
                  <c:v>-19.275</c:v>
                </c:pt>
                <c:pt idx="46">
                  <c:v>-72.0445899999998</c:v>
                </c:pt>
                <c:pt idx="47">
                  <c:v>-97.5583799999999</c:v>
                </c:pt>
                <c:pt idx="48">
                  <c:v>-94.8645899999998</c:v>
                </c:pt>
                <c:pt idx="49">
                  <c:v>-107.19259</c:v>
                </c:pt>
                <c:pt idx="50">
                  <c:v>-102.94459</c:v>
                </c:pt>
                <c:pt idx="51">
                  <c:v>-42.355</c:v>
                </c:pt>
                <c:pt idx="52">
                  <c:v>-86.49921</c:v>
                </c:pt>
                <c:pt idx="53">
                  <c:v>-57.415</c:v>
                </c:pt>
                <c:pt idx="54">
                  <c:v>77.964</c:v>
                </c:pt>
                <c:pt idx="55">
                  <c:v>3.468</c:v>
                </c:pt>
                <c:pt idx="56">
                  <c:v>19.793</c:v>
                </c:pt>
                <c:pt idx="57">
                  <c:v>10.506</c:v>
                </c:pt>
                <c:pt idx="58">
                  <c:v>-50.484</c:v>
                </c:pt>
                <c:pt idx="59">
                  <c:v>-34.329</c:v>
                </c:pt>
                <c:pt idx="60">
                  <c:v>40.474</c:v>
                </c:pt>
                <c:pt idx="61">
                  <c:v>-14.922</c:v>
                </c:pt>
                <c:pt idx="62">
                  <c:v>37.817</c:v>
                </c:pt>
                <c:pt idx="63">
                  <c:v>90.284</c:v>
                </c:pt>
                <c:pt idx="64">
                  <c:v>28.917</c:v>
                </c:pt>
                <c:pt idx="65">
                  <c:v>184.82</c:v>
                </c:pt>
                <c:pt idx="66">
                  <c:v>641.9</c:v>
                </c:pt>
                <c:pt idx="67">
                  <c:v>567.531</c:v>
                </c:pt>
                <c:pt idx="68">
                  <c:v>579.751</c:v>
                </c:pt>
                <c:pt idx="69">
                  <c:v>440.173</c:v>
                </c:pt>
                <c:pt idx="70">
                  <c:v>285.074</c:v>
                </c:pt>
                <c:pt idx="71">
                  <c:v>-243.368</c:v>
                </c:pt>
                <c:pt idx="72">
                  <c:v>-111.389</c:v>
                </c:pt>
                <c:pt idx="73">
                  <c:v>-46.297</c:v>
                </c:pt>
                <c:pt idx="74">
                  <c:v>173.179</c:v>
                </c:pt>
                <c:pt idx="75">
                  <c:v>203.6476</c:v>
                </c:pt>
              </c:numCache>
            </c:numRef>
          </c:val>
        </c:ser>
        <c:gapWidth val="150"/>
        <c:overlap val="0"/>
        <c:axId val="12876513"/>
        <c:axId val="7389595"/>
      </c:barChart>
      <c:catAx>
        <c:axId val="1287651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389595"/>
        <c:crossesAt val="0"/>
        <c:auto val="1"/>
        <c:lblAlgn val="ctr"/>
        <c:lblOffset val="100"/>
        <c:noMultiLvlLbl val="0"/>
      </c:catAx>
      <c:valAx>
        <c:axId val="7389595"/>
        <c:scaling>
          <c:orientation val="minMax"/>
          <c:max val="800"/>
          <c:min val="-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2876513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SPEC!$N$72:$N$91</c:f>
              <c:strCache>
                <c:ptCount val="20"/>
                <c:pt idx="0">
                  <c:v>37196</c:v>
                </c:pt>
                <c:pt idx="1">
                  <c:v>37197</c:v>
                </c:pt>
                <c:pt idx="2">
                  <c:v>37200</c:v>
                </c:pt>
                <c:pt idx="3">
                  <c:v>37201</c:v>
                </c:pt>
                <c:pt idx="4">
                  <c:v>37202</c:v>
                </c:pt>
                <c:pt idx="5">
                  <c:v>37203</c:v>
                </c:pt>
                <c:pt idx="6">
                  <c:v>37204</c:v>
                </c:pt>
                <c:pt idx="7">
                  <c:v>37207</c:v>
                </c:pt>
                <c:pt idx="8">
                  <c:v>37208</c:v>
                </c:pt>
                <c:pt idx="9">
                  <c:v>37209</c:v>
                </c:pt>
                <c:pt idx="10">
                  <c:v>37210</c:v>
                </c:pt>
                <c:pt idx="11">
                  <c:v>37211</c:v>
                </c:pt>
                <c:pt idx="12">
                  <c:v>37214</c:v>
                </c:pt>
                <c:pt idx="13">
                  <c:v>37215</c:v>
                </c:pt>
                <c:pt idx="14">
                  <c:v>37216</c:v>
                </c:pt>
                <c:pt idx="15">
                  <c:v>37221</c:v>
                </c:pt>
                <c:pt idx="16">
                  <c:v>37222</c:v>
                </c:pt>
                <c:pt idx="17">
                  <c:v>37223</c:v>
                </c:pt>
                <c:pt idx="18">
                  <c:v>37224</c:v>
                </c:pt>
                <c:pt idx="19">
                  <c:v>37225</c:v>
                </c:pt>
              </c:strCache>
            </c:strRef>
          </c:cat>
          <c:val>
            <c:numRef>
              <c:f>SPEC!$Q$72:$Q$91</c:f>
              <c:numCache>
                <c:formatCode>#,##0</c:formatCode>
                <c:ptCount val="20"/>
                <c:pt idx="0">
                  <c:v>31.554</c:v>
                </c:pt>
                <c:pt idx="1">
                  <c:v>191.543</c:v>
                </c:pt>
                <c:pt idx="2">
                  <c:v>658.304</c:v>
                </c:pt>
                <c:pt idx="3">
                  <c:v>560.038</c:v>
                </c:pt>
                <c:pt idx="4">
                  <c:v>579.751</c:v>
                </c:pt>
                <c:pt idx="5">
                  <c:v>471.727</c:v>
                </c:pt>
                <c:pt idx="6">
                  <c:v>476.617</c:v>
                </c:pt>
                <c:pt idx="7">
                  <c:v>414.936</c:v>
                </c:pt>
                <c:pt idx="8">
                  <c:v>448.649</c:v>
                </c:pt>
                <c:pt idx="9">
                  <c:v>533.454</c:v>
                </c:pt>
                <c:pt idx="10">
                  <c:v>644.906</c:v>
                </c:pt>
                <c:pt idx="11">
                  <c:v>680.2646</c:v>
                </c:pt>
              </c:numCache>
            </c:numRef>
          </c:val>
        </c:ser>
        <c:gapWidth val="150"/>
        <c:overlap val="0"/>
        <c:axId val="63162806"/>
        <c:axId val="38645897"/>
      </c:barChart>
      <c:catAx>
        <c:axId val="6316280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8645897"/>
        <c:crossesAt val="0"/>
        <c:auto val="1"/>
        <c:lblAlgn val="ctr"/>
        <c:lblOffset val="100"/>
        <c:noMultiLvlLbl val="0"/>
      </c:catAx>
      <c:valAx>
        <c:axId val="38645897"/>
        <c:scaling>
          <c:orientation val="minMax"/>
          <c:max val="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3162806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QTD"</c:f>
              <c:strCache>
                <c:ptCount val="1"/>
                <c:pt idx="0">
                  <c:v>Spec QTD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SPEC!$N$49:$N$83</c:f>
              <c:strCache>
                <c:ptCount val="35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  <c:pt idx="20">
                  <c:v>37193</c:v>
                </c:pt>
                <c:pt idx="21">
                  <c:v>37194</c:v>
                </c:pt>
                <c:pt idx="22">
                  <c:v>37195</c:v>
                </c:pt>
                <c:pt idx="23">
                  <c:v>37196</c:v>
                </c:pt>
                <c:pt idx="24">
                  <c:v>37197</c:v>
                </c:pt>
                <c:pt idx="25">
                  <c:v>37200</c:v>
                </c:pt>
                <c:pt idx="26">
                  <c:v>37201</c:v>
                </c:pt>
                <c:pt idx="27">
                  <c:v>37202</c:v>
                </c:pt>
                <c:pt idx="28">
                  <c:v>37203</c:v>
                </c:pt>
                <c:pt idx="29">
                  <c:v>37204</c:v>
                </c:pt>
                <c:pt idx="30">
                  <c:v>37207</c:v>
                </c:pt>
                <c:pt idx="31">
                  <c:v>37208</c:v>
                </c:pt>
                <c:pt idx="32">
                  <c:v>37209</c:v>
                </c:pt>
                <c:pt idx="33">
                  <c:v>37210</c:v>
                </c:pt>
                <c:pt idx="34">
                  <c:v>37211</c:v>
                </c:pt>
              </c:strCache>
            </c:strRef>
          </c:cat>
          <c:val>
            <c:numRef>
              <c:f>SPEC!$R$49:$R$83</c:f>
              <c:numCache>
                <c:formatCode>#,##0</c:formatCode>
                <c:ptCount val="35"/>
                <c:pt idx="0">
                  <c:v>40.932</c:v>
                </c:pt>
                <c:pt idx="1">
                  <c:v>43.241</c:v>
                </c:pt>
                <c:pt idx="2">
                  <c:v>27.479</c:v>
                </c:pt>
                <c:pt idx="3">
                  <c:v>-18.806</c:v>
                </c:pt>
                <c:pt idx="4">
                  <c:v>-19.275</c:v>
                </c:pt>
                <c:pt idx="5">
                  <c:v>-31.1125899999998</c:v>
                </c:pt>
                <c:pt idx="6">
                  <c:v>-54.3173799999998</c:v>
                </c:pt>
                <c:pt idx="7">
                  <c:v>-67.3855899999998</c:v>
                </c:pt>
                <c:pt idx="8">
                  <c:v>-125.99859</c:v>
                </c:pt>
                <c:pt idx="9">
                  <c:v>-122.21959</c:v>
                </c:pt>
                <c:pt idx="10">
                  <c:v>-73.4675899999998</c:v>
                </c:pt>
                <c:pt idx="11">
                  <c:v>-140.81659</c:v>
                </c:pt>
                <c:pt idx="12">
                  <c:v>-124.80059</c:v>
                </c:pt>
                <c:pt idx="13">
                  <c:v>-48.0345899999999</c:v>
                </c:pt>
                <c:pt idx="14">
                  <c:v>-118.75159</c:v>
                </c:pt>
                <c:pt idx="15">
                  <c:v>-53.6745899999999</c:v>
                </c:pt>
                <c:pt idx="16">
                  <c:v>-130.31059</c:v>
                </c:pt>
                <c:pt idx="17">
                  <c:v>-175.28459</c:v>
                </c:pt>
                <c:pt idx="18">
                  <c:v>-82.3635899999998</c:v>
                </c:pt>
                <c:pt idx="19">
                  <c:v>-78.2775899999998</c:v>
                </c:pt>
                <c:pt idx="20">
                  <c:v>-68.5965899999998</c:v>
                </c:pt>
                <c:pt idx="21">
                  <c:v>-92.4935899999998</c:v>
                </c:pt>
                <c:pt idx="22">
                  <c:v>-85.0005899999999</c:v>
                </c:pt>
                <c:pt idx="23">
                  <c:v>-53.4465899999998</c:v>
                </c:pt>
                <c:pt idx="24">
                  <c:v>106.54241</c:v>
                </c:pt>
                <c:pt idx="25">
                  <c:v>573.30341</c:v>
                </c:pt>
                <c:pt idx="26">
                  <c:v>475.03741</c:v>
                </c:pt>
                <c:pt idx="27">
                  <c:v>494.75041</c:v>
                </c:pt>
                <c:pt idx="28">
                  <c:v>386.72641</c:v>
                </c:pt>
                <c:pt idx="29">
                  <c:v>391.61641</c:v>
                </c:pt>
                <c:pt idx="30">
                  <c:v>329.93541</c:v>
                </c:pt>
                <c:pt idx="31">
                  <c:v>363.64841</c:v>
                </c:pt>
                <c:pt idx="32">
                  <c:v>448.45341</c:v>
                </c:pt>
                <c:pt idx="33">
                  <c:v>559.90541</c:v>
                </c:pt>
                <c:pt idx="34">
                  <c:v>595.26401</c:v>
                </c:pt>
              </c:numCache>
            </c:numRef>
          </c:val>
        </c:ser>
        <c:gapWidth val="150"/>
        <c:overlap val="0"/>
        <c:axId val="79737914"/>
        <c:axId val="31934959"/>
      </c:barChart>
      <c:catAx>
        <c:axId val="79737914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1934959"/>
        <c:crossesAt val="0"/>
        <c:auto val="1"/>
        <c:lblAlgn val="ctr"/>
        <c:lblOffset val="100"/>
        <c:noMultiLvlLbl val="0"/>
      </c:catAx>
      <c:valAx>
        <c:axId val="31934959"/>
        <c:scaling>
          <c:orientation val="minMax"/>
          <c:max val="600"/>
          <c:min val="-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9737914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SPEC!$N$8:$N$83</c:f>
              <c:strCache>
                <c:ptCount val="76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</c:strCache>
            </c:strRef>
          </c:cat>
          <c:val>
            <c:numRef>
              <c:f>SPEC!$S$8:$S$83</c:f>
              <c:numCache>
                <c:formatCode>#,##0</c:formatCode>
                <c:ptCount val="76"/>
                <c:pt idx="0">
                  <c:v>-14917.804</c:v>
                </c:pt>
                <c:pt idx="1">
                  <c:v>-14917.137</c:v>
                </c:pt>
                <c:pt idx="2">
                  <c:v>-14981.615</c:v>
                </c:pt>
                <c:pt idx="3">
                  <c:v>-15018.734</c:v>
                </c:pt>
                <c:pt idx="4">
                  <c:v>-15063.408</c:v>
                </c:pt>
                <c:pt idx="5">
                  <c:v>-14938.937</c:v>
                </c:pt>
                <c:pt idx="6">
                  <c:v>-15008.216</c:v>
                </c:pt>
                <c:pt idx="7">
                  <c:v>-14988.67</c:v>
                </c:pt>
                <c:pt idx="8">
                  <c:v>-15051.295</c:v>
                </c:pt>
                <c:pt idx="9">
                  <c:v>-15034.595</c:v>
                </c:pt>
                <c:pt idx="10">
                  <c:v>-15071.436</c:v>
                </c:pt>
                <c:pt idx="11">
                  <c:v>-14976.044</c:v>
                </c:pt>
                <c:pt idx="12">
                  <c:v>-15030.827</c:v>
                </c:pt>
                <c:pt idx="13">
                  <c:v>-15079.576</c:v>
                </c:pt>
                <c:pt idx="14">
                  <c:v>-15096.943</c:v>
                </c:pt>
                <c:pt idx="15">
                  <c:v>-15087.894</c:v>
                </c:pt>
                <c:pt idx="16">
                  <c:v>-15173.211</c:v>
                </c:pt>
                <c:pt idx="17">
                  <c:v>-15290.558</c:v>
                </c:pt>
                <c:pt idx="18">
                  <c:v>-15262.272</c:v>
                </c:pt>
                <c:pt idx="19">
                  <c:v>-15151.596</c:v>
                </c:pt>
                <c:pt idx="20">
                  <c:v>-14831.156</c:v>
                </c:pt>
                <c:pt idx="21">
                  <c:v>-14915.044</c:v>
                </c:pt>
                <c:pt idx="22">
                  <c:v>-14970.822</c:v>
                </c:pt>
                <c:pt idx="23">
                  <c:v>-15077.686</c:v>
                </c:pt>
                <c:pt idx="24">
                  <c:v>-14851.732</c:v>
                </c:pt>
                <c:pt idx="25">
                  <c:v>-14764.428</c:v>
                </c:pt>
                <c:pt idx="26">
                  <c:v>-14790.254</c:v>
                </c:pt>
                <c:pt idx="27">
                  <c:v>-14816.415</c:v>
                </c:pt>
                <c:pt idx="28">
                  <c:v>-14795.932</c:v>
                </c:pt>
                <c:pt idx="29">
                  <c:v>-14915.793</c:v>
                </c:pt>
                <c:pt idx="30">
                  <c:v>-14774.063</c:v>
                </c:pt>
                <c:pt idx="31">
                  <c:v>-14754.97</c:v>
                </c:pt>
                <c:pt idx="32">
                  <c:v>-14704.907</c:v>
                </c:pt>
                <c:pt idx="33">
                  <c:v>-14641.487</c:v>
                </c:pt>
                <c:pt idx="34">
                  <c:v>-14635.227</c:v>
                </c:pt>
                <c:pt idx="35">
                  <c:v>-14597.268</c:v>
                </c:pt>
                <c:pt idx="36">
                  <c:v>-14556.692</c:v>
                </c:pt>
                <c:pt idx="37">
                  <c:v>-14586.283</c:v>
                </c:pt>
                <c:pt idx="38">
                  <c:v>-14580.399</c:v>
                </c:pt>
                <c:pt idx="39">
                  <c:v>-14557.917</c:v>
                </c:pt>
                <c:pt idx="40">
                  <c:v>-14142.242</c:v>
                </c:pt>
                <c:pt idx="41">
                  <c:v>-14101.31</c:v>
                </c:pt>
                <c:pt idx="42">
                  <c:v>-14099.001</c:v>
                </c:pt>
                <c:pt idx="43">
                  <c:v>-14114.763</c:v>
                </c:pt>
                <c:pt idx="44">
                  <c:v>-14161.048</c:v>
                </c:pt>
                <c:pt idx="45">
                  <c:v>-14161.517</c:v>
                </c:pt>
                <c:pt idx="46">
                  <c:v>-14173.35459</c:v>
                </c:pt>
                <c:pt idx="47">
                  <c:v>-14196.55938</c:v>
                </c:pt>
                <c:pt idx="48">
                  <c:v>-14209.62759</c:v>
                </c:pt>
                <c:pt idx="49">
                  <c:v>-14268.24059</c:v>
                </c:pt>
                <c:pt idx="50">
                  <c:v>-14264.46159</c:v>
                </c:pt>
                <c:pt idx="51">
                  <c:v>-14215.70959</c:v>
                </c:pt>
                <c:pt idx="52">
                  <c:v>-14283.05859</c:v>
                </c:pt>
                <c:pt idx="53">
                  <c:v>-14267.04259</c:v>
                </c:pt>
                <c:pt idx="54">
                  <c:v>-14190.27659</c:v>
                </c:pt>
                <c:pt idx="55">
                  <c:v>-14260.99359</c:v>
                </c:pt>
                <c:pt idx="56">
                  <c:v>-14195.91659</c:v>
                </c:pt>
                <c:pt idx="57">
                  <c:v>-14272.55259</c:v>
                </c:pt>
                <c:pt idx="58">
                  <c:v>-14317.52659</c:v>
                </c:pt>
                <c:pt idx="59">
                  <c:v>-14224.60559</c:v>
                </c:pt>
                <c:pt idx="60">
                  <c:v>-14220.51959</c:v>
                </c:pt>
                <c:pt idx="61">
                  <c:v>-14210.83859</c:v>
                </c:pt>
                <c:pt idx="62">
                  <c:v>-14234.73559</c:v>
                </c:pt>
                <c:pt idx="63">
                  <c:v>-14227.24259</c:v>
                </c:pt>
                <c:pt idx="64">
                  <c:v>-14195.68859</c:v>
                </c:pt>
                <c:pt idx="65">
                  <c:v>-14035.69959</c:v>
                </c:pt>
                <c:pt idx="66">
                  <c:v>-13568.93859</c:v>
                </c:pt>
                <c:pt idx="67">
                  <c:v>-13667.20459</c:v>
                </c:pt>
                <c:pt idx="68">
                  <c:v>-13647.49159</c:v>
                </c:pt>
                <c:pt idx="69">
                  <c:v>-13755.51559</c:v>
                </c:pt>
                <c:pt idx="70">
                  <c:v>-13750.62559</c:v>
                </c:pt>
                <c:pt idx="71">
                  <c:v>-13812.30659</c:v>
                </c:pt>
                <c:pt idx="72">
                  <c:v>-13778.59359</c:v>
                </c:pt>
                <c:pt idx="73">
                  <c:v>-13693.78859</c:v>
                </c:pt>
                <c:pt idx="74">
                  <c:v>-13582.33659</c:v>
                </c:pt>
                <c:pt idx="75">
                  <c:v>-13546.97799</c:v>
                </c:pt>
              </c:numCache>
            </c:numRef>
          </c:val>
        </c:ser>
        <c:gapWidth val="150"/>
        <c:overlap val="0"/>
        <c:axId val="47646701"/>
        <c:axId val="84080823"/>
      </c:barChart>
      <c:catAx>
        <c:axId val="4764670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84080823"/>
        <c:crossesAt val="0"/>
        <c:auto val="1"/>
        <c:lblAlgn val="ctr"/>
        <c:lblOffset val="100"/>
        <c:noMultiLvlLbl val="0"/>
      </c:catAx>
      <c:valAx>
        <c:axId val="84080823"/>
        <c:scaling>
          <c:orientation val="minMax"/>
          <c:max val="-12000"/>
          <c:min val="-16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47646701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VaR"</c:f>
              <c:strCache>
                <c:ptCount val="1"/>
                <c:pt idx="0">
                  <c:v>Spec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SPEC!$N$9:$N$83</c:f>
              <c:strCache>
                <c:ptCount val="75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</c:strCache>
            </c:strRef>
          </c:cat>
          <c:val>
            <c:numRef>
              <c:f>SPEC!$T$9:$T$83</c:f>
              <c:numCache>
                <c:formatCode>General</c:formatCode>
                <c:ptCount val="7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59.431</c:v>
                </c:pt>
                <c:pt idx="9">
                  <c:v>59.771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50.285</c:v>
                </c:pt>
                <c:pt idx="20">
                  <c:v>51.411</c:v>
                </c:pt>
                <c:pt idx="21">
                  <c:v>51.177</c:v>
                </c:pt>
                <c:pt idx="22">
                  <c:v>19.189</c:v>
                </c:pt>
                <c:pt idx="23">
                  <c:v>32.722</c:v>
                </c:pt>
                <c:pt idx="24">
                  <c:v>26.249</c:v>
                </c:pt>
                <c:pt idx="25">
                  <c:v>37.191</c:v>
                </c:pt>
                <c:pt idx="26">
                  <c:v>23.605</c:v>
                </c:pt>
                <c:pt idx="27">
                  <c:v>23.912</c:v>
                </c:pt>
                <c:pt idx="28">
                  <c:v>24.406</c:v>
                </c:pt>
                <c:pt idx="29">
                  <c:v>25.263</c:v>
                </c:pt>
                <c:pt idx="30">
                  <c:v>47.058</c:v>
                </c:pt>
                <c:pt idx="31">
                  <c:v>87.994</c:v>
                </c:pt>
                <c:pt idx="32">
                  <c:v>85.087</c:v>
                </c:pt>
                <c:pt idx="33">
                  <c:v>41.778</c:v>
                </c:pt>
                <c:pt idx="34">
                  <c:v>61.979</c:v>
                </c:pt>
                <c:pt idx="35">
                  <c:v>18.555</c:v>
                </c:pt>
                <c:pt idx="36">
                  <c:v>0</c:v>
                </c:pt>
                <c:pt idx="37">
                  <c:v>0</c:v>
                </c:pt>
                <c:pt idx="38">
                  <c:v>46.711</c:v>
                </c:pt>
                <c:pt idx="39">
                  <c:v>33.771</c:v>
                </c:pt>
                <c:pt idx="40">
                  <c:v>17.468</c:v>
                </c:pt>
                <c:pt idx="41">
                  <c:v>49.097</c:v>
                </c:pt>
                <c:pt idx="42">
                  <c:v>65.421</c:v>
                </c:pt>
                <c:pt idx="43">
                  <c:v>94.572</c:v>
                </c:pt>
                <c:pt idx="44">
                  <c:v>101.31</c:v>
                </c:pt>
                <c:pt idx="45">
                  <c:v>92.393</c:v>
                </c:pt>
                <c:pt idx="46">
                  <c:v>93.862</c:v>
                </c:pt>
                <c:pt idx="47">
                  <c:v>78.645</c:v>
                </c:pt>
                <c:pt idx="48">
                  <c:v>67.665</c:v>
                </c:pt>
                <c:pt idx="49">
                  <c:v>66.842</c:v>
                </c:pt>
                <c:pt idx="50">
                  <c:v>104.121</c:v>
                </c:pt>
                <c:pt idx="51">
                  <c:v>121.889</c:v>
                </c:pt>
                <c:pt idx="52">
                  <c:v>74.597</c:v>
                </c:pt>
                <c:pt idx="53">
                  <c:v>78.248</c:v>
                </c:pt>
                <c:pt idx="54">
                  <c:v>71.027</c:v>
                </c:pt>
                <c:pt idx="55">
                  <c:v>67.688</c:v>
                </c:pt>
                <c:pt idx="56">
                  <c:v>94.051</c:v>
                </c:pt>
                <c:pt idx="57">
                  <c:v>98.838</c:v>
                </c:pt>
                <c:pt idx="58">
                  <c:v>45.477</c:v>
                </c:pt>
                <c:pt idx="59">
                  <c:v>46.38</c:v>
                </c:pt>
                <c:pt idx="60">
                  <c:v>50.461</c:v>
                </c:pt>
                <c:pt idx="61">
                  <c:v>77.13</c:v>
                </c:pt>
                <c:pt idx="62">
                  <c:v>155.959</c:v>
                </c:pt>
                <c:pt idx="63">
                  <c:v>196.9</c:v>
                </c:pt>
                <c:pt idx="64">
                  <c:v>271.403</c:v>
                </c:pt>
                <c:pt idx="65">
                  <c:v>196.915</c:v>
                </c:pt>
                <c:pt idx="66">
                  <c:v>164.717</c:v>
                </c:pt>
                <c:pt idx="67">
                  <c:v>162.696</c:v>
                </c:pt>
                <c:pt idx="68">
                  <c:v>52.243</c:v>
                </c:pt>
                <c:pt idx="69">
                  <c:v>52.381</c:v>
                </c:pt>
                <c:pt idx="70">
                  <c:v>67.732</c:v>
                </c:pt>
                <c:pt idx="71">
                  <c:v>194.676</c:v>
                </c:pt>
                <c:pt idx="72">
                  <c:v>112.358</c:v>
                </c:pt>
                <c:pt idx="73">
                  <c:v>162.004</c:v>
                </c:pt>
                <c:pt idx="74">
                  <c:v>81.833</c:v>
                </c:pt>
              </c:numCache>
            </c:numRef>
          </c:val>
        </c:ser>
        <c:gapWidth val="150"/>
        <c:overlap val="0"/>
        <c:axId val="17312145"/>
        <c:axId val="95542851"/>
      </c:barChart>
      <c:catAx>
        <c:axId val="1731214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5542851"/>
        <c:crossesAt val="0"/>
        <c:auto val="1"/>
        <c:lblAlgn val="ctr"/>
        <c:lblOffset val="100"/>
        <c:noMultiLvlLbl val="0"/>
      </c:catAx>
      <c:valAx>
        <c:axId val="95542851"/>
        <c:scaling>
          <c:orientation val="minMax"/>
          <c:max val="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7312145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49680</xdr:colOff>
          <xdr:row>32</xdr:row>
          <xdr:rowOff>123840</xdr:rowOff>
        </xdr:from>
        <xdr:to>
          <xdr:col>1</xdr:col>
          <xdr:colOff>-1359360</xdr:colOff>
          <xdr:row>35</xdr:row>
          <xdr:rowOff>86040</xdr:rowOff>
        </xdr:to>
        <xdr:sp>
          <xdr:nvSpPr>
            <xdr:cNvPr id="1001" name="Button 1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2</xdr:row>
      <xdr:rowOff>104760</xdr:rowOff>
    </xdr:from>
    <xdr:to>
      <xdr:col>5</xdr:col>
      <xdr:colOff>626760</xdr:colOff>
      <xdr:row>19</xdr:row>
      <xdr:rowOff>9360</xdr:rowOff>
    </xdr:to>
    <xdr:graphicFrame>
      <xdr:nvGraphicFramePr>
        <xdr:cNvPr id="0" name="Chart 2"/>
        <xdr:cNvGraphicFramePr/>
      </xdr:nvGraphicFramePr>
      <xdr:xfrm>
        <a:off x="59400" y="37152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3</xdr:row>
      <xdr:rowOff>0</xdr:rowOff>
    </xdr:from>
    <xdr:to>
      <xdr:col>11</xdr:col>
      <xdr:colOff>627120</xdr:colOff>
      <xdr:row>18</xdr:row>
      <xdr:rowOff>114120</xdr:rowOff>
    </xdr:to>
    <xdr:graphicFrame>
      <xdr:nvGraphicFramePr>
        <xdr:cNvPr id="1" name="Chart 3"/>
        <xdr:cNvGraphicFramePr/>
      </xdr:nvGraphicFramePr>
      <xdr:xfrm>
        <a:off x="5458680" y="38088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42480</xdr:colOff>
      <xdr:row>20</xdr:row>
      <xdr:rowOff>19080</xdr:rowOff>
    </xdr:from>
    <xdr:to>
      <xdr:col>9</xdr:col>
      <xdr:colOff>195480</xdr:colOff>
      <xdr:row>36</xdr:row>
      <xdr:rowOff>28440</xdr:rowOff>
    </xdr:to>
    <xdr:graphicFrame>
      <xdr:nvGraphicFramePr>
        <xdr:cNvPr id="2" name="Chart 4"/>
        <xdr:cNvGraphicFramePr/>
      </xdr:nvGraphicFramePr>
      <xdr:xfrm>
        <a:off x="2759040" y="2343240"/>
        <a:ext cx="5586120" cy="1838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33480</xdr:colOff>
      <xdr:row>37</xdr:row>
      <xdr:rowOff>105120</xdr:rowOff>
    </xdr:from>
    <xdr:to>
      <xdr:col>5</xdr:col>
      <xdr:colOff>609840</xdr:colOff>
      <xdr:row>56</xdr:row>
      <xdr:rowOff>28440</xdr:rowOff>
    </xdr:to>
    <xdr:graphicFrame>
      <xdr:nvGraphicFramePr>
        <xdr:cNvPr id="7" name="Chart 6"/>
        <xdr:cNvGraphicFramePr/>
      </xdr:nvGraphicFramePr>
      <xdr:xfrm>
        <a:off x="33480" y="4372200"/>
        <a:ext cx="5104080" cy="209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56</xdr:row>
      <xdr:rowOff>19080</xdr:rowOff>
    </xdr:to>
    <xdr:graphicFrame>
      <xdr:nvGraphicFramePr>
        <xdr:cNvPr id="8" name="Chart 7"/>
        <xdr:cNvGraphicFramePr/>
      </xdr:nvGraphicFramePr>
      <xdr:xfrm>
        <a:off x="5433120" y="4381560"/>
        <a:ext cx="5154480" cy="2076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OptModel%20Delta%20Upload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MGT/PLANTS/Option%20Model/Plant%20Option%20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structions"/>
      <sheetName val="Summary"/>
      <sheetName val="Input Page"/>
      <sheetName val="Monthly Positions"/>
      <sheetName val="Power Upload"/>
      <sheetName val="Fuel Upload"/>
      <sheetName val="OptModel Delta Upload Source Fi"/>
      <sheetName val="#REF"/>
      <sheetName val="Beav Mthly Pwr Upload"/>
      <sheetName val="Coyote Mthly Pwr Upload"/>
      <sheetName val="Beaver Fuel Upload"/>
      <sheetName val="Coyote Fuel Upload"/>
      <sheetName val="Beaver Hrly Upload"/>
      <sheetName val="Coyote Hrly Upload"/>
      <sheetName val="Peak Schedule"/>
      <sheetName val="Beaver Pwr Upload"/>
      <sheetName val="Coyote Pwr Upload"/>
      <sheetName val="DAYS"/>
    </sheetNames>
    <sheetDataSet>
      <sheetData sheetId="0"/>
      <sheetData sheetId="1">
        <row r="59">
          <cell r="E59">
            <v>0.977460893235042</v>
          </cell>
          <cell r="F59">
            <v>0.776399863155729</v>
          </cell>
          <cell r="G59">
            <v>0.838807615605193</v>
          </cell>
          <cell r="H59">
            <v>0.380908020049481</v>
          </cell>
          <cell r="I59">
            <v>0.253473134892054</v>
          </cell>
          <cell r="J59">
            <v>0.508800243968038</v>
          </cell>
          <cell r="K59">
            <v>0.624827573419349</v>
          </cell>
          <cell r="L59">
            <v>0.930246089532916</v>
          </cell>
          <cell r="M59">
            <v>0.970691934260101</v>
          </cell>
          <cell r="N59">
            <v>0.882117156574781</v>
          </cell>
          <cell r="O59">
            <v>0.762667291894214</v>
          </cell>
          <cell r="P59">
            <v>0.673416618566432</v>
          </cell>
          <cell r="Q59">
            <v>0.683959824561652</v>
          </cell>
          <cell r="R59">
            <v>0.692824330916633</v>
          </cell>
          <cell r="S59">
            <v>0.637539277413305</v>
          </cell>
          <cell r="T59">
            <v>0.547266874280574</v>
          </cell>
          <cell r="U59">
            <v>0.594400320577981</v>
          </cell>
          <cell r="V59">
            <v>0.514253676342857</v>
          </cell>
          <cell r="W59">
            <v>0.564380437914322</v>
          </cell>
          <cell r="X59">
            <v>0.827493746640464</v>
          </cell>
          <cell r="Y59">
            <v>0.875383091718774</v>
          </cell>
          <cell r="Z59">
            <v>0.813193055617266</v>
          </cell>
          <cell r="AA59">
            <v>0.689881812292531</v>
          </cell>
          <cell r="AB59">
            <v>0.638141491101011</v>
          </cell>
          <cell r="AC59">
            <v>0.685149280565435</v>
          </cell>
        </row>
        <row r="60">
          <cell r="E60">
            <v>0.197886277027878</v>
          </cell>
          <cell r="F60">
            <v>0.191838917754671</v>
          </cell>
          <cell r="G60">
            <v>0.336321267551407</v>
          </cell>
          <cell r="H60">
            <v>0.0703452781035343</v>
          </cell>
          <cell r="I60">
            <v>0.0425073949462877</v>
          </cell>
          <cell r="J60">
            <v>0.177668842722866</v>
          </cell>
          <cell r="K60">
            <v>0.291660045679334</v>
          </cell>
          <cell r="L60">
            <v>0.463504766847057</v>
          </cell>
          <cell r="M60">
            <v>0.600096485351049</v>
          </cell>
          <cell r="N60">
            <v>0.480659827707393</v>
          </cell>
          <cell r="O60">
            <v>0.319596891641552</v>
          </cell>
          <cell r="P60">
            <v>0.185139274772083</v>
          </cell>
          <cell r="Q60">
            <v>0.504307614199706</v>
          </cell>
          <cell r="R60">
            <v>0.258123963221023</v>
          </cell>
          <cell r="S60">
            <v>0.179873392046033</v>
          </cell>
          <cell r="T60">
            <v>0.419461529982119</v>
          </cell>
          <cell r="U60">
            <v>0.308836746053362</v>
          </cell>
          <cell r="V60">
            <v>0.293550325896152</v>
          </cell>
          <cell r="W60">
            <v>0.201970167557747</v>
          </cell>
          <cell r="X60">
            <v>0.516526449507124</v>
          </cell>
          <cell r="Y60">
            <v>0.557139133337124</v>
          </cell>
          <cell r="Z60">
            <v>0.529905620211702</v>
          </cell>
          <cell r="AA60">
            <v>0.415193050386646</v>
          </cell>
          <cell r="AB60">
            <v>0.232566693695432</v>
          </cell>
          <cell r="AC60">
            <v>0.266861424019102</v>
          </cell>
        </row>
        <row r="62">
          <cell r="E62">
            <v>0.999997461833787</v>
          </cell>
          <cell r="F62">
            <v>0.99242061518737</v>
          </cell>
          <cell r="G62">
            <v>0.975329249734442</v>
          </cell>
          <cell r="H62">
            <v>0.953629873120914</v>
          </cell>
          <cell r="I62">
            <v>0.801137475984719</v>
          </cell>
          <cell r="J62">
            <v>0.795480728220607</v>
          </cell>
          <cell r="K62">
            <v>0.759975481715729</v>
          </cell>
          <cell r="L62">
            <v>0.980272616084205</v>
          </cell>
          <cell r="M62">
            <v>0.992675904450554</v>
          </cell>
          <cell r="N62">
            <v>0.953874096321755</v>
          </cell>
          <cell r="O62">
            <v>0.878057697517858</v>
          </cell>
          <cell r="P62">
            <v>0.885464193372365</v>
          </cell>
          <cell r="Q62">
            <v>0.892574631062599</v>
          </cell>
          <cell r="R62">
            <v>0.910467500124551</v>
          </cell>
          <cell r="S62">
            <v>0.875511157268285</v>
          </cell>
          <cell r="T62">
            <v>0.817730364593646</v>
          </cell>
          <cell r="U62">
            <v>0.784991593395177</v>
          </cell>
          <cell r="V62">
            <v>0.710186098952714</v>
          </cell>
          <cell r="W62">
            <v>0.749969341619851</v>
          </cell>
          <cell r="X62">
            <v>0.907186008720249</v>
          </cell>
          <cell r="Y62">
            <v>0.94665462480914</v>
          </cell>
          <cell r="Z62">
            <v>0.907196641423544</v>
          </cell>
          <cell r="AA62">
            <v>0.841072991617034</v>
          </cell>
          <cell r="AB62">
            <v>0.855337427761628</v>
          </cell>
          <cell r="AC62">
            <v>0.877982353630814</v>
          </cell>
        </row>
        <row r="63">
          <cell r="E63">
            <v>0.923697546729416</v>
          </cell>
          <cell r="F63">
            <v>0.748113392325482</v>
          </cell>
          <cell r="G63">
            <v>0.690500510891909</v>
          </cell>
          <cell r="H63">
            <v>0.591984734553921</v>
          </cell>
          <cell r="I63">
            <v>0.391076913962725</v>
          </cell>
          <cell r="J63">
            <v>0.361376988788977</v>
          </cell>
          <cell r="K63">
            <v>0.436151158402951</v>
          </cell>
          <cell r="L63">
            <v>0.703154753255627</v>
          </cell>
          <cell r="M63">
            <v>0.805778338778688</v>
          </cell>
          <cell r="N63">
            <v>0.679323918869821</v>
          </cell>
          <cell r="O63">
            <v>0.534668599738948</v>
          </cell>
          <cell r="P63">
            <v>0.527123565441148</v>
          </cell>
          <cell r="Q63">
            <v>0.661276629138023</v>
          </cell>
          <cell r="R63">
            <v>0.565762657189695</v>
          </cell>
          <cell r="S63">
            <v>0.476772065523816</v>
          </cell>
          <cell r="T63">
            <v>0.584810642349493</v>
          </cell>
          <cell r="U63">
            <v>0.477026171941494</v>
          </cell>
          <cell r="V63">
            <v>0.449592602761374</v>
          </cell>
          <cell r="W63">
            <v>0.357236700298869</v>
          </cell>
          <cell r="X63">
            <v>0.710949795532431</v>
          </cell>
          <cell r="Y63">
            <v>0.7842066505691</v>
          </cell>
          <cell r="Z63">
            <v>0.729380619539137</v>
          </cell>
          <cell r="AA63">
            <v>0.581527446108302</v>
          </cell>
          <cell r="AB63">
            <v>0.545101374290588</v>
          </cell>
          <cell r="AC63">
            <v>0.594498468683143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Output for Upload"/>
      <sheetName val="BEAVER"/>
      <sheetName val="COYOTE"/>
      <sheetName val="DATA TABLE"/>
      <sheetName val="Colstrip Euro"/>
      <sheetName val="Boardman Euro"/>
      <sheetName val="Hydros"/>
      <sheetName val="Module2"/>
      <sheetName val="Module3"/>
    </sheetNames>
    <sheetDataSet>
      <sheetData sheetId="0"/>
      <sheetData sheetId="1">
        <row r="9">
          <cell r="F9">
            <v>445.722167315179</v>
          </cell>
          <cell r="G9">
            <v>354.038337599012</v>
          </cell>
          <cell r="H9">
            <v>343.911122398129</v>
          </cell>
        </row>
        <row r="10">
          <cell r="F10">
            <v>90.2361423247125</v>
          </cell>
          <cell r="G10">
            <v>85.5601573185835</v>
          </cell>
          <cell r="H10">
            <v>137.891719696077</v>
          </cell>
        </row>
        <row r="12">
          <cell r="F12">
            <v>230.999413683605</v>
          </cell>
          <cell r="G12">
            <v>231.234003338657</v>
          </cell>
          <cell r="H12">
            <v>222.375068939453</v>
          </cell>
        </row>
        <row r="13">
          <cell r="F13">
            <v>213.374133294495</v>
          </cell>
          <cell r="G13">
            <v>174.310420411837</v>
          </cell>
          <cell r="H13">
            <v>157.434116483355</v>
          </cell>
        </row>
      </sheetData>
      <sheetData sheetId="2">
        <row r="10">
          <cell r="D10">
            <v>456</v>
          </cell>
          <cell r="E10">
            <v>446</v>
          </cell>
          <cell r="F10">
            <v>410</v>
          </cell>
        </row>
      </sheetData>
      <sheetData sheetId="3">
        <row r="10">
          <cell r="D10">
            <v>231</v>
          </cell>
          <cell r="E10">
            <v>233</v>
          </cell>
          <cell r="F10">
            <v>228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33" createdVersion="3">
  <cacheSource type="worksheet">
    <worksheetSource ref="A39:AB936" sheet="OPEN SPEC"/>
  </cacheSource>
  <cacheFields count="28">
    <cacheField name="COUNTERPARTY" numFmtId="0">
      <sharedItems containsBlank="1" count="9">
        <s v="Allegheny Energy Supply Co., LLC"/>
        <s v="Aquila, Inc."/>
        <s v="Mirant Americas Energy Marketing, L.P."/>
        <s v="Morgan Stanley Capital Group, Inc."/>
        <s v="Public Service Company of Colorado"/>
        <s v="Sempra Energy Trading Corp."/>
        <s v="TransAlta Energy Marketing (US), Inc."/>
        <s v="Williams Energy Marketing &amp; Trading Company"/>
        <m/>
      </sharedItems>
    </cacheField>
    <cacheField name="XREF" numFmtId="0">
      <sharedItems containsBlank="1" count="2">
        <s v=" "/>
        <m/>
      </sharedItems>
    </cacheField>
    <cacheField name="TRADER" numFmtId="0">
      <sharedItems containsBlank="1" count="3">
        <s v="Miller"/>
        <s v="Nordt"/>
        <m/>
      </sharedItems>
    </cacheField>
    <cacheField name="STARTDTE" numFmtId="0">
      <sharedItems containsNonDate="0" containsDate="1" containsString="0" containsBlank="1" minDate="2001-12-01T00:00:00" maxDate="2002-04-01T00:00:00" count="4">
        <d v="2001-12-01T00:00:00"/>
        <d v="2002-01-01T00:00:00"/>
        <d v="2002-04-01T00:00:00"/>
        <m/>
      </sharedItems>
    </cacheField>
    <cacheField name="ENDDTE" numFmtId="0">
      <sharedItems containsNonDate="0" containsDate="1" containsString="0" containsBlank="1" minDate="2001-12-31T00:00:00" maxDate="2002-06-30T00:00:00" count="4">
        <d v="2001-12-31T00:00:00"/>
        <d v="2002-03-31T00:00:00"/>
        <d v="2002-06-30T00:00:00"/>
        <m/>
      </sharedItems>
    </cacheField>
    <cacheField name="TICKETNO" numFmtId="0">
      <sharedItems containsBlank="1" count="14">
        <s v="P6723"/>
        <s v="P6724"/>
        <s v="P6829"/>
        <s v="P6830"/>
        <s v="P7017"/>
        <s v="P7025"/>
        <s v="P7029"/>
        <s v="P7030"/>
        <s v="P7111"/>
        <s v="P7112"/>
        <s v="P7120"/>
        <s v="P7121"/>
        <s v="P7122"/>
        <m/>
      </sharedItems>
    </cacheField>
    <cacheField name="DEAL#" numFmtId="0">
      <sharedItems containsString="0" containsBlank="1" containsNumber="1" containsInteger="1" minValue="3679" maxValue="6877" count="14">
        <n v="3679"/>
        <n v="3680"/>
        <n v="4130"/>
        <n v="4131"/>
        <n v="5636"/>
        <n v="5748"/>
        <n v="5749"/>
        <n v="5750"/>
        <n v="6760"/>
        <n v="6761"/>
        <n v="6875"/>
        <n v="6876"/>
        <n v="6877"/>
        <m/>
      </sharedItems>
    </cacheField>
    <cacheField name="STATUS" numFmtId="0">
      <sharedItems containsBlank="1" count="2">
        <s v="L"/>
        <m/>
      </sharedItems>
    </cacheField>
    <cacheField name="TRANS_DATE" numFmtId="0">
      <sharedItems containsNonDate="0" containsDate="1" containsString="0" containsBlank="1" minDate="2001-08-21T00:00:00" maxDate="2001-11-15T00:00:00" count="7">
        <d v="2001-08-21T00:00:00"/>
        <d v="2001-09-20T00:00:00"/>
        <d v="2001-10-30T00:00:00"/>
        <d v="2001-11-01T00:00:00"/>
        <d v="2001-11-14T00:00:00"/>
        <d v="2001-11-15T00:00:00"/>
        <m/>
      </sharedItems>
    </cacheField>
    <cacheField name="DELIVERY" numFmtId="0">
      <sharedItems containsBlank="1" count="8">
        <s v="2001/12"/>
        <s v="2002/01"/>
        <s v="2002/02"/>
        <s v="2002/03"/>
        <s v="2002/04"/>
        <s v="2002/05"/>
        <s v="2002/06"/>
        <m/>
      </sharedItems>
    </cacheField>
    <cacheField name="TRANSTYPE" numFmtId="0">
      <sharedItems containsBlank="1" count="3">
        <s v="BUY"/>
        <s v="SELL"/>
        <m/>
      </sharedItems>
    </cacheField>
    <cacheField name="LOCATION" numFmtId="0">
      <sharedItems containsBlank="1" count="4">
        <s v="COB"/>
        <s v="MC"/>
        <s v="PV"/>
        <m/>
      </sharedItems>
    </cacheField>
    <cacheField name="VARIED" numFmtId="0">
      <sharedItems containsString="0" containsBlank="1" containsNumber="1" containsInteger="1" minValue="0" maxValue="0" count="2">
        <n v="0"/>
        <m/>
      </sharedItems>
    </cacheField>
    <cacheField name="QTY" numFmtId="0">
      <sharedItems containsString="0" containsBlank="1" containsNumber="1" containsInteger="1" minValue="-25" maxValue="25" count="3">
        <n v="-25"/>
        <n v="25"/>
        <m/>
      </sharedItems>
    </cacheField>
    <cacheField name="PRODUCT" numFmtId="0">
      <sharedItems containsBlank="1" count="2">
        <s v="PEAK"/>
        <m/>
      </sharedItems>
    </cacheField>
    <cacheField name="COMMOD" numFmtId="0">
      <sharedItems containsBlank="1" count="2">
        <s v="ELON"/>
        <m/>
      </sharedItems>
    </cacheField>
    <cacheField name="DIVISION" numFmtId="0">
      <sharedItems containsBlank="1" count="2">
        <s v="SPEC"/>
        <m/>
      </sharedItems>
    </cacheField>
    <cacheField name="FASB" numFmtId="0">
      <sharedItems containsBlank="1" count="2">
        <s v="S"/>
        <m/>
      </sharedItems>
    </cacheField>
    <cacheField name="VARIEDPRC" numFmtId="0">
      <sharedItems containsString="0" containsBlank="1" containsNumber="1" containsInteger="1" minValue="0" maxValue="0" count="2">
        <n v="0"/>
        <m/>
      </sharedItems>
    </cacheField>
    <cacheField name="TOTALQTY" numFmtId="0">
      <sharedItems containsString="0" containsBlank="1" containsNumber="1" containsInteger="1" minValue="-10400" maxValue="10400" count="7">
        <n v="-10400"/>
        <n v="-10000"/>
        <n v="-9600"/>
        <n v="9600"/>
        <n v="10000"/>
        <n v="10400"/>
        <m/>
      </sharedItems>
    </cacheField>
    <cacheField name="DEALPRICE" numFmtId="0">
      <sharedItems containsString="0" containsBlank="1" containsNumber="1" minValue="28.8" maxValue="40.25" count="13">
        <n v="28.8"/>
        <n v="29.25"/>
        <n v="29.75"/>
        <n v="30.5"/>
        <n v="31"/>
        <n v="31.65"/>
        <n v="32.25"/>
        <n v="33.1"/>
        <n v="34"/>
        <n v="37"/>
        <n v="40"/>
        <n v="40.25"/>
        <m/>
      </sharedItems>
    </cacheField>
    <cacheField name="Index" numFmtId="0">
      <sharedItems containsBlank="1" count="2">
        <s v="-"/>
        <m/>
      </sharedItems>
    </cacheField>
    <cacheField name="Prem/Disc" numFmtId="0">
      <sharedItems containsString="0" containsBlank="1" containsNumber="1" containsInteger="1" minValue="0" maxValue="0" count="2">
        <n v="0"/>
        <m/>
      </sharedItems>
    </cacheField>
    <cacheField name="EXT$" numFmtId="0">
      <sharedItems containsString="0" containsBlank="1" containsNumber="1" containsInteger="1" minValue="-400000" maxValue="402500" count="23">
        <n v="-400000"/>
        <n v="-353600"/>
        <n v="-340000"/>
        <n v="-335400"/>
        <n v="-329160"/>
        <n v="-326400"/>
        <n v="-317200"/>
        <n v="-310000"/>
        <n v="-309600"/>
        <n v="-309400"/>
        <n v="-305000"/>
        <n v="-303840"/>
        <n v="-297500"/>
        <n v="276480"/>
        <n v="280800"/>
        <n v="299520"/>
        <n v="304200"/>
        <n v="317760"/>
        <n v="344240"/>
        <n v="370000"/>
        <n v="384800"/>
        <n v="402500"/>
        <m/>
      </sharedItems>
    </cacheField>
    <cacheField name="MTMDATE" numFmtId="0">
      <sharedItems containsNonDate="0" containsDate="1" containsString="0" containsBlank="1" minDate="2001-11-16T00:00:00" maxDate="2001-11-16T00:00:00" count="2">
        <d v="2001-11-16T00:00:00"/>
        <m/>
      </sharedItems>
    </cacheField>
    <cacheField name="MKT_PRICE" numFmtId="0">
      <sharedItems containsString="0" containsBlank="1" containsNumber="1" minValue="26.5" maxValue="33.25" count="15">
        <n v="26.5"/>
        <n v="27.25"/>
        <n v="27.6"/>
        <n v="28.5"/>
        <n v="28.75"/>
        <n v="29.5"/>
        <n v="30.5"/>
        <n v="31.25"/>
        <n v="31.5"/>
        <n v="31.55"/>
        <n v="32.15"/>
        <n v="32.4"/>
        <n v="32.45"/>
        <n v="33.25"/>
        <m/>
      </sharedItems>
    </cacheField>
    <cacheField name="NOMMTM" numFmtId="0">
      <sharedItems containsString="0" containsBlank="1" containsNumber="1" containsInteger="1" minValue="-97864" maxValue="87400" count="30">
        <n v="-97864"/>
        <n v="-85904"/>
        <n v="-81100"/>
        <n v="-57600"/>
        <n v="-16120"/>
        <n v="-7904"/>
        <n v="-6240"/>
        <n v="-4896"/>
        <n v="-3224"/>
        <n v="-2600"/>
        <n v="-1664"/>
        <n v="-576"/>
        <n v="1344"/>
        <n v="1560"/>
        <n v="2496"/>
        <n v="7104"/>
        <n v="7176"/>
        <n v="11856"/>
        <n v="16536"/>
        <n v="18096"/>
        <n v="23904"/>
        <n v="24900"/>
        <n v="32400"/>
        <n v="33696"/>
        <n v="36296"/>
        <n v="41496"/>
        <n v="67500"/>
        <n v="78000"/>
        <n v="87400"/>
        <m/>
      </sharedItems>
    </cacheField>
    <cacheField name="PVMTM" numFmtId="0">
      <sharedItems containsString="0" containsBlank="1" containsNumber="1" containsInteger="1" minValue="-96536" maxValue="87291" count="34">
        <n v="-96536"/>
        <n v="-84467"/>
        <n v="-80999"/>
        <n v="-56450"/>
        <n v="-15953"/>
        <n v="-7869"/>
        <n v="-7822"/>
        <n v="-6193"/>
        <n v="-4859"/>
        <n v="-3191"/>
        <n v="-2597"/>
        <n v="-1657"/>
        <n v="-572"/>
        <n v="1334"/>
        <n v="1553"/>
        <n v="2485"/>
        <n v="7050"/>
        <n v="7144"/>
        <n v="11733"/>
        <n v="16463"/>
        <n v="17909"/>
        <n v="23722"/>
        <n v="24403"/>
        <n v="31753"/>
        <n v="33132"/>
        <n v="33239"/>
        <n v="35920"/>
        <n v="40802"/>
        <n v="40933"/>
        <n v="66153"/>
        <n v="76695"/>
        <n v="76941"/>
        <n v="87291"/>
        <m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33" createdVersion="3">
  <cacheSource type="worksheet">
    <worksheetSource ref="A39:AB423" sheet="OPEN SPEC"/>
  </cacheSource>
  <cacheFields count="28">
    <cacheField name="COUNTERPARTY" numFmtId="0">
      <sharedItems containsBlank="1" count="9">
        <s v="Allegheny Energy Supply Co., LLC"/>
        <s v="Aquila, Inc."/>
        <s v="Mirant Americas Energy Marketing, L.P."/>
        <s v="Morgan Stanley Capital Group, Inc."/>
        <s v="Public Service Company of Colorado"/>
        <s v="Sempra Energy Trading Corp."/>
        <s v="TransAlta Energy Marketing (US), Inc."/>
        <s v="Williams Energy Marketing &amp; Trading Company"/>
        <m/>
      </sharedItems>
    </cacheField>
    <cacheField name="XREF" numFmtId="0">
      <sharedItems containsBlank="1" count="2">
        <s v=" "/>
        <m/>
      </sharedItems>
    </cacheField>
    <cacheField name="TRADER" numFmtId="0">
      <sharedItems containsBlank="1" count="3">
        <s v="Miller"/>
        <s v="Nordt"/>
        <m/>
      </sharedItems>
    </cacheField>
    <cacheField name="STARTDTE" numFmtId="0">
      <sharedItems containsNonDate="0" containsDate="1" containsString="0" containsBlank="1" minDate="2001-12-01T00:00:00" maxDate="2002-04-01T00:00:00" count="4">
        <d v="2001-12-01T00:00:00"/>
        <d v="2002-01-01T00:00:00"/>
        <d v="2002-04-01T00:00:00"/>
        <m/>
      </sharedItems>
    </cacheField>
    <cacheField name="ENDDTE" numFmtId="0">
      <sharedItems containsNonDate="0" containsDate="1" containsString="0" containsBlank="1" minDate="2001-12-31T00:00:00" maxDate="2002-06-30T00:00:00" count="4">
        <d v="2001-12-31T00:00:00"/>
        <d v="2002-03-31T00:00:00"/>
        <d v="2002-06-30T00:00:00"/>
        <m/>
      </sharedItems>
    </cacheField>
    <cacheField name="TICKETNO" numFmtId="0">
      <sharedItems containsBlank="1" count="14">
        <s v="P6723"/>
        <s v="P6724"/>
        <s v="P6829"/>
        <s v="P6830"/>
        <s v="P7017"/>
        <s v="P7025"/>
        <s v="P7029"/>
        <s v="P7030"/>
        <s v="P7111"/>
        <s v="P7112"/>
        <s v="P7120"/>
        <s v="P7121"/>
        <s v="P7122"/>
        <m/>
      </sharedItems>
    </cacheField>
    <cacheField name="DEAL#" numFmtId="0">
      <sharedItems containsString="0" containsBlank="1" containsNumber="1" containsInteger="1" minValue="3679" maxValue="6877" count="14">
        <n v="3679"/>
        <n v="3680"/>
        <n v="4130"/>
        <n v="4131"/>
        <n v="5636"/>
        <n v="5748"/>
        <n v="5749"/>
        <n v="5750"/>
        <n v="6760"/>
        <n v="6761"/>
        <n v="6875"/>
        <n v="6876"/>
        <n v="6877"/>
        <m/>
      </sharedItems>
    </cacheField>
    <cacheField name="STATUS" numFmtId="0">
      <sharedItems containsBlank="1" count="2">
        <s v="L"/>
        <m/>
      </sharedItems>
    </cacheField>
    <cacheField name="TRANS_DATE" numFmtId="0">
      <sharedItems containsNonDate="0" containsDate="1" containsString="0" containsBlank="1" minDate="2001-08-21T00:00:00" maxDate="2001-11-15T00:00:00" count="7">
        <d v="2001-08-21T00:00:00"/>
        <d v="2001-09-20T00:00:00"/>
        <d v="2001-10-30T00:00:00"/>
        <d v="2001-11-01T00:00:00"/>
        <d v="2001-11-14T00:00:00"/>
        <d v="2001-11-15T00:00:00"/>
        <m/>
      </sharedItems>
    </cacheField>
    <cacheField name="DELIVERY" numFmtId="0">
      <sharedItems containsBlank="1" count="8">
        <s v="2001/12"/>
        <s v="2002/01"/>
        <s v="2002/02"/>
        <s v="2002/03"/>
        <s v="2002/04"/>
        <s v="2002/05"/>
        <s v="2002/06"/>
        <m/>
      </sharedItems>
    </cacheField>
    <cacheField name="TRANSTYPE" numFmtId="0">
      <sharedItems containsBlank="1" count="3">
        <s v="BUY"/>
        <s v="SELL"/>
        <m/>
      </sharedItems>
    </cacheField>
    <cacheField name="LOCATION" numFmtId="0">
      <sharedItems containsBlank="1" count="4">
        <s v="COB"/>
        <s v="MC"/>
        <s v="PV"/>
        <m/>
      </sharedItems>
    </cacheField>
    <cacheField name="VARIED" numFmtId="0">
      <sharedItems containsString="0" containsBlank="1" containsNumber="1" containsInteger="1" minValue="0" maxValue="0" count="2">
        <n v="0"/>
        <m/>
      </sharedItems>
    </cacheField>
    <cacheField name="QTY" numFmtId="0">
      <sharedItems containsString="0" containsBlank="1" containsNumber="1" containsInteger="1" minValue="-25" maxValue="25" count="3">
        <n v="-25"/>
        <n v="25"/>
        <m/>
      </sharedItems>
    </cacheField>
    <cacheField name="PRODUCT" numFmtId="0">
      <sharedItems containsBlank="1" count="2">
        <s v="PEAK"/>
        <m/>
      </sharedItems>
    </cacheField>
    <cacheField name="COMMOD" numFmtId="0">
      <sharedItems containsBlank="1" count="2">
        <s v="ELON"/>
        <m/>
      </sharedItems>
    </cacheField>
    <cacheField name="DIVISION" numFmtId="0">
      <sharedItems containsBlank="1" count="2">
        <s v="SPEC"/>
        <m/>
      </sharedItems>
    </cacheField>
    <cacheField name="FASB" numFmtId="0">
      <sharedItems containsBlank="1" count="2">
        <s v="S"/>
        <m/>
      </sharedItems>
    </cacheField>
    <cacheField name="VARIEDPRC" numFmtId="0">
      <sharedItems containsString="0" containsBlank="1" containsNumber="1" containsInteger="1" minValue="0" maxValue="0" count="2">
        <n v="0"/>
        <m/>
      </sharedItems>
    </cacheField>
    <cacheField name="TOTALQTY" numFmtId="0">
      <sharedItems containsString="0" containsBlank="1" containsNumber="1" containsInteger="1" minValue="-10400" maxValue="10400" count="7">
        <n v="-10400"/>
        <n v="-10000"/>
        <n v="-9600"/>
        <n v="9600"/>
        <n v="10000"/>
        <n v="10400"/>
        <m/>
      </sharedItems>
    </cacheField>
    <cacheField name="DEALPRICE" numFmtId="0">
      <sharedItems containsString="0" containsBlank="1" containsNumber="1" minValue="28.8" maxValue="40.25" count="13">
        <n v="28.8"/>
        <n v="29.25"/>
        <n v="29.75"/>
        <n v="30.5"/>
        <n v="31"/>
        <n v="31.65"/>
        <n v="32.25"/>
        <n v="33.1"/>
        <n v="34"/>
        <n v="37"/>
        <n v="40"/>
        <n v="40.25"/>
        <m/>
      </sharedItems>
    </cacheField>
    <cacheField name="Index" numFmtId="0">
      <sharedItems containsBlank="1" count="2">
        <s v="-"/>
        <m/>
      </sharedItems>
    </cacheField>
    <cacheField name="Prem/Disc" numFmtId="0">
      <sharedItems containsString="0" containsBlank="1" containsNumber="1" containsInteger="1" minValue="0" maxValue="0" count="2">
        <n v="0"/>
        <m/>
      </sharedItems>
    </cacheField>
    <cacheField name="EXT$" numFmtId="0">
      <sharedItems containsString="0" containsBlank="1" containsNumber="1" containsInteger="1" minValue="-400000" maxValue="402500" count="23">
        <n v="-400000"/>
        <n v="-353600"/>
        <n v="-340000"/>
        <n v="-335400"/>
        <n v="-329160"/>
        <n v="-326400"/>
        <n v="-317200"/>
        <n v="-310000"/>
        <n v="-309600"/>
        <n v="-309400"/>
        <n v="-305000"/>
        <n v="-303840"/>
        <n v="-297500"/>
        <n v="276480"/>
        <n v="280800"/>
        <n v="299520"/>
        <n v="304200"/>
        <n v="317760"/>
        <n v="344240"/>
        <n v="370000"/>
        <n v="384800"/>
        <n v="402500"/>
        <m/>
      </sharedItems>
    </cacheField>
    <cacheField name="MTMDATE" numFmtId="0">
      <sharedItems containsNonDate="0" containsDate="1" containsString="0" containsBlank="1" minDate="2001-11-16T00:00:00" maxDate="2001-11-16T00:00:00" count="2">
        <d v="2001-11-16T00:00:00"/>
        <m/>
      </sharedItems>
    </cacheField>
    <cacheField name="MKT_PRICE" numFmtId="0">
      <sharedItems containsString="0" containsBlank="1" containsNumber="1" minValue="26.5" maxValue="33.25" count="15">
        <n v="26.5"/>
        <n v="27.25"/>
        <n v="27.6"/>
        <n v="28.5"/>
        <n v="28.75"/>
        <n v="29.5"/>
        <n v="30.5"/>
        <n v="31.25"/>
        <n v="31.5"/>
        <n v="31.55"/>
        <n v="32.15"/>
        <n v="32.4"/>
        <n v="32.45"/>
        <n v="33.25"/>
        <m/>
      </sharedItems>
    </cacheField>
    <cacheField name="NOMMTM" numFmtId="0">
      <sharedItems containsString="0" containsBlank="1" containsNumber="1" containsInteger="1" minValue="-97864" maxValue="87400" count="30">
        <n v="-97864"/>
        <n v="-85904"/>
        <n v="-81100"/>
        <n v="-57600"/>
        <n v="-16120"/>
        <n v="-7904"/>
        <n v="-6240"/>
        <n v="-4896"/>
        <n v="-3224"/>
        <n v="-2600"/>
        <n v="-1664"/>
        <n v="-576"/>
        <n v="1344"/>
        <n v="1560"/>
        <n v="2496"/>
        <n v="7104"/>
        <n v="7176"/>
        <n v="11856"/>
        <n v="16536"/>
        <n v="18096"/>
        <n v="23904"/>
        <n v="24900"/>
        <n v="32400"/>
        <n v="33696"/>
        <n v="36296"/>
        <n v="41496"/>
        <n v="67500"/>
        <n v="78000"/>
        <n v="87400"/>
        <m/>
      </sharedItems>
    </cacheField>
    <cacheField name="PVMTM" numFmtId="0">
      <sharedItems containsString="0" containsBlank="1" containsNumber="1" containsInteger="1" minValue="-96536" maxValue="87291" count="34">
        <n v="-96536"/>
        <n v="-84467"/>
        <n v="-80999"/>
        <n v="-56450"/>
        <n v="-15953"/>
        <n v="-7869"/>
        <n v="-7822"/>
        <n v="-6193"/>
        <n v="-4859"/>
        <n v="-3191"/>
        <n v="-2597"/>
        <n v="-1657"/>
        <n v="-572"/>
        <n v="1334"/>
        <n v="1553"/>
        <n v="2485"/>
        <n v="7050"/>
        <n v="7144"/>
        <n v="11733"/>
        <n v="16463"/>
        <n v="17909"/>
        <n v="23722"/>
        <n v="24403"/>
        <n v="31753"/>
        <n v="33132"/>
        <n v="33239"/>
        <n v="35920"/>
        <n v="40802"/>
        <n v="40933"/>
        <n v="66153"/>
        <n v="76695"/>
        <n v="76941"/>
        <n v="87291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3">
  <r>
    <x v="2"/>
    <x v="0"/>
    <x v="1"/>
    <x v="2"/>
    <x v="2"/>
    <x v="0"/>
    <x v="0"/>
    <x v="0"/>
    <x v="0"/>
    <x v="4"/>
    <x v="0"/>
    <x v="0"/>
    <x v="0"/>
    <x v="1"/>
    <x v="0"/>
    <x v="0"/>
    <x v="0"/>
    <x v="0"/>
    <x v="0"/>
    <x v="5"/>
    <x v="9"/>
    <x v="0"/>
    <x v="0"/>
    <x v="20"/>
    <x v="0"/>
    <x v="2"/>
    <x v="0"/>
    <x v="0"/>
  </r>
  <r>
    <x v="2"/>
    <x v="0"/>
    <x v="1"/>
    <x v="2"/>
    <x v="2"/>
    <x v="0"/>
    <x v="0"/>
    <x v="0"/>
    <x v="0"/>
    <x v="5"/>
    <x v="0"/>
    <x v="0"/>
    <x v="0"/>
    <x v="1"/>
    <x v="0"/>
    <x v="0"/>
    <x v="0"/>
    <x v="0"/>
    <x v="0"/>
    <x v="5"/>
    <x v="9"/>
    <x v="0"/>
    <x v="0"/>
    <x v="20"/>
    <x v="0"/>
    <x v="4"/>
    <x v="1"/>
    <x v="1"/>
  </r>
  <r>
    <x v="2"/>
    <x v="0"/>
    <x v="1"/>
    <x v="2"/>
    <x v="2"/>
    <x v="0"/>
    <x v="0"/>
    <x v="0"/>
    <x v="0"/>
    <x v="6"/>
    <x v="0"/>
    <x v="0"/>
    <x v="0"/>
    <x v="1"/>
    <x v="0"/>
    <x v="0"/>
    <x v="0"/>
    <x v="0"/>
    <x v="0"/>
    <x v="4"/>
    <x v="9"/>
    <x v="0"/>
    <x v="0"/>
    <x v="19"/>
    <x v="0"/>
    <x v="7"/>
    <x v="3"/>
    <x v="3"/>
  </r>
  <r>
    <x v="2"/>
    <x v="0"/>
    <x v="1"/>
    <x v="2"/>
    <x v="2"/>
    <x v="1"/>
    <x v="1"/>
    <x v="0"/>
    <x v="0"/>
    <x v="4"/>
    <x v="1"/>
    <x v="1"/>
    <x v="0"/>
    <x v="0"/>
    <x v="0"/>
    <x v="0"/>
    <x v="0"/>
    <x v="0"/>
    <x v="0"/>
    <x v="0"/>
    <x v="8"/>
    <x v="0"/>
    <x v="0"/>
    <x v="1"/>
    <x v="0"/>
    <x v="0"/>
    <x v="27"/>
    <x v="31"/>
  </r>
  <r>
    <x v="2"/>
    <x v="0"/>
    <x v="1"/>
    <x v="2"/>
    <x v="2"/>
    <x v="1"/>
    <x v="1"/>
    <x v="0"/>
    <x v="0"/>
    <x v="5"/>
    <x v="1"/>
    <x v="1"/>
    <x v="0"/>
    <x v="0"/>
    <x v="0"/>
    <x v="0"/>
    <x v="0"/>
    <x v="0"/>
    <x v="0"/>
    <x v="0"/>
    <x v="8"/>
    <x v="0"/>
    <x v="0"/>
    <x v="1"/>
    <x v="0"/>
    <x v="0"/>
    <x v="27"/>
    <x v="30"/>
  </r>
  <r>
    <x v="2"/>
    <x v="0"/>
    <x v="1"/>
    <x v="2"/>
    <x v="2"/>
    <x v="1"/>
    <x v="1"/>
    <x v="0"/>
    <x v="0"/>
    <x v="6"/>
    <x v="1"/>
    <x v="1"/>
    <x v="0"/>
    <x v="0"/>
    <x v="0"/>
    <x v="0"/>
    <x v="0"/>
    <x v="0"/>
    <x v="0"/>
    <x v="1"/>
    <x v="8"/>
    <x v="0"/>
    <x v="0"/>
    <x v="2"/>
    <x v="0"/>
    <x v="1"/>
    <x v="26"/>
    <x v="29"/>
  </r>
  <r>
    <x v="3"/>
    <x v="0"/>
    <x v="0"/>
    <x v="1"/>
    <x v="1"/>
    <x v="2"/>
    <x v="2"/>
    <x v="0"/>
    <x v="1"/>
    <x v="1"/>
    <x v="1"/>
    <x v="1"/>
    <x v="0"/>
    <x v="0"/>
    <x v="0"/>
    <x v="0"/>
    <x v="0"/>
    <x v="0"/>
    <x v="0"/>
    <x v="0"/>
    <x v="8"/>
    <x v="0"/>
    <x v="0"/>
    <x v="1"/>
    <x v="0"/>
    <x v="11"/>
    <x v="18"/>
    <x v="19"/>
  </r>
  <r>
    <x v="3"/>
    <x v="0"/>
    <x v="0"/>
    <x v="1"/>
    <x v="1"/>
    <x v="2"/>
    <x v="2"/>
    <x v="0"/>
    <x v="1"/>
    <x v="3"/>
    <x v="1"/>
    <x v="1"/>
    <x v="0"/>
    <x v="0"/>
    <x v="0"/>
    <x v="0"/>
    <x v="0"/>
    <x v="0"/>
    <x v="0"/>
    <x v="0"/>
    <x v="8"/>
    <x v="0"/>
    <x v="0"/>
    <x v="1"/>
    <x v="0"/>
    <x v="6"/>
    <x v="24"/>
    <x v="26"/>
  </r>
  <r>
    <x v="3"/>
    <x v="0"/>
    <x v="0"/>
    <x v="1"/>
    <x v="1"/>
    <x v="2"/>
    <x v="2"/>
    <x v="0"/>
    <x v="1"/>
    <x v="2"/>
    <x v="1"/>
    <x v="1"/>
    <x v="0"/>
    <x v="0"/>
    <x v="0"/>
    <x v="0"/>
    <x v="0"/>
    <x v="0"/>
    <x v="0"/>
    <x v="2"/>
    <x v="8"/>
    <x v="0"/>
    <x v="0"/>
    <x v="5"/>
    <x v="0"/>
    <x v="8"/>
    <x v="20"/>
    <x v="21"/>
  </r>
  <r>
    <x v="3"/>
    <x v="0"/>
    <x v="0"/>
    <x v="1"/>
    <x v="1"/>
    <x v="3"/>
    <x v="3"/>
    <x v="0"/>
    <x v="1"/>
    <x v="1"/>
    <x v="0"/>
    <x v="0"/>
    <x v="0"/>
    <x v="1"/>
    <x v="0"/>
    <x v="0"/>
    <x v="0"/>
    <x v="0"/>
    <x v="0"/>
    <x v="5"/>
    <x v="7"/>
    <x v="0"/>
    <x v="0"/>
    <x v="18"/>
    <x v="0"/>
    <x v="13"/>
    <x v="13"/>
    <x v="14"/>
  </r>
  <r>
    <x v="3"/>
    <x v="0"/>
    <x v="0"/>
    <x v="1"/>
    <x v="1"/>
    <x v="3"/>
    <x v="3"/>
    <x v="0"/>
    <x v="1"/>
    <x v="2"/>
    <x v="0"/>
    <x v="0"/>
    <x v="0"/>
    <x v="1"/>
    <x v="0"/>
    <x v="0"/>
    <x v="0"/>
    <x v="0"/>
    <x v="0"/>
    <x v="3"/>
    <x v="7"/>
    <x v="0"/>
    <x v="0"/>
    <x v="17"/>
    <x v="0"/>
    <x v="12"/>
    <x v="6"/>
    <x v="7"/>
  </r>
  <r>
    <x v="3"/>
    <x v="0"/>
    <x v="0"/>
    <x v="1"/>
    <x v="1"/>
    <x v="3"/>
    <x v="3"/>
    <x v="0"/>
    <x v="1"/>
    <x v="3"/>
    <x v="0"/>
    <x v="0"/>
    <x v="0"/>
    <x v="1"/>
    <x v="0"/>
    <x v="0"/>
    <x v="0"/>
    <x v="0"/>
    <x v="0"/>
    <x v="5"/>
    <x v="7"/>
    <x v="0"/>
    <x v="0"/>
    <x v="18"/>
    <x v="0"/>
    <x v="9"/>
    <x v="4"/>
    <x v="4"/>
  </r>
  <r>
    <x v="0"/>
    <x v="0"/>
    <x v="0"/>
    <x v="2"/>
    <x v="2"/>
    <x v="4"/>
    <x v="4"/>
    <x v="0"/>
    <x v="2"/>
    <x v="4"/>
    <x v="1"/>
    <x v="1"/>
    <x v="0"/>
    <x v="0"/>
    <x v="0"/>
    <x v="0"/>
    <x v="0"/>
    <x v="0"/>
    <x v="0"/>
    <x v="0"/>
    <x v="3"/>
    <x v="0"/>
    <x v="0"/>
    <x v="6"/>
    <x v="0"/>
    <x v="0"/>
    <x v="25"/>
    <x v="28"/>
  </r>
  <r>
    <x v="0"/>
    <x v="0"/>
    <x v="0"/>
    <x v="2"/>
    <x v="2"/>
    <x v="4"/>
    <x v="4"/>
    <x v="0"/>
    <x v="2"/>
    <x v="5"/>
    <x v="1"/>
    <x v="1"/>
    <x v="0"/>
    <x v="0"/>
    <x v="0"/>
    <x v="0"/>
    <x v="0"/>
    <x v="0"/>
    <x v="0"/>
    <x v="0"/>
    <x v="3"/>
    <x v="0"/>
    <x v="0"/>
    <x v="6"/>
    <x v="0"/>
    <x v="0"/>
    <x v="25"/>
    <x v="27"/>
  </r>
  <r>
    <x v="0"/>
    <x v="0"/>
    <x v="0"/>
    <x v="2"/>
    <x v="2"/>
    <x v="4"/>
    <x v="4"/>
    <x v="0"/>
    <x v="2"/>
    <x v="6"/>
    <x v="1"/>
    <x v="1"/>
    <x v="0"/>
    <x v="0"/>
    <x v="0"/>
    <x v="0"/>
    <x v="0"/>
    <x v="0"/>
    <x v="0"/>
    <x v="1"/>
    <x v="3"/>
    <x v="0"/>
    <x v="0"/>
    <x v="10"/>
    <x v="0"/>
    <x v="1"/>
    <x v="22"/>
    <x v="23"/>
  </r>
  <r>
    <x v="5"/>
    <x v="0"/>
    <x v="0"/>
    <x v="0"/>
    <x v="0"/>
    <x v="6"/>
    <x v="5"/>
    <x v="0"/>
    <x v="3"/>
    <x v="0"/>
    <x v="0"/>
    <x v="0"/>
    <x v="0"/>
    <x v="1"/>
    <x v="0"/>
    <x v="0"/>
    <x v="0"/>
    <x v="0"/>
    <x v="0"/>
    <x v="4"/>
    <x v="11"/>
    <x v="0"/>
    <x v="0"/>
    <x v="21"/>
    <x v="0"/>
    <x v="10"/>
    <x v="2"/>
    <x v="2"/>
  </r>
  <r>
    <x v="5"/>
    <x v="0"/>
    <x v="0"/>
    <x v="0"/>
    <x v="0"/>
    <x v="7"/>
    <x v="6"/>
    <x v="0"/>
    <x v="3"/>
    <x v="0"/>
    <x v="1"/>
    <x v="1"/>
    <x v="0"/>
    <x v="0"/>
    <x v="0"/>
    <x v="0"/>
    <x v="0"/>
    <x v="0"/>
    <x v="0"/>
    <x v="1"/>
    <x v="10"/>
    <x v="0"/>
    <x v="0"/>
    <x v="0"/>
    <x v="0"/>
    <x v="7"/>
    <x v="28"/>
    <x v="32"/>
  </r>
  <r>
    <x v="1"/>
    <x v="0"/>
    <x v="0"/>
    <x v="2"/>
    <x v="2"/>
    <x v="5"/>
    <x v="7"/>
    <x v="0"/>
    <x v="3"/>
    <x v="4"/>
    <x v="1"/>
    <x v="1"/>
    <x v="0"/>
    <x v="0"/>
    <x v="0"/>
    <x v="0"/>
    <x v="0"/>
    <x v="0"/>
    <x v="0"/>
    <x v="0"/>
    <x v="2"/>
    <x v="0"/>
    <x v="0"/>
    <x v="9"/>
    <x v="0"/>
    <x v="0"/>
    <x v="23"/>
    <x v="25"/>
  </r>
  <r>
    <x v="1"/>
    <x v="0"/>
    <x v="0"/>
    <x v="2"/>
    <x v="2"/>
    <x v="5"/>
    <x v="7"/>
    <x v="0"/>
    <x v="3"/>
    <x v="5"/>
    <x v="1"/>
    <x v="1"/>
    <x v="0"/>
    <x v="0"/>
    <x v="0"/>
    <x v="0"/>
    <x v="0"/>
    <x v="0"/>
    <x v="0"/>
    <x v="0"/>
    <x v="2"/>
    <x v="0"/>
    <x v="0"/>
    <x v="9"/>
    <x v="0"/>
    <x v="0"/>
    <x v="23"/>
    <x v="24"/>
  </r>
  <r>
    <x v="1"/>
    <x v="0"/>
    <x v="0"/>
    <x v="2"/>
    <x v="2"/>
    <x v="5"/>
    <x v="7"/>
    <x v="0"/>
    <x v="3"/>
    <x v="6"/>
    <x v="1"/>
    <x v="1"/>
    <x v="0"/>
    <x v="0"/>
    <x v="0"/>
    <x v="0"/>
    <x v="0"/>
    <x v="0"/>
    <x v="0"/>
    <x v="1"/>
    <x v="2"/>
    <x v="0"/>
    <x v="0"/>
    <x v="12"/>
    <x v="0"/>
    <x v="1"/>
    <x v="21"/>
    <x v="22"/>
  </r>
  <r>
    <x v="7"/>
    <x v="0"/>
    <x v="0"/>
    <x v="1"/>
    <x v="1"/>
    <x v="8"/>
    <x v="8"/>
    <x v="0"/>
    <x v="4"/>
    <x v="1"/>
    <x v="1"/>
    <x v="1"/>
    <x v="0"/>
    <x v="0"/>
    <x v="0"/>
    <x v="0"/>
    <x v="0"/>
    <x v="0"/>
    <x v="0"/>
    <x v="0"/>
    <x v="6"/>
    <x v="0"/>
    <x v="0"/>
    <x v="3"/>
    <x v="0"/>
    <x v="11"/>
    <x v="10"/>
    <x v="11"/>
  </r>
  <r>
    <x v="7"/>
    <x v="0"/>
    <x v="0"/>
    <x v="1"/>
    <x v="1"/>
    <x v="8"/>
    <x v="8"/>
    <x v="0"/>
    <x v="4"/>
    <x v="2"/>
    <x v="1"/>
    <x v="1"/>
    <x v="0"/>
    <x v="0"/>
    <x v="0"/>
    <x v="0"/>
    <x v="0"/>
    <x v="0"/>
    <x v="0"/>
    <x v="2"/>
    <x v="6"/>
    <x v="0"/>
    <x v="0"/>
    <x v="8"/>
    <x v="0"/>
    <x v="8"/>
    <x v="15"/>
    <x v="16"/>
  </r>
  <r>
    <x v="7"/>
    <x v="0"/>
    <x v="0"/>
    <x v="1"/>
    <x v="1"/>
    <x v="8"/>
    <x v="8"/>
    <x v="0"/>
    <x v="4"/>
    <x v="3"/>
    <x v="1"/>
    <x v="1"/>
    <x v="0"/>
    <x v="0"/>
    <x v="0"/>
    <x v="0"/>
    <x v="0"/>
    <x v="0"/>
    <x v="0"/>
    <x v="0"/>
    <x v="6"/>
    <x v="0"/>
    <x v="0"/>
    <x v="3"/>
    <x v="0"/>
    <x v="6"/>
    <x v="19"/>
    <x v="20"/>
  </r>
  <r>
    <x v="7"/>
    <x v="0"/>
    <x v="0"/>
    <x v="1"/>
    <x v="1"/>
    <x v="9"/>
    <x v="9"/>
    <x v="0"/>
    <x v="4"/>
    <x v="1"/>
    <x v="0"/>
    <x v="2"/>
    <x v="0"/>
    <x v="1"/>
    <x v="0"/>
    <x v="0"/>
    <x v="0"/>
    <x v="0"/>
    <x v="0"/>
    <x v="5"/>
    <x v="1"/>
    <x v="0"/>
    <x v="0"/>
    <x v="16"/>
    <x v="0"/>
    <x v="5"/>
    <x v="14"/>
    <x v="15"/>
  </r>
  <r>
    <x v="7"/>
    <x v="0"/>
    <x v="0"/>
    <x v="1"/>
    <x v="1"/>
    <x v="9"/>
    <x v="9"/>
    <x v="0"/>
    <x v="4"/>
    <x v="3"/>
    <x v="0"/>
    <x v="2"/>
    <x v="0"/>
    <x v="1"/>
    <x v="0"/>
    <x v="0"/>
    <x v="0"/>
    <x v="0"/>
    <x v="0"/>
    <x v="5"/>
    <x v="1"/>
    <x v="0"/>
    <x v="0"/>
    <x v="16"/>
    <x v="0"/>
    <x v="3"/>
    <x v="5"/>
    <x v="6"/>
  </r>
  <r>
    <x v="7"/>
    <x v="0"/>
    <x v="0"/>
    <x v="1"/>
    <x v="1"/>
    <x v="9"/>
    <x v="9"/>
    <x v="0"/>
    <x v="4"/>
    <x v="2"/>
    <x v="0"/>
    <x v="2"/>
    <x v="0"/>
    <x v="1"/>
    <x v="0"/>
    <x v="0"/>
    <x v="0"/>
    <x v="0"/>
    <x v="0"/>
    <x v="3"/>
    <x v="1"/>
    <x v="0"/>
    <x v="0"/>
    <x v="14"/>
    <x v="0"/>
    <x v="4"/>
    <x v="7"/>
    <x v="8"/>
  </r>
  <r>
    <x v="6"/>
    <x v="0"/>
    <x v="0"/>
    <x v="1"/>
    <x v="1"/>
    <x v="10"/>
    <x v="10"/>
    <x v="0"/>
    <x v="5"/>
    <x v="1"/>
    <x v="1"/>
    <x v="1"/>
    <x v="0"/>
    <x v="0"/>
    <x v="0"/>
    <x v="0"/>
    <x v="0"/>
    <x v="0"/>
    <x v="0"/>
    <x v="0"/>
    <x v="5"/>
    <x v="0"/>
    <x v="0"/>
    <x v="4"/>
    <x v="0"/>
    <x v="11"/>
    <x v="5"/>
    <x v="5"/>
  </r>
  <r>
    <x v="6"/>
    <x v="0"/>
    <x v="0"/>
    <x v="1"/>
    <x v="1"/>
    <x v="10"/>
    <x v="10"/>
    <x v="0"/>
    <x v="5"/>
    <x v="2"/>
    <x v="1"/>
    <x v="1"/>
    <x v="0"/>
    <x v="0"/>
    <x v="0"/>
    <x v="0"/>
    <x v="0"/>
    <x v="0"/>
    <x v="0"/>
    <x v="2"/>
    <x v="5"/>
    <x v="0"/>
    <x v="0"/>
    <x v="11"/>
    <x v="0"/>
    <x v="8"/>
    <x v="12"/>
    <x v="13"/>
  </r>
  <r>
    <x v="6"/>
    <x v="0"/>
    <x v="0"/>
    <x v="1"/>
    <x v="1"/>
    <x v="10"/>
    <x v="10"/>
    <x v="0"/>
    <x v="5"/>
    <x v="3"/>
    <x v="1"/>
    <x v="1"/>
    <x v="0"/>
    <x v="0"/>
    <x v="0"/>
    <x v="0"/>
    <x v="0"/>
    <x v="0"/>
    <x v="0"/>
    <x v="0"/>
    <x v="5"/>
    <x v="0"/>
    <x v="0"/>
    <x v="4"/>
    <x v="0"/>
    <x v="6"/>
    <x v="17"/>
    <x v="18"/>
  </r>
  <r>
    <x v="3"/>
    <x v="0"/>
    <x v="0"/>
    <x v="1"/>
    <x v="1"/>
    <x v="11"/>
    <x v="11"/>
    <x v="0"/>
    <x v="5"/>
    <x v="1"/>
    <x v="0"/>
    <x v="2"/>
    <x v="0"/>
    <x v="1"/>
    <x v="0"/>
    <x v="0"/>
    <x v="0"/>
    <x v="0"/>
    <x v="0"/>
    <x v="5"/>
    <x v="0"/>
    <x v="0"/>
    <x v="0"/>
    <x v="15"/>
    <x v="0"/>
    <x v="5"/>
    <x v="16"/>
    <x v="17"/>
  </r>
  <r>
    <x v="3"/>
    <x v="0"/>
    <x v="0"/>
    <x v="1"/>
    <x v="1"/>
    <x v="11"/>
    <x v="11"/>
    <x v="0"/>
    <x v="5"/>
    <x v="3"/>
    <x v="0"/>
    <x v="2"/>
    <x v="0"/>
    <x v="1"/>
    <x v="0"/>
    <x v="0"/>
    <x v="0"/>
    <x v="0"/>
    <x v="0"/>
    <x v="5"/>
    <x v="0"/>
    <x v="0"/>
    <x v="0"/>
    <x v="15"/>
    <x v="0"/>
    <x v="3"/>
    <x v="8"/>
    <x v="9"/>
  </r>
  <r>
    <x v="3"/>
    <x v="0"/>
    <x v="0"/>
    <x v="1"/>
    <x v="1"/>
    <x v="11"/>
    <x v="11"/>
    <x v="0"/>
    <x v="5"/>
    <x v="2"/>
    <x v="0"/>
    <x v="2"/>
    <x v="0"/>
    <x v="1"/>
    <x v="0"/>
    <x v="0"/>
    <x v="0"/>
    <x v="0"/>
    <x v="0"/>
    <x v="3"/>
    <x v="0"/>
    <x v="0"/>
    <x v="0"/>
    <x v="13"/>
    <x v="0"/>
    <x v="4"/>
    <x v="11"/>
    <x v="12"/>
  </r>
  <r>
    <x v="4"/>
    <x v="0"/>
    <x v="0"/>
    <x v="0"/>
    <x v="0"/>
    <x v="12"/>
    <x v="12"/>
    <x v="0"/>
    <x v="5"/>
    <x v="0"/>
    <x v="1"/>
    <x v="1"/>
    <x v="0"/>
    <x v="0"/>
    <x v="0"/>
    <x v="0"/>
    <x v="0"/>
    <x v="0"/>
    <x v="0"/>
    <x v="1"/>
    <x v="4"/>
    <x v="0"/>
    <x v="0"/>
    <x v="7"/>
    <x v="0"/>
    <x v="7"/>
    <x v="9"/>
    <x v="1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3">
  <r>
    <x v="2"/>
    <x v="0"/>
    <x v="1"/>
    <x v="2"/>
    <x v="2"/>
    <x v="0"/>
    <x v="0"/>
    <x v="0"/>
    <x v="0"/>
    <x v="4"/>
    <x v="0"/>
    <x v="0"/>
    <x v="0"/>
    <x v="1"/>
    <x v="0"/>
    <x v="0"/>
    <x v="0"/>
    <x v="0"/>
    <x v="0"/>
    <x v="5"/>
    <x v="9"/>
    <x v="0"/>
    <x v="0"/>
    <x v="20"/>
    <x v="0"/>
    <x v="2"/>
    <x v="0"/>
    <x v="0"/>
  </r>
  <r>
    <x v="2"/>
    <x v="0"/>
    <x v="1"/>
    <x v="2"/>
    <x v="2"/>
    <x v="0"/>
    <x v="0"/>
    <x v="0"/>
    <x v="0"/>
    <x v="5"/>
    <x v="0"/>
    <x v="0"/>
    <x v="0"/>
    <x v="1"/>
    <x v="0"/>
    <x v="0"/>
    <x v="0"/>
    <x v="0"/>
    <x v="0"/>
    <x v="5"/>
    <x v="9"/>
    <x v="0"/>
    <x v="0"/>
    <x v="20"/>
    <x v="0"/>
    <x v="4"/>
    <x v="1"/>
    <x v="1"/>
  </r>
  <r>
    <x v="2"/>
    <x v="0"/>
    <x v="1"/>
    <x v="2"/>
    <x v="2"/>
    <x v="0"/>
    <x v="0"/>
    <x v="0"/>
    <x v="0"/>
    <x v="6"/>
    <x v="0"/>
    <x v="0"/>
    <x v="0"/>
    <x v="1"/>
    <x v="0"/>
    <x v="0"/>
    <x v="0"/>
    <x v="0"/>
    <x v="0"/>
    <x v="4"/>
    <x v="9"/>
    <x v="0"/>
    <x v="0"/>
    <x v="19"/>
    <x v="0"/>
    <x v="7"/>
    <x v="3"/>
    <x v="3"/>
  </r>
  <r>
    <x v="2"/>
    <x v="0"/>
    <x v="1"/>
    <x v="2"/>
    <x v="2"/>
    <x v="1"/>
    <x v="1"/>
    <x v="0"/>
    <x v="0"/>
    <x v="4"/>
    <x v="1"/>
    <x v="1"/>
    <x v="0"/>
    <x v="0"/>
    <x v="0"/>
    <x v="0"/>
    <x v="0"/>
    <x v="0"/>
    <x v="0"/>
    <x v="0"/>
    <x v="8"/>
    <x v="0"/>
    <x v="0"/>
    <x v="1"/>
    <x v="0"/>
    <x v="0"/>
    <x v="27"/>
    <x v="31"/>
  </r>
  <r>
    <x v="2"/>
    <x v="0"/>
    <x v="1"/>
    <x v="2"/>
    <x v="2"/>
    <x v="1"/>
    <x v="1"/>
    <x v="0"/>
    <x v="0"/>
    <x v="5"/>
    <x v="1"/>
    <x v="1"/>
    <x v="0"/>
    <x v="0"/>
    <x v="0"/>
    <x v="0"/>
    <x v="0"/>
    <x v="0"/>
    <x v="0"/>
    <x v="0"/>
    <x v="8"/>
    <x v="0"/>
    <x v="0"/>
    <x v="1"/>
    <x v="0"/>
    <x v="0"/>
    <x v="27"/>
    <x v="30"/>
  </r>
  <r>
    <x v="2"/>
    <x v="0"/>
    <x v="1"/>
    <x v="2"/>
    <x v="2"/>
    <x v="1"/>
    <x v="1"/>
    <x v="0"/>
    <x v="0"/>
    <x v="6"/>
    <x v="1"/>
    <x v="1"/>
    <x v="0"/>
    <x v="0"/>
    <x v="0"/>
    <x v="0"/>
    <x v="0"/>
    <x v="0"/>
    <x v="0"/>
    <x v="1"/>
    <x v="8"/>
    <x v="0"/>
    <x v="0"/>
    <x v="2"/>
    <x v="0"/>
    <x v="1"/>
    <x v="26"/>
    <x v="29"/>
  </r>
  <r>
    <x v="3"/>
    <x v="0"/>
    <x v="0"/>
    <x v="1"/>
    <x v="1"/>
    <x v="2"/>
    <x v="2"/>
    <x v="0"/>
    <x v="1"/>
    <x v="1"/>
    <x v="1"/>
    <x v="1"/>
    <x v="0"/>
    <x v="0"/>
    <x v="0"/>
    <x v="0"/>
    <x v="0"/>
    <x v="0"/>
    <x v="0"/>
    <x v="0"/>
    <x v="8"/>
    <x v="0"/>
    <x v="0"/>
    <x v="1"/>
    <x v="0"/>
    <x v="11"/>
    <x v="18"/>
    <x v="19"/>
  </r>
  <r>
    <x v="3"/>
    <x v="0"/>
    <x v="0"/>
    <x v="1"/>
    <x v="1"/>
    <x v="2"/>
    <x v="2"/>
    <x v="0"/>
    <x v="1"/>
    <x v="3"/>
    <x v="1"/>
    <x v="1"/>
    <x v="0"/>
    <x v="0"/>
    <x v="0"/>
    <x v="0"/>
    <x v="0"/>
    <x v="0"/>
    <x v="0"/>
    <x v="0"/>
    <x v="8"/>
    <x v="0"/>
    <x v="0"/>
    <x v="1"/>
    <x v="0"/>
    <x v="6"/>
    <x v="24"/>
    <x v="26"/>
  </r>
  <r>
    <x v="3"/>
    <x v="0"/>
    <x v="0"/>
    <x v="1"/>
    <x v="1"/>
    <x v="2"/>
    <x v="2"/>
    <x v="0"/>
    <x v="1"/>
    <x v="2"/>
    <x v="1"/>
    <x v="1"/>
    <x v="0"/>
    <x v="0"/>
    <x v="0"/>
    <x v="0"/>
    <x v="0"/>
    <x v="0"/>
    <x v="0"/>
    <x v="2"/>
    <x v="8"/>
    <x v="0"/>
    <x v="0"/>
    <x v="5"/>
    <x v="0"/>
    <x v="8"/>
    <x v="20"/>
    <x v="21"/>
  </r>
  <r>
    <x v="3"/>
    <x v="0"/>
    <x v="0"/>
    <x v="1"/>
    <x v="1"/>
    <x v="3"/>
    <x v="3"/>
    <x v="0"/>
    <x v="1"/>
    <x v="1"/>
    <x v="0"/>
    <x v="0"/>
    <x v="0"/>
    <x v="1"/>
    <x v="0"/>
    <x v="0"/>
    <x v="0"/>
    <x v="0"/>
    <x v="0"/>
    <x v="5"/>
    <x v="7"/>
    <x v="0"/>
    <x v="0"/>
    <x v="18"/>
    <x v="0"/>
    <x v="13"/>
    <x v="13"/>
    <x v="14"/>
  </r>
  <r>
    <x v="3"/>
    <x v="0"/>
    <x v="0"/>
    <x v="1"/>
    <x v="1"/>
    <x v="3"/>
    <x v="3"/>
    <x v="0"/>
    <x v="1"/>
    <x v="2"/>
    <x v="0"/>
    <x v="0"/>
    <x v="0"/>
    <x v="1"/>
    <x v="0"/>
    <x v="0"/>
    <x v="0"/>
    <x v="0"/>
    <x v="0"/>
    <x v="3"/>
    <x v="7"/>
    <x v="0"/>
    <x v="0"/>
    <x v="17"/>
    <x v="0"/>
    <x v="12"/>
    <x v="6"/>
    <x v="7"/>
  </r>
  <r>
    <x v="3"/>
    <x v="0"/>
    <x v="0"/>
    <x v="1"/>
    <x v="1"/>
    <x v="3"/>
    <x v="3"/>
    <x v="0"/>
    <x v="1"/>
    <x v="3"/>
    <x v="0"/>
    <x v="0"/>
    <x v="0"/>
    <x v="1"/>
    <x v="0"/>
    <x v="0"/>
    <x v="0"/>
    <x v="0"/>
    <x v="0"/>
    <x v="5"/>
    <x v="7"/>
    <x v="0"/>
    <x v="0"/>
    <x v="18"/>
    <x v="0"/>
    <x v="9"/>
    <x v="4"/>
    <x v="4"/>
  </r>
  <r>
    <x v="0"/>
    <x v="0"/>
    <x v="0"/>
    <x v="2"/>
    <x v="2"/>
    <x v="4"/>
    <x v="4"/>
    <x v="0"/>
    <x v="2"/>
    <x v="4"/>
    <x v="1"/>
    <x v="1"/>
    <x v="0"/>
    <x v="0"/>
    <x v="0"/>
    <x v="0"/>
    <x v="0"/>
    <x v="0"/>
    <x v="0"/>
    <x v="0"/>
    <x v="3"/>
    <x v="0"/>
    <x v="0"/>
    <x v="6"/>
    <x v="0"/>
    <x v="0"/>
    <x v="25"/>
    <x v="28"/>
  </r>
  <r>
    <x v="0"/>
    <x v="0"/>
    <x v="0"/>
    <x v="2"/>
    <x v="2"/>
    <x v="4"/>
    <x v="4"/>
    <x v="0"/>
    <x v="2"/>
    <x v="5"/>
    <x v="1"/>
    <x v="1"/>
    <x v="0"/>
    <x v="0"/>
    <x v="0"/>
    <x v="0"/>
    <x v="0"/>
    <x v="0"/>
    <x v="0"/>
    <x v="0"/>
    <x v="3"/>
    <x v="0"/>
    <x v="0"/>
    <x v="6"/>
    <x v="0"/>
    <x v="0"/>
    <x v="25"/>
    <x v="27"/>
  </r>
  <r>
    <x v="0"/>
    <x v="0"/>
    <x v="0"/>
    <x v="2"/>
    <x v="2"/>
    <x v="4"/>
    <x v="4"/>
    <x v="0"/>
    <x v="2"/>
    <x v="6"/>
    <x v="1"/>
    <x v="1"/>
    <x v="0"/>
    <x v="0"/>
    <x v="0"/>
    <x v="0"/>
    <x v="0"/>
    <x v="0"/>
    <x v="0"/>
    <x v="1"/>
    <x v="3"/>
    <x v="0"/>
    <x v="0"/>
    <x v="10"/>
    <x v="0"/>
    <x v="1"/>
    <x v="22"/>
    <x v="23"/>
  </r>
  <r>
    <x v="5"/>
    <x v="0"/>
    <x v="0"/>
    <x v="0"/>
    <x v="0"/>
    <x v="6"/>
    <x v="5"/>
    <x v="0"/>
    <x v="3"/>
    <x v="0"/>
    <x v="0"/>
    <x v="0"/>
    <x v="0"/>
    <x v="1"/>
    <x v="0"/>
    <x v="0"/>
    <x v="0"/>
    <x v="0"/>
    <x v="0"/>
    <x v="4"/>
    <x v="11"/>
    <x v="0"/>
    <x v="0"/>
    <x v="21"/>
    <x v="0"/>
    <x v="10"/>
    <x v="2"/>
    <x v="2"/>
  </r>
  <r>
    <x v="5"/>
    <x v="0"/>
    <x v="0"/>
    <x v="0"/>
    <x v="0"/>
    <x v="7"/>
    <x v="6"/>
    <x v="0"/>
    <x v="3"/>
    <x v="0"/>
    <x v="1"/>
    <x v="1"/>
    <x v="0"/>
    <x v="0"/>
    <x v="0"/>
    <x v="0"/>
    <x v="0"/>
    <x v="0"/>
    <x v="0"/>
    <x v="1"/>
    <x v="10"/>
    <x v="0"/>
    <x v="0"/>
    <x v="0"/>
    <x v="0"/>
    <x v="7"/>
    <x v="28"/>
    <x v="32"/>
  </r>
  <r>
    <x v="1"/>
    <x v="0"/>
    <x v="0"/>
    <x v="2"/>
    <x v="2"/>
    <x v="5"/>
    <x v="7"/>
    <x v="0"/>
    <x v="3"/>
    <x v="4"/>
    <x v="1"/>
    <x v="1"/>
    <x v="0"/>
    <x v="0"/>
    <x v="0"/>
    <x v="0"/>
    <x v="0"/>
    <x v="0"/>
    <x v="0"/>
    <x v="0"/>
    <x v="2"/>
    <x v="0"/>
    <x v="0"/>
    <x v="9"/>
    <x v="0"/>
    <x v="0"/>
    <x v="23"/>
    <x v="25"/>
  </r>
  <r>
    <x v="1"/>
    <x v="0"/>
    <x v="0"/>
    <x v="2"/>
    <x v="2"/>
    <x v="5"/>
    <x v="7"/>
    <x v="0"/>
    <x v="3"/>
    <x v="5"/>
    <x v="1"/>
    <x v="1"/>
    <x v="0"/>
    <x v="0"/>
    <x v="0"/>
    <x v="0"/>
    <x v="0"/>
    <x v="0"/>
    <x v="0"/>
    <x v="0"/>
    <x v="2"/>
    <x v="0"/>
    <x v="0"/>
    <x v="9"/>
    <x v="0"/>
    <x v="0"/>
    <x v="23"/>
    <x v="24"/>
  </r>
  <r>
    <x v="1"/>
    <x v="0"/>
    <x v="0"/>
    <x v="2"/>
    <x v="2"/>
    <x v="5"/>
    <x v="7"/>
    <x v="0"/>
    <x v="3"/>
    <x v="6"/>
    <x v="1"/>
    <x v="1"/>
    <x v="0"/>
    <x v="0"/>
    <x v="0"/>
    <x v="0"/>
    <x v="0"/>
    <x v="0"/>
    <x v="0"/>
    <x v="1"/>
    <x v="2"/>
    <x v="0"/>
    <x v="0"/>
    <x v="12"/>
    <x v="0"/>
    <x v="1"/>
    <x v="21"/>
    <x v="22"/>
  </r>
  <r>
    <x v="7"/>
    <x v="0"/>
    <x v="0"/>
    <x v="1"/>
    <x v="1"/>
    <x v="8"/>
    <x v="8"/>
    <x v="0"/>
    <x v="4"/>
    <x v="1"/>
    <x v="1"/>
    <x v="1"/>
    <x v="0"/>
    <x v="0"/>
    <x v="0"/>
    <x v="0"/>
    <x v="0"/>
    <x v="0"/>
    <x v="0"/>
    <x v="0"/>
    <x v="6"/>
    <x v="0"/>
    <x v="0"/>
    <x v="3"/>
    <x v="0"/>
    <x v="11"/>
    <x v="10"/>
    <x v="11"/>
  </r>
  <r>
    <x v="7"/>
    <x v="0"/>
    <x v="0"/>
    <x v="1"/>
    <x v="1"/>
    <x v="8"/>
    <x v="8"/>
    <x v="0"/>
    <x v="4"/>
    <x v="2"/>
    <x v="1"/>
    <x v="1"/>
    <x v="0"/>
    <x v="0"/>
    <x v="0"/>
    <x v="0"/>
    <x v="0"/>
    <x v="0"/>
    <x v="0"/>
    <x v="2"/>
    <x v="6"/>
    <x v="0"/>
    <x v="0"/>
    <x v="8"/>
    <x v="0"/>
    <x v="8"/>
    <x v="15"/>
    <x v="16"/>
  </r>
  <r>
    <x v="7"/>
    <x v="0"/>
    <x v="0"/>
    <x v="1"/>
    <x v="1"/>
    <x v="8"/>
    <x v="8"/>
    <x v="0"/>
    <x v="4"/>
    <x v="3"/>
    <x v="1"/>
    <x v="1"/>
    <x v="0"/>
    <x v="0"/>
    <x v="0"/>
    <x v="0"/>
    <x v="0"/>
    <x v="0"/>
    <x v="0"/>
    <x v="0"/>
    <x v="6"/>
    <x v="0"/>
    <x v="0"/>
    <x v="3"/>
    <x v="0"/>
    <x v="6"/>
    <x v="19"/>
    <x v="20"/>
  </r>
  <r>
    <x v="7"/>
    <x v="0"/>
    <x v="0"/>
    <x v="1"/>
    <x v="1"/>
    <x v="9"/>
    <x v="9"/>
    <x v="0"/>
    <x v="4"/>
    <x v="1"/>
    <x v="0"/>
    <x v="2"/>
    <x v="0"/>
    <x v="1"/>
    <x v="0"/>
    <x v="0"/>
    <x v="0"/>
    <x v="0"/>
    <x v="0"/>
    <x v="5"/>
    <x v="1"/>
    <x v="0"/>
    <x v="0"/>
    <x v="16"/>
    <x v="0"/>
    <x v="5"/>
    <x v="14"/>
    <x v="15"/>
  </r>
  <r>
    <x v="7"/>
    <x v="0"/>
    <x v="0"/>
    <x v="1"/>
    <x v="1"/>
    <x v="9"/>
    <x v="9"/>
    <x v="0"/>
    <x v="4"/>
    <x v="3"/>
    <x v="0"/>
    <x v="2"/>
    <x v="0"/>
    <x v="1"/>
    <x v="0"/>
    <x v="0"/>
    <x v="0"/>
    <x v="0"/>
    <x v="0"/>
    <x v="5"/>
    <x v="1"/>
    <x v="0"/>
    <x v="0"/>
    <x v="16"/>
    <x v="0"/>
    <x v="3"/>
    <x v="5"/>
    <x v="6"/>
  </r>
  <r>
    <x v="7"/>
    <x v="0"/>
    <x v="0"/>
    <x v="1"/>
    <x v="1"/>
    <x v="9"/>
    <x v="9"/>
    <x v="0"/>
    <x v="4"/>
    <x v="2"/>
    <x v="0"/>
    <x v="2"/>
    <x v="0"/>
    <x v="1"/>
    <x v="0"/>
    <x v="0"/>
    <x v="0"/>
    <x v="0"/>
    <x v="0"/>
    <x v="3"/>
    <x v="1"/>
    <x v="0"/>
    <x v="0"/>
    <x v="14"/>
    <x v="0"/>
    <x v="4"/>
    <x v="7"/>
    <x v="8"/>
  </r>
  <r>
    <x v="6"/>
    <x v="0"/>
    <x v="0"/>
    <x v="1"/>
    <x v="1"/>
    <x v="10"/>
    <x v="10"/>
    <x v="0"/>
    <x v="5"/>
    <x v="1"/>
    <x v="1"/>
    <x v="1"/>
    <x v="0"/>
    <x v="0"/>
    <x v="0"/>
    <x v="0"/>
    <x v="0"/>
    <x v="0"/>
    <x v="0"/>
    <x v="0"/>
    <x v="5"/>
    <x v="0"/>
    <x v="0"/>
    <x v="4"/>
    <x v="0"/>
    <x v="11"/>
    <x v="5"/>
    <x v="5"/>
  </r>
  <r>
    <x v="6"/>
    <x v="0"/>
    <x v="0"/>
    <x v="1"/>
    <x v="1"/>
    <x v="10"/>
    <x v="10"/>
    <x v="0"/>
    <x v="5"/>
    <x v="2"/>
    <x v="1"/>
    <x v="1"/>
    <x v="0"/>
    <x v="0"/>
    <x v="0"/>
    <x v="0"/>
    <x v="0"/>
    <x v="0"/>
    <x v="0"/>
    <x v="2"/>
    <x v="5"/>
    <x v="0"/>
    <x v="0"/>
    <x v="11"/>
    <x v="0"/>
    <x v="8"/>
    <x v="12"/>
    <x v="13"/>
  </r>
  <r>
    <x v="6"/>
    <x v="0"/>
    <x v="0"/>
    <x v="1"/>
    <x v="1"/>
    <x v="10"/>
    <x v="10"/>
    <x v="0"/>
    <x v="5"/>
    <x v="3"/>
    <x v="1"/>
    <x v="1"/>
    <x v="0"/>
    <x v="0"/>
    <x v="0"/>
    <x v="0"/>
    <x v="0"/>
    <x v="0"/>
    <x v="0"/>
    <x v="0"/>
    <x v="5"/>
    <x v="0"/>
    <x v="0"/>
    <x v="4"/>
    <x v="0"/>
    <x v="6"/>
    <x v="17"/>
    <x v="18"/>
  </r>
  <r>
    <x v="3"/>
    <x v="0"/>
    <x v="0"/>
    <x v="1"/>
    <x v="1"/>
    <x v="11"/>
    <x v="11"/>
    <x v="0"/>
    <x v="5"/>
    <x v="1"/>
    <x v="0"/>
    <x v="2"/>
    <x v="0"/>
    <x v="1"/>
    <x v="0"/>
    <x v="0"/>
    <x v="0"/>
    <x v="0"/>
    <x v="0"/>
    <x v="5"/>
    <x v="0"/>
    <x v="0"/>
    <x v="0"/>
    <x v="15"/>
    <x v="0"/>
    <x v="5"/>
    <x v="16"/>
    <x v="17"/>
  </r>
  <r>
    <x v="3"/>
    <x v="0"/>
    <x v="0"/>
    <x v="1"/>
    <x v="1"/>
    <x v="11"/>
    <x v="11"/>
    <x v="0"/>
    <x v="5"/>
    <x v="3"/>
    <x v="0"/>
    <x v="2"/>
    <x v="0"/>
    <x v="1"/>
    <x v="0"/>
    <x v="0"/>
    <x v="0"/>
    <x v="0"/>
    <x v="0"/>
    <x v="5"/>
    <x v="0"/>
    <x v="0"/>
    <x v="0"/>
    <x v="15"/>
    <x v="0"/>
    <x v="3"/>
    <x v="8"/>
    <x v="9"/>
  </r>
  <r>
    <x v="3"/>
    <x v="0"/>
    <x v="0"/>
    <x v="1"/>
    <x v="1"/>
    <x v="11"/>
    <x v="11"/>
    <x v="0"/>
    <x v="5"/>
    <x v="2"/>
    <x v="0"/>
    <x v="2"/>
    <x v="0"/>
    <x v="1"/>
    <x v="0"/>
    <x v="0"/>
    <x v="0"/>
    <x v="0"/>
    <x v="0"/>
    <x v="3"/>
    <x v="0"/>
    <x v="0"/>
    <x v="0"/>
    <x v="13"/>
    <x v="0"/>
    <x v="4"/>
    <x v="11"/>
    <x v="12"/>
  </r>
  <r>
    <x v="4"/>
    <x v="0"/>
    <x v="0"/>
    <x v="0"/>
    <x v="0"/>
    <x v="12"/>
    <x v="12"/>
    <x v="0"/>
    <x v="5"/>
    <x v="0"/>
    <x v="1"/>
    <x v="1"/>
    <x v="0"/>
    <x v="0"/>
    <x v="0"/>
    <x v="0"/>
    <x v="0"/>
    <x v="0"/>
    <x v="0"/>
    <x v="1"/>
    <x v="4"/>
    <x v="0"/>
    <x v="0"/>
    <x v="7"/>
    <x v="0"/>
    <x v="7"/>
    <x v="9"/>
    <x v="10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:J10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9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 t="grand">
      <x v="8"/>
    </i>
  </colItems>
  <dataFields count="1">
    <dataField name="Sum of PVMTM" fld="27" subtotal="sum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3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13:J19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9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 t="grand">
      <x v="8"/>
    </i>
  </colItems>
  <dataFields count="1">
    <dataField name="Sum of TOTALQTY" fld="19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vmlDrawing" Target="../drawings/vmlDrawing4.vml"/>
</Relationships>
</file>

<file path=xl/worksheets/_rels/sheet15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6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  <c r="E3" s="3"/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4" t="s">
        <v>4</v>
      </c>
      <c r="C7" s="5" t="s">
        <v>5</v>
      </c>
    </row>
    <row r="8" customFormat="false" ht="10.5" hidden="false" customHeight="false" outlineLevel="0" collapsed="false">
      <c r="A8" s="1" t="s">
        <v>6</v>
      </c>
      <c r="C8" s="6" t="n">
        <v>3635010</v>
      </c>
    </row>
    <row r="9" customFormat="false" ht="10.5" hidden="false" customHeight="false" outlineLevel="0" collapsed="false">
      <c r="A9" s="1" t="s">
        <v>7</v>
      </c>
      <c r="C9" s="7" t="n">
        <f aca="false">C16+C26</f>
        <v>473041.6</v>
      </c>
    </row>
    <row r="10" customFormat="false" ht="10.5" hidden="false" customHeight="false" outlineLevel="0" collapsed="false">
      <c r="A10" s="1" t="s">
        <v>8</v>
      </c>
      <c r="C10" s="7" t="n">
        <f aca="false">C17+C27</f>
        <v>7977322.6</v>
      </c>
    </row>
    <row r="14" customFormat="false" ht="10.5" hidden="false" customHeight="false" outlineLevel="0" collapsed="false">
      <c r="A14" s="4" t="s">
        <v>9</v>
      </c>
      <c r="C14" s="5" t="s">
        <v>5</v>
      </c>
      <c r="D14" s="5" t="s">
        <v>10</v>
      </c>
      <c r="E14" s="5" t="s">
        <v>11</v>
      </c>
    </row>
    <row r="15" customFormat="false" ht="10.5" hidden="false" customHeight="false" outlineLevel="0" collapsed="false">
      <c r="A15" s="1" t="s">
        <v>6</v>
      </c>
      <c r="B15" s="8"/>
      <c r="C15" s="9" t="n">
        <v>3550157</v>
      </c>
      <c r="D15" s="10" t="n">
        <v>7500000</v>
      </c>
      <c r="E15" s="11" t="n">
        <f aca="false">IF(ABS(C15)&gt;D15,ABS(C15)-D15,0)</f>
        <v>0</v>
      </c>
    </row>
    <row r="16" customFormat="false" ht="10.5" hidden="false" customHeight="false" outlineLevel="0" collapsed="false">
      <c r="A16" s="1" t="s">
        <v>12</v>
      </c>
      <c r="C16" s="7" t="n">
        <f aca="false">'PLR SUM'!AA48</f>
        <v>437683</v>
      </c>
      <c r="D16" s="7" t="n">
        <v>-7500000</v>
      </c>
      <c r="E16" s="12" t="n">
        <f aca="false">IF(C16&lt;D16,C16-D16,0)</f>
        <v>0</v>
      </c>
    </row>
    <row r="17" customFormat="false" ht="10.5" hidden="false" customHeight="false" outlineLevel="0" collapsed="false">
      <c r="A17" s="1" t="s">
        <v>13</v>
      </c>
      <c r="C17" s="7" t="n">
        <f aca="false">'5-DAY'!C1</f>
        <v>7773675</v>
      </c>
      <c r="D17" s="7" t="n">
        <v>-16875000</v>
      </c>
      <c r="E17" s="12" t="n">
        <f aca="false">IF(C17&lt;D17,C17-D17,0)</f>
        <v>0</v>
      </c>
    </row>
    <row r="18" customFormat="false" ht="10.5" hidden="false" customHeight="false" outlineLevel="0" collapsed="false">
      <c r="A18" s="1" t="s">
        <v>14</v>
      </c>
      <c r="C18" s="13" t="n">
        <f aca="false">MWH!AA41</f>
        <v>-4384448.684</v>
      </c>
      <c r="D18" s="14" t="n">
        <v>6500000</v>
      </c>
      <c r="E18" s="15" t="n">
        <f aca="false">IF(ABS(C18)&gt;D18,ABS(C18)-D18,0)</f>
        <v>0</v>
      </c>
    </row>
    <row r="19" customFormat="false" ht="10.5" hidden="false" customHeight="false" outlineLevel="0" collapsed="false">
      <c r="A19" s="1" t="s">
        <v>15</v>
      </c>
      <c r="C19" s="13" t="n">
        <f aca="false">'Gap Risk'!B8</f>
        <v>-4263164.7782</v>
      </c>
      <c r="D19" s="14" t="n">
        <v>6500000</v>
      </c>
      <c r="E19" s="15" t="n">
        <f aca="false">IF(ABS(C19)&gt;D19,ABS(C19)-D19,0)</f>
        <v>0</v>
      </c>
    </row>
    <row r="22" customFormat="false" ht="10.5" hidden="false" customHeight="false" outlineLevel="0" collapsed="false">
      <c r="A22" s="4" t="s">
        <v>16</v>
      </c>
      <c r="C22" s="5" t="s">
        <v>5</v>
      </c>
      <c r="D22" s="5" t="s">
        <v>10</v>
      </c>
      <c r="E22" s="5" t="s">
        <v>11</v>
      </c>
    </row>
    <row r="23" customFormat="false" ht="10.5" hidden="false" customHeight="false" outlineLevel="0" collapsed="false">
      <c r="A23" s="1" t="s">
        <v>6</v>
      </c>
      <c r="B23" s="8"/>
      <c r="C23" s="9" t="n">
        <v>81833</v>
      </c>
      <c r="D23" s="10" t="n">
        <v>3000000</v>
      </c>
      <c r="E23" s="16" t="n">
        <f aca="false">'SPEC REPORT'!K8</f>
        <v>0</v>
      </c>
    </row>
    <row r="24" customFormat="false" ht="10.5" hidden="false" customHeight="false" outlineLevel="0" collapsed="false">
      <c r="A24" s="1" t="s">
        <v>14</v>
      </c>
      <c r="C24" s="14" t="n">
        <f aca="false">'SPEC REPORT'!I11</f>
        <v>-71600</v>
      </c>
      <c r="D24" s="14" t="n">
        <f aca="false">'SPEC REPORT'!J11</f>
        <v>1500000</v>
      </c>
      <c r="E24" s="15" t="n">
        <f aca="false">'SPEC REPORT'!K11</f>
        <v>0</v>
      </c>
    </row>
    <row r="25" customFormat="false" ht="10.5" hidden="false" customHeight="false" outlineLevel="0" collapsed="false">
      <c r="A25" s="1" t="s">
        <v>15</v>
      </c>
      <c r="C25" s="14" t="n">
        <f aca="false">'SPEC REPORT'!I12</f>
        <v>-71600</v>
      </c>
      <c r="D25" s="14" t="n">
        <f aca="false">'SPEC REPORT'!J12</f>
        <v>1500000</v>
      </c>
      <c r="E25" s="15" t="n">
        <f aca="false">'SPEC REPORT'!K12</f>
        <v>0</v>
      </c>
    </row>
    <row r="26" customFormat="false" ht="10.5" hidden="false" customHeight="false" outlineLevel="0" collapsed="false">
      <c r="A26" s="1" t="s">
        <v>12</v>
      </c>
      <c r="C26" s="7" t="n">
        <f aca="false">'SPEC REPORT'!I9</f>
        <v>35358.6</v>
      </c>
      <c r="D26" s="7" t="n">
        <v>-3000000</v>
      </c>
      <c r="E26" s="12" t="n">
        <f aca="false">'SPEC REPORT'!K9</f>
        <v>0</v>
      </c>
    </row>
    <row r="27" customFormat="false" ht="10.5" hidden="false" customHeight="false" outlineLevel="0" collapsed="false">
      <c r="A27" s="1" t="s">
        <v>13</v>
      </c>
      <c r="C27" s="7" t="n">
        <f aca="false">'SPEC REPORT'!I10</f>
        <v>203647.6</v>
      </c>
      <c r="D27" s="7" t="n">
        <v>-6750000</v>
      </c>
      <c r="E27" s="12" t="n">
        <f aca="false">'SPEC REPORT'!K10</f>
        <v>0</v>
      </c>
    </row>
    <row r="28" customFormat="false" ht="10.5" hidden="false" customHeight="false" outlineLevel="0" collapsed="false">
      <c r="A28" s="1" t="s">
        <v>17</v>
      </c>
      <c r="C28" s="17" t="n">
        <f aca="false">'5-DAY'!F2</f>
        <v>680264.6</v>
      </c>
    </row>
    <row r="29" customFormat="false" ht="10.5" hidden="false" customHeight="false" outlineLevel="0" collapsed="false">
      <c r="A29" s="1" t="s">
        <v>18</v>
      </c>
      <c r="C29" s="7" t="n">
        <f aca="false">SUM('5-DAY'!C81:C359)</f>
        <v>595264.01</v>
      </c>
    </row>
    <row r="30" customFormat="false" ht="10.5" hidden="false" customHeight="false" outlineLevel="0" collapsed="false">
      <c r="A30" s="1" t="s">
        <v>19</v>
      </c>
      <c r="C30" s="7" t="n">
        <f aca="false">'SPEC REPORT'!D12</f>
        <v>-13547013.998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Prepare">
                <anchor moveWithCells="true" sizeWithCells="false">
                  <from>
                    <xdr:col>0</xdr:col>
                    <xdr:colOff>49680</xdr:colOff>
                    <xdr:row>32</xdr:row>
                    <xdr:rowOff>123840</xdr:rowOff>
                  </from>
                  <to>
                    <xdr:col>1</xdr:col>
                    <xdr:colOff>-1359360</xdr:colOff>
                    <xdr:row>35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2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2" ySplit="0" topLeftCell="C1" activePane="topRight" state="frozen"/>
      <selection pane="topLeft" activeCell="A1" activeCellId="0" sqref="A1"/>
      <selection pane="topRight" activeCell="C3" activeCellId="0" sqref="C3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16" width="31.83"/>
    <col collapsed="false" customWidth="true" hidden="false" outlineLevel="0" max="2" min="2" style="117" width="3.99"/>
    <col collapsed="false" customWidth="true" hidden="false" outlineLevel="0" max="26" min="3" style="117" width="13.32"/>
    <col collapsed="false" customWidth="true" hidden="false" outlineLevel="0" max="27" min="27" style="117" width="15.99"/>
    <col collapsed="false" customWidth="false" hidden="false" outlineLevel="0" max="257" min="28" style="118" width="11.99"/>
  </cols>
  <sheetData>
    <row r="1" customFormat="false" ht="12" hidden="false" customHeight="true" outlineLevel="0" collapsed="false">
      <c r="A1" s="119" t="s">
        <v>142</v>
      </c>
    </row>
    <row r="2" customFormat="false" ht="12" hidden="false" customHeight="true" outlineLevel="0" collapsed="false">
      <c r="A2" s="119" t="s">
        <v>32</v>
      </c>
    </row>
    <row r="3" customFormat="false" ht="12" hidden="false" customHeight="true" outlineLevel="0" collapsed="false">
      <c r="A3" s="119" t="s">
        <v>95</v>
      </c>
    </row>
    <row r="4" customFormat="false" ht="12" hidden="false" customHeight="true" outlineLevel="0" collapsed="false">
      <c r="A4" s="119" t="s">
        <v>96</v>
      </c>
    </row>
    <row r="6" customFormat="false" ht="12" hidden="false" customHeight="true" outlineLevel="0" collapsed="false">
      <c r="A6" s="120" t="s">
        <v>116</v>
      </c>
      <c r="C6" s="121" t="s">
        <v>35</v>
      </c>
      <c r="D6" s="121" t="s">
        <v>36</v>
      </c>
      <c r="E6" s="121" t="s">
        <v>37</v>
      </c>
      <c r="F6" s="121" t="s">
        <v>38</v>
      </c>
      <c r="G6" s="121" t="s">
        <v>39</v>
      </c>
      <c r="H6" s="121" t="s">
        <v>40</v>
      </c>
      <c r="I6" s="121" t="s">
        <v>41</v>
      </c>
      <c r="J6" s="121" t="s">
        <v>42</v>
      </c>
      <c r="K6" s="121" t="s">
        <v>43</v>
      </c>
      <c r="L6" s="121" t="s">
        <v>44</v>
      </c>
      <c r="M6" s="121" t="s">
        <v>45</v>
      </c>
      <c r="N6" s="121" t="s">
        <v>46</v>
      </c>
      <c r="O6" s="121" t="s">
        <v>47</v>
      </c>
      <c r="P6" s="121" t="s">
        <v>48</v>
      </c>
      <c r="Q6" s="121" t="s">
        <v>49</v>
      </c>
      <c r="R6" s="121" t="s">
        <v>50</v>
      </c>
      <c r="S6" s="121" t="s">
        <v>51</v>
      </c>
      <c r="T6" s="121" t="s">
        <v>52</v>
      </c>
      <c r="U6" s="121" t="s">
        <v>53</v>
      </c>
      <c r="V6" s="121" t="s">
        <v>54</v>
      </c>
      <c r="W6" s="121" t="s">
        <v>55</v>
      </c>
      <c r="X6" s="121" t="s">
        <v>56</v>
      </c>
      <c r="Y6" s="121" t="s">
        <v>57</v>
      </c>
      <c r="Z6" s="121" t="s">
        <v>58</v>
      </c>
      <c r="AA6" s="121" t="s">
        <v>34</v>
      </c>
    </row>
    <row r="7" customFormat="false" ht="11.25" hidden="false" customHeight="true" outlineLevel="0" collapsed="false">
      <c r="A7" s="122" t="s">
        <v>117</v>
      </c>
      <c r="C7" s="107" t="n">
        <v>25</v>
      </c>
      <c r="D7" s="107" t="n">
        <v>25</v>
      </c>
      <c r="E7" s="107" t="n">
        <v>25</v>
      </c>
      <c r="F7" s="107" t="n">
        <v>25</v>
      </c>
      <c r="G7" s="107" t="n">
        <v>25</v>
      </c>
      <c r="H7" s="107" t="n">
        <v>25</v>
      </c>
      <c r="I7" s="107" t="n">
        <v>25</v>
      </c>
      <c r="J7" s="107" t="n">
        <v>0</v>
      </c>
      <c r="K7" s="107" t="n">
        <v>0</v>
      </c>
      <c r="L7" s="107" t="n">
        <v>0</v>
      </c>
      <c r="M7" s="107" t="n">
        <v>0</v>
      </c>
      <c r="N7" s="107" t="n">
        <v>0</v>
      </c>
      <c r="O7" s="107" t="n">
        <v>0</v>
      </c>
      <c r="P7" s="107" t="n">
        <v>0</v>
      </c>
      <c r="Q7" s="107" t="n">
        <v>0</v>
      </c>
      <c r="R7" s="107" t="n">
        <v>0</v>
      </c>
      <c r="S7" s="107" t="n">
        <v>0</v>
      </c>
      <c r="T7" s="107" t="n">
        <v>0</v>
      </c>
      <c r="U7" s="107" t="n">
        <v>0</v>
      </c>
      <c r="V7" s="107" t="n">
        <v>0</v>
      </c>
      <c r="W7" s="107" t="n">
        <v>0</v>
      </c>
      <c r="X7" s="107" t="n">
        <v>0</v>
      </c>
      <c r="Y7" s="107" t="n">
        <v>0</v>
      </c>
      <c r="Z7" s="107" t="n">
        <v>0</v>
      </c>
      <c r="AA7" s="107" t="n">
        <v>7.2594</v>
      </c>
    </row>
    <row r="8" customFormat="false" ht="11.25" hidden="false" customHeight="true" outlineLevel="0" collapsed="false">
      <c r="A8" s="122" t="s">
        <v>118</v>
      </c>
      <c r="C8" s="107" t="n">
        <v>0</v>
      </c>
      <c r="D8" s="107" t="n">
        <v>0</v>
      </c>
      <c r="E8" s="107" t="n">
        <v>0</v>
      </c>
      <c r="F8" s="107" t="n">
        <v>0</v>
      </c>
      <c r="G8" s="107" t="n">
        <v>0</v>
      </c>
      <c r="H8" s="107" t="n">
        <v>0</v>
      </c>
      <c r="I8" s="107" t="n">
        <v>0</v>
      </c>
      <c r="J8" s="107" t="n">
        <v>0</v>
      </c>
      <c r="K8" s="107" t="n">
        <v>0</v>
      </c>
      <c r="L8" s="107" t="n">
        <v>0</v>
      </c>
      <c r="M8" s="107" t="n">
        <v>0</v>
      </c>
      <c r="N8" s="107" t="n">
        <v>0</v>
      </c>
      <c r="O8" s="107" t="n">
        <v>0</v>
      </c>
      <c r="P8" s="107" t="n">
        <v>0</v>
      </c>
      <c r="Q8" s="107" t="n">
        <v>0</v>
      </c>
      <c r="R8" s="107" t="n">
        <v>0</v>
      </c>
      <c r="S8" s="107" t="n">
        <v>0</v>
      </c>
      <c r="T8" s="107" t="n">
        <v>0</v>
      </c>
      <c r="U8" s="107" t="n">
        <v>0</v>
      </c>
      <c r="V8" s="107" t="n">
        <v>0</v>
      </c>
      <c r="W8" s="107" t="n">
        <v>0</v>
      </c>
      <c r="X8" s="107" t="n">
        <v>0</v>
      </c>
      <c r="Y8" s="107" t="n">
        <v>0</v>
      </c>
      <c r="Z8" s="107" t="n">
        <v>0</v>
      </c>
      <c r="AA8" s="107" t="n">
        <v>0</v>
      </c>
    </row>
    <row r="9" customFormat="false" ht="11.25" hidden="false" customHeight="true" outlineLevel="0" collapsed="false">
      <c r="A9" s="123" t="s">
        <v>102</v>
      </c>
      <c r="B9" s="110"/>
      <c r="C9" s="110" t="n">
        <v>13.4409</v>
      </c>
      <c r="D9" s="110" t="n">
        <v>13.9785</v>
      </c>
      <c r="E9" s="110" t="n">
        <v>14.2857</v>
      </c>
      <c r="F9" s="110" t="n">
        <v>13.9785</v>
      </c>
      <c r="G9" s="110" t="n">
        <v>14.4444</v>
      </c>
      <c r="H9" s="110" t="n">
        <v>13.9785</v>
      </c>
      <c r="I9" s="110" t="n">
        <v>13.8889</v>
      </c>
      <c r="J9" s="110" t="n">
        <v>0</v>
      </c>
      <c r="K9" s="110" t="n">
        <v>0</v>
      </c>
      <c r="L9" s="110" t="n">
        <v>0</v>
      </c>
      <c r="M9" s="110" t="n">
        <v>0</v>
      </c>
      <c r="N9" s="110" t="n">
        <v>0</v>
      </c>
      <c r="O9" s="110" t="n">
        <v>0</v>
      </c>
      <c r="P9" s="110" t="n">
        <v>0</v>
      </c>
      <c r="Q9" s="110" t="n">
        <v>0</v>
      </c>
      <c r="R9" s="110" t="n">
        <v>0</v>
      </c>
      <c r="S9" s="110" t="n">
        <v>0</v>
      </c>
      <c r="T9" s="110" t="n">
        <v>0</v>
      </c>
      <c r="U9" s="110" t="n">
        <v>0</v>
      </c>
      <c r="V9" s="110" t="n">
        <v>0</v>
      </c>
      <c r="W9" s="110" t="n">
        <v>0</v>
      </c>
      <c r="X9" s="110" t="n">
        <v>0</v>
      </c>
      <c r="Y9" s="110" t="n">
        <v>0</v>
      </c>
      <c r="Z9" s="110" t="n">
        <v>0</v>
      </c>
      <c r="AA9" s="111" t="n">
        <v>4.0639</v>
      </c>
    </row>
    <row r="11" customFormat="false" ht="11.25" hidden="false" customHeight="true" outlineLevel="0" collapsed="false">
      <c r="A11" s="122" t="s">
        <v>119</v>
      </c>
      <c r="C11" s="107" t="n">
        <v>13.4409</v>
      </c>
      <c r="D11" s="107" t="n">
        <v>13.9785</v>
      </c>
      <c r="E11" s="107" t="n">
        <v>14.2857</v>
      </c>
      <c r="F11" s="107" t="n">
        <v>13.9785</v>
      </c>
      <c r="G11" s="107" t="n">
        <v>14.4444</v>
      </c>
      <c r="H11" s="107" t="n">
        <v>13.9785</v>
      </c>
      <c r="I11" s="107" t="n">
        <v>13.8889</v>
      </c>
      <c r="J11" s="107" t="n">
        <v>0</v>
      </c>
      <c r="K11" s="107" t="n">
        <v>0</v>
      </c>
      <c r="L11" s="107" t="n">
        <v>0</v>
      </c>
      <c r="M11" s="107" t="n">
        <v>0</v>
      </c>
      <c r="N11" s="107" t="n">
        <v>0</v>
      </c>
      <c r="O11" s="107" t="n">
        <v>0</v>
      </c>
      <c r="P11" s="107" t="n">
        <v>0</v>
      </c>
      <c r="Q11" s="107" t="n">
        <v>0</v>
      </c>
      <c r="R11" s="107" t="n">
        <v>0</v>
      </c>
      <c r="S11" s="107" t="n">
        <v>0</v>
      </c>
      <c r="T11" s="107" t="n">
        <v>0</v>
      </c>
      <c r="U11" s="107" t="n">
        <v>0</v>
      </c>
      <c r="V11" s="107" t="n">
        <v>0</v>
      </c>
      <c r="W11" s="107" t="n">
        <v>0</v>
      </c>
      <c r="X11" s="107" t="n">
        <v>0</v>
      </c>
      <c r="Y11" s="107" t="n">
        <v>0</v>
      </c>
      <c r="Z11" s="107" t="n">
        <v>0</v>
      </c>
      <c r="AA11" s="107" t="n">
        <v>4.0639</v>
      </c>
    </row>
    <row r="12" customFormat="false" ht="11.25" hidden="false" customHeight="true" outlineLevel="0" collapsed="false">
      <c r="A12" s="122" t="s">
        <v>120</v>
      </c>
      <c r="C12" s="112" t="n">
        <v>0</v>
      </c>
      <c r="D12" s="112" t="n">
        <v>0</v>
      </c>
      <c r="E12" s="112" t="n">
        <v>0</v>
      </c>
      <c r="F12" s="112" t="n">
        <v>0</v>
      </c>
      <c r="G12" s="112" t="n">
        <v>0</v>
      </c>
      <c r="H12" s="112" t="n">
        <v>0</v>
      </c>
      <c r="I12" s="112" t="n">
        <v>0</v>
      </c>
      <c r="J12" s="112" t="n">
        <v>0</v>
      </c>
      <c r="K12" s="112" t="n">
        <v>0</v>
      </c>
      <c r="L12" s="112" t="n">
        <v>0</v>
      </c>
      <c r="M12" s="112" t="n">
        <v>0</v>
      </c>
      <c r="N12" s="112" t="n">
        <v>0</v>
      </c>
      <c r="O12" s="112" t="n">
        <v>0</v>
      </c>
      <c r="P12" s="112" t="n">
        <v>0</v>
      </c>
      <c r="Q12" s="112" t="n">
        <v>0</v>
      </c>
      <c r="R12" s="112" t="n">
        <v>0</v>
      </c>
      <c r="S12" s="112" t="n">
        <v>0</v>
      </c>
      <c r="T12" s="112" t="n">
        <v>0</v>
      </c>
      <c r="U12" s="112" t="n">
        <v>0</v>
      </c>
      <c r="V12" s="112" t="n">
        <v>0</v>
      </c>
      <c r="W12" s="112" t="n">
        <v>0</v>
      </c>
      <c r="X12" s="112" t="n">
        <v>0</v>
      </c>
      <c r="Y12" s="112" t="n">
        <v>0</v>
      </c>
      <c r="Z12" s="112" t="n">
        <v>0</v>
      </c>
      <c r="AA12" s="112" t="n">
        <v>0</v>
      </c>
    </row>
    <row r="14" customFormat="false" ht="11.25" hidden="false" customHeight="true" outlineLevel="0" collapsed="false">
      <c r="A14" s="122" t="s">
        <v>121</v>
      </c>
      <c r="C14" s="107" t="n">
        <v>238328</v>
      </c>
      <c r="D14" s="107" t="n">
        <v>1553</v>
      </c>
      <c r="E14" s="107" t="n">
        <v>-6191</v>
      </c>
      <c r="F14" s="107" t="n">
        <v>-15948</v>
      </c>
      <c r="G14" s="107" t="n">
        <v>-96506</v>
      </c>
      <c r="H14" s="107" t="n">
        <v>-84440</v>
      </c>
      <c r="I14" s="107" t="n">
        <v>-56433</v>
      </c>
      <c r="J14" s="107" t="n">
        <v>0</v>
      </c>
      <c r="K14" s="107" t="n">
        <v>0</v>
      </c>
      <c r="L14" s="107" t="n">
        <v>0</v>
      </c>
      <c r="M14" s="107" t="n">
        <v>0</v>
      </c>
      <c r="N14" s="107" t="n">
        <v>0</v>
      </c>
      <c r="O14" s="107" t="n">
        <v>0</v>
      </c>
      <c r="P14" s="107" t="n">
        <v>0</v>
      </c>
      <c r="Q14" s="107" t="n">
        <v>0</v>
      </c>
      <c r="R14" s="107" t="n">
        <v>0</v>
      </c>
      <c r="S14" s="107" t="n">
        <v>0</v>
      </c>
      <c r="T14" s="107" t="n">
        <v>0</v>
      </c>
      <c r="U14" s="107" t="n">
        <v>0</v>
      </c>
      <c r="V14" s="107" t="n">
        <v>0</v>
      </c>
      <c r="W14" s="107" t="n">
        <v>0</v>
      </c>
      <c r="X14" s="107" t="n">
        <v>0</v>
      </c>
      <c r="Y14" s="107" t="n">
        <v>0</v>
      </c>
      <c r="Z14" s="107" t="n">
        <v>0</v>
      </c>
      <c r="AA14" s="107" t="n">
        <v>-19637</v>
      </c>
    </row>
    <row r="15" customFormat="false" ht="11.25" hidden="false" customHeight="true" outlineLevel="0" collapsed="false">
      <c r="A15" s="122" t="s">
        <v>122</v>
      </c>
      <c r="C15" s="107" t="n">
        <v>0</v>
      </c>
      <c r="D15" s="107" t="n">
        <v>0</v>
      </c>
      <c r="E15" s="107" t="n">
        <v>0</v>
      </c>
      <c r="F15" s="107" t="n">
        <v>0</v>
      </c>
      <c r="G15" s="107" t="n">
        <v>0</v>
      </c>
      <c r="H15" s="107" t="n">
        <v>0</v>
      </c>
      <c r="I15" s="107" t="n">
        <v>0</v>
      </c>
      <c r="J15" s="107" t="n">
        <v>0</v>
      </c>
      <c r="K15" s="107" t="n">
        <v>0</v>
      </c>
      <c r="L15" s="107" t="n">
        <v>0</v>
      </c>
      <c r="M15" s="107" t="n">
        <v>0</v>
      </c>
      <c r="N15" s="107" t="n">
        <v>0</v>
      </c>
      <c r="O15" s="107" t="n">
        <v>0</v>
      </c>
      <c r="P15" s="107" t="n">
        <v>0</v>
      </c>
      <c r="Q15" s="107" t="n">
        <v>0</v>
      </c>
      <c r="R15" s="107" t="n">
        <v>0</v>
      </c>
      <c r="S15" s="107" t="n">
        <v>0</v>
      </c>
      <c r="T15" s="107" t="n">
        <v>0</v>
      </c>
      <c r="U15" s="107" t="n">
        <v>0</v>
      </c>
      <c r="V15" s="107" t="n">
        <v>0</v>
      </c>
      <c r="W15" s="107" t="n">
        <v>0</v>
      </c>
      <c r="X15" s="107" t="n">
        <v>0</v>
      </c>
      <c r="Y15" s="107" t="n">
        <v>0</v>
      </c>
      <c r="Z15" s="107" t="n">
        <v>0</v>
      </c>
      <c r="AA15" s="107" t="n">
        <v>0</v>
      </c>
    </row>
    <row r="16" customFormat="false" ht="11.25" hidden="false" customHeight="true" outlineLevel="0" collapsed="false">
      <c r="A16" s="123" t="s">
        <v>111</v>
      </c>
      <c r="B16" s="110"/>
      <c r="C16" s="110" t="n">
        <v>238328</v>
      </c>
      <c r="D16" s="110" t="n">
        <v>1553</v>
      </c>
      <c r="E16" s="110" t="n">
        <v>-6191</v>
      </c>
      <c r="F16" s="110" t="n">
        <v>-15948</v>
      </c>
      <c r="G16" s="110" t="n">
        <v>-96506</v>
      </c>
      <c r="H16" s="110" t="n">
        <v>-84440</v>
      </c>
      <c r="I16" s="110" t="n">
        <v>-56433</v>
      </c>
      <c r="J16" s="110" t="n">
        <v>0</v>
      </c>
      <c r="K16" s="110" t="n">
        <v>0</v>
      </c>
      <c r="L16" s="110" t="n">
        <v>0</v>
      </c>
      <c r="M16" s="110" t="n">
        <v>0</v>
      </c>
      <c r="N16" s="110" t="n">
        <v>0</v>
      </c>
      <c r="O16" s="110" t="n">
        <v>0</v>
      </c>
      <c r="P16" s="110" t="n">
        <v>0</v>
      </c>
      <c r="Q16" s="110" t="n">
        <v>0</v>
      </c>
      <c r="R16" s="110" t="n">
        <v>0</v>
      </c>
      <c r="S16" s="110" t="n">
        <v>0</v>
      </c>
      <c r="T16" s="110" t="n">
        <v>0</v>
      </c>
      <c r="U16" s="110" t="n">
        <v>0</v>
      </c>
      <c r="V16" s="110" t="n">
        <v>0</v>
      </c>
      <c r="W16" s="110" t="n">
        <v>0</v>
      </c>
      <c r="X16" s="110" t="n">
        <v>0</v>
      </c>
      <c r="Y16" s="110" t="n">
        <v>0</v>
      </c>
      <c r="Z16" s="110" t="n">
        <v>0</v>
      </c>
      <c r="AA16" s="111" t="n">
        <v>-19637</v>
      </c>
    </row>
    <row r="18" customFormat="false" ht="12" hidden="false" customHeight="true" outlineLevel="0" collapsed="false">
      <c r="A18" s="124" t="s">
        <v>123</v>
      </c>
    </row>
    <row r="19" customFormat="false" ht="11.25" hidden="false" customHeight="true" outlineLevel="0" collapsed="false">
      <c r="A19" s="122" t="s">
        <v>124</v>
      </c>
      <c r="C19" s="107" t="n">
        <v>32.15</v>
      </c>
      <c r="D19" s="107" t="n">
        <v>33.25</v>
      </c>
      <c r="E19" s="107" t="n">
        <v>32.45</v>
      </c>
      <c r="F19" s="107" t="n">
        <v>31.55</v>
      </c>
      <c r="G19" s="107" t="n">
        <v>27.6</v>
      </c>
      <c r="H19" s="107" t="n">
        <v>28.75</v>
      </c>
      <c r="I19" s="107" t="n">
        <v>31.25</v>
      </c>
      <c r="J19" s="107" t="n">
        <v>46</v>
      </c>
      <c r="K19" s="107" t="n">
        <v>53.5</v>
      </c>
      <c r="L19" s="107" t="n">
        <v>43</v>
      </c>
      <c r="M19" s="107" t="n">
        <v>35.25</v>
      </c>
      <c r="N19" s="107" t="n">
        <v>37.75</v>
      </c>
      <c r="O19" s="107" t="n">
        <v>40.25</v>
      </c>
      <c r="P19" s="107" t="n">
        <v>42</v>
      </c>
      <c r="Q19" s="107" t="n">
        <v>39.5</v>
      </c>
      <c r="R19" s="107" t="n">
        <v>36</v>
      </c>
      <c r="S19" s="107" t="n">
        <v>34.1</v>
      </c>
      <c r="T19" s="107" t="n">
        <v>32.25</v>
      </c>
      <c r="U19" s="107" t="n">
        <v>36</v>
      </c>
      <c r="V19" s="107" t="n">
        <v>52</v>
      </c>
      <c r="W19" s="107" t="n">
        <v>56</v>
      </c>
      <c r="X19" s="107" t="n">
        <v>49</v>
      </c>
      <c r="Y19" s="107" t="n">
        <v>38.75</v>
      </c>
      <c r="Z19" s="107" t="n">
        <v>41.75</v>
      </c>
      <c r="AA19" s="107"/>
    </row>
    <row r="20" customFormat="false" ht="11.25" hidden="false" customHeight="true" outlineLevel="0" collapsed="false">
      <c r="A20" s="122" t="s">
        <v>125</v>
      </c>
      <c r="C20" s="107" t="n">
        <v>31.85</v>
      </c>
      <c r="D20" s="107" t="n">
        <v>32.5</v>
      </c>
      <c r="E20" s="107" t="n">
        <v>32.6</v>
      </c>
      <c r="F20" s="107" t="n">
        <v>32.1</v>
      </c>
      <c r="G20" s="107" t="n">
        <v>28.1</v>
      </c>
      <c r="H20" s="107" t="n">
        <v>29</v>
      </c>
      <c r="I20" s="107" t="n">
        <v>31.25</v>
      </c>
      <c r="J20" s="107" t="n">
        <v>45.75</v>
      </c>
      <c r="K20" s="107" t="n">
        <v>53.25</v>
      </c>
      <c r="L20" s="107" t="n">
        <v>42.75</v>
      </c>
      <c r="M20" s="107" t="n">
        <v>35.75</v>
      </c>
      <c r="N20" s="107" t="n">
        <v>37.75</v>
      </c>
      <c r="O20" s="107" t="n">
        <v>41.75</v>
      </c>
      <c r="P20" s="107" t="n">
        <v>42</v>
      </c>
      <c r="Q20" s="107" t="n">
        <v>39.5</v>
      </c>
      <c r="R20" s="107" t="n">
        <v>36</v>
      </c>
      <c r="S20" s="107" t="n">
        <v>34.1</v>
      </c>
      <c r="T20" s="107" t="n">
        <v>32.25</v>
      </c>
      <c r="U20" s="107" t="n">
        <v>36</v>
      </c>
      <c r="V20" s="107" t="n">
        <v>51</v>
      </c>
      <c r="W20" s="107" t="n">
        <v>55</v>
      </c>
      <c r="X20" s="107" t="n">
        <v>48</v>
      </c>
      <c r="Y20" s="107" t="n">
        <v>40.25</v>
      </c>
      <c r="Z20" s="107" t="n">
        <v>43.25</v>
      </c>
      <c r="AA20" s="107"/>
    </row>
    <row r="21" customFormat="false" ht="11.25" hidden="false" customHeight="true" outlineLevel="0" collapsed="false">
      <c r="A21" s="122" t="s">
        <v>126</v>
      </c>
      <c r="C21" s="112" t="n">
        <v>0.299999999999997</v>
      </c>
      <c r="D21" s="112" t="n">
        <v>0.75</v>
      </c>
      <c r="E21" s="112" t="n">
        <v>-0.149999999999999</v>
      </c>
      <c r="F21" s="112" t="n">
        <v>-0.550000000000001</v>
      </c>
      <c r="G21" s="112" t="n">
        <v>-0.5</v>
      </c>
      <c r="H21" s="112" t="n">
        <v>-0.25</v>
      </c>
      <c r="I21" s="112" t="n">
        <v>0</v>
      </c>
      <c r="J21" s="112" t="n">
        <v>0.25</v>
      </c>
      <c r="K21" s="112" t="n">
        <v>0.25</v>
      </c>
      <c r="L21" s="112" t="n">
        <v>0.25</v>
      </c>
      <c r="M21" s="112" t="n">
        <v>-0.5</v>
      </c>
      <c r="N21" s="112" t="n">
        <v>0</v>
      </c>
      <c r="O21" s="112" t="n">
        <v>-1.5</v>
      </c>
      <c r="P21" s="112" t="n">
        <v>0</v>
      </c>
      <c r="Q21" s="112" t="n">
        <v>0</v>
      </c>
      <c r="R21" s="112" t="n">
        <v>0</v>
      </c>
      <c r="S21" s="112" t="n">
        <v>0</v>
      </c>
      <c r="T21" s="112" t="n">
        <v>0</v>
      </c>
      <c r="U21" s="112" t="n">
        <v>0</v>
      </c>
      <c r="V21" s="112" t="n">
        <v>1</v>
      </c>
      <c r="W21" s="112" t="n">
        <v>1</v>
      </c>
      <c r="X21" s="112" t="n">
        <v>1</v>
      </c>
      <c r="Y21" s="112" t="n">
        <v>-1.5</v>
      </c>
      <c r="Z21" s="112" t="n">
        <v>-1.5</v>
      </c>
      <c r="AA21" s="107"/>
    </row>
    <row r="23" customFormat="false" ht="11.25" hidden="false" customHeight="true" outlineLevel="0" collapsed="false">
      <c r="A23" s="122" t="s">
        <v>127</v>
      </c>
      <c r="C23" s="107" t="n">
        <v>25</v>
      </c>
      <c r="D23" s="107" t="n">
        <v>26.25</v>
      </c>
      <c r="E23" s="107" t="n">
        <v>26</v>
      </c>
      <c r="F23" s="107" t="n">
        <v>24</v>
      </c>
      <c r="G23" s="107" t="n">
        <v>20.5</v>
      </c>
      <c r="H23" s="107" t="n">
        <v>19</v>
      </c>
      <c r="I23" s="107" t="n">
        <v>18.75</v>
      </c>
      <c r="J23" s="107" t="n">
        <v>27.5</v>
      </c>
      <c r="K23" s="107" t="n">
        <v>31.5</v>
      </c>
      <c r="L23" s="107" t="n">
        <v>27.5</v>
      </c>
      <c r="M23" s="107" t="n">
        <v>24</v>
      </c>
      <c r="N23" s="107" t="n">
        <v>26</v>
      </c>
      <c r="O23" s="107" t="n">
        <v>29</v>
      </c>
      <c r="P23" s="107" t="n">
        <v>29</v>
      </c>
      <c r="Q23" s="107" t="n">
        <v>26</v>
      </c>
      <c r="R23" s="107" t="n">
        <v>24</v>
      </c>
      <c r="S23" s="107" t="n">
        <v>21.5</v>
      </c>
      <c r="T23" s="107" t="n">
        <v>19.5</v>
      </c>
      <c r="U23" s="107" t="n">
        <v>19</v>
      </c>
      <c r="V23" s="107" t="n">
        <v>33</v>
      </c>
      <c r="W23" s="107" t="n">
        <v>36</v>
      </c>
      <c r="X23" s="107" t="n">
        <v>34</v>
      </c>
      <c r="Y23" s="107" t="n">
        <v>27</v>
      </c>
      <c r="Z23" s="107" t="n">
        <v>29</v>
      </c>
      <c r="AA23" s="107"/>
    </row>
    <row r="24" customFormat="false" ht="11.25" hidden="false" customHeight="true" outlineLevel="0" collapsed="false">
      <c r="A24" s="122" t="s">
        <v>128</v>
      </c>
      <c r="C24" s="107" t="n">
        <v>25.75</v>
      </c>
      <c r="D24" s="107" t="n">
        <v>26.5</v>
      </c>
      <c r="E24" s="107" t="n">
        <v>26.5</v>
      </c>
      <c r="F24" s="107" t="n">
        <v>23.5</v>
      </c>
      <c r="G24" s="107" t="n">
        <v>20.5</v>
      </c>
      <c r="H24" s="107" t="n">
        <v>19</v>
      </c>
      <c r="I24" s="107" t="n">
        <v>18.75</v>
      </c>
      <c r="J24" s="107" t="n">
        <v>27.5</v>
      </c>
      <c r="K24" s="107" t="n">
        <v>31.5</v>
      </c>
      <c r="L24" s="107" t="n">
        <v>27.5</v>
      </c>
      <c r="M24" s="107" t="n">
        <v>24</v>
      </c>
      <c r="N24" s="107" t="n">
        <v>26</v>
      </c>
      <c r="O24" s="107" t="n">
        <v>29</v>
      </c>
      <c r="P24" s="107" t="n">
        <v>29</v>
      </c>
      <c r="Q24" s="107" t="n">
        <v>26</v>
      </c>
      <c r="R24" s="107" t="n">
        <v>24</v>
      </c>
      <c r="S24" s="107" t="n">
        <v>21.5</v>
      </c>
      <c r="T24" s="107" t="n">
        <v>19.5</v>
      </c>
      <c r="U24" s="107" t="n">
        <v>19</v>
      </c>
      <c r="V24" s="107" t="n">
        <v>33</v>
      </c>
      <c r="W24" s="107" t="n">
        <v>36</v>
      </c>
      <c r="X24" s="107" t="n">
        <v>34</v>
      </c>
      <c r="Y24" s="107" t="n">
        <v>27</v>
      </c>
      <c r="Z24" s="107" t="n">
        <v>29</v>
      </c>
      <c r="AA24" s="107"/>
    </row>
    <row r="25" customFormat="false" ht="11.25" hidden="false" customHeight="true" outlineLevel="0" collapsed="false">
      <c r="A25" s="122" t="s">
        <v>129</v>
      </c>
      <c r="C25" s="112" t="n">
        <v>-0.75</v>
      </c>
      <c r="D25" s="112" t="n">
        <v>-0.25</v>
      </c>
      <c r="E25" s="112" t="n">
        <v>-0.5</v>
      </c>
      <c r="F25" s="112" t="n">
        <v>0.5</v>
      </c>
      <c r="G25" s="112" t="n">
        <v>0</v>
      </c>
      <c r="H25" s="112" t="n">
        <v>0</v>
      </c>
      <c r="I25" s="112" t="n">
        <v>0</v>
      </c>
      <c r="J25" s="112" t="n">
        <v>0</v>
      </c>
      <c r="K25" s="112" t="n">
        <v>0</v>
      </c>
      <c r="L25" s="112" t="n">
        <v>0</v>
      </c>
      <c r="M25" s="112" t="n">
        <v>0</v>
      </c>
      <c r="N25" s="112" t="n">
        <v>0</v>
      </c>
      <c r="O25" s="112" t="n">
        <v>0</v>
      </c>
      <c r="P25" s="112" t="n">
        <v>0</v>
      </c>
      <c r="Q25" s="112" t="n">
        <v>0</v>
      </c>
      <c r="R25" s="112" t="n">
        <v>0</v>
      </c>
      <c r="S25" s="112" t="n">
        <v>0</v>
      </c>
      <c r="T25" s="112" t="n">
        <v>0</v>
      </c>
      <c r="U25" s="112" t="n">
        <v>0</v>
      </c>
      <c r="V25" s="112" t="n">
        <v>0</v>
      </c>
      <c r="W25" s="112" t="n">
        <v>0</v>
      </c>
      <c r="X25" s="112" t="n">
        <v>0</v>
      </c>
      <c r="Y25" s="112" t="n">
        <v>0</v>
      </c>
      <c r="Z25" s="112" t="n">
        <v>0</v>
      </c>
      <c r="AA25" s="107"/>
    </row>
    <row r="27" customFormat="false" ht="12" hidden="false" customHeight="true" outlineLevel="0" collapsed="false">
      <c r="A27" s="124" t="s">
        <v>130</v>
      </c>
    </row>
    <row r="28" customFormat="false" ht="11.25" hidden="false" customHeight="true" outlineLevel="0" collapsed="false">
      <c r="A28" s="122" t="s">
        <v>131</v>
      </c>
      <c r="C28" s="107" t="n">
        <v>35.625</v>
      </c>
      <c r="D28" s="107" t="n">
        <v>33.1</v>
      </c>
      <c r="E28" s="107" t="n">
        <v>33.1</v>
      </c>
      <c r="F28" s="107" t="n">
        <v>33.1</v>
      </c>
      <c r="G28" s="107" t="n">
        <v>37</v>
      </c>
      <c r="H28" s="107" t="n">
        <v>37</v>
      </c>
      <c r="I28" s="107" t="n">
        <v>37</v>
      </c>
      <c r="J28" s="107" t="n">
        <v>0</v>
      </c>
      <c r="K28" s="107" t="n">
        <v>0</v>
      </c>
      <c r="L28" s="107" t="n">
        <v>0</v>
      </c>
      <c r="M28" s="107" t="n">
        <v>0</v>
      </c>
      <c r="N28" s="107" t="n">
        <v>0</v>
      </c>
      <c r="O28" s="107" t="n">
        <v>0</v>
      </c>
      <c r="P28" s="107" t="n">
        <v>0</v>
      </c>
      <c r="Q28" s="107" t="n">
        <v>0</v>
      </c>
      <c r="R28" s="107" t="n">
        <v>0</v>
      </c>
      <c r="S28" s="107" t="n">
        <v>0</v>
      </c>
      <c r="T28" s="107" t="n">
        <v>0</v>
      </c>
      <c r="U28" s="107" t="n">
        <v>0</v>
      </c>
      <c r="V28" s="107" t="n">
        <v>0</v>
      </c>
      <c r="W28" s="107" t="n">
        <v>0</v>
      </c>
      <c r="X28" s="107" t="n">
        <v>0</v>
      </c>
      <c r="Y28" s="107" t="n">
        <v>0</v>
      </c>
      <c r="Z28" s="107" t="n">
        <v>0</v>
      </c>
      <c r="AA28" s="107"/>
    </row>
    <row r="29" customFormat="false" ht="11.25" hidden="false" customHeight="true" outlineLevel="0" collapsed="false">
      <c r="A29" s="122" t="s">
        <v>132</v>
      </c>
      <c r="C29" s="107" t="n">
        <v>63</v>
      </c>
      <c r="D29" s="107" t="n">
        <v>0</v>
      </c>
      <c r="E29" s="107" t="n">
        <v>0</v>
      </c>
      <c r="F29" s="107" t="n">
        <v>0</v>
      </c>
      <c r="G29" s="107" t="n">
        <v>0</v>
      </c>
      <c r="H29" s="107" t="n">
        <v>0</v>
      </c>
      <c r="I29" s="107" t="n">
        <v>0</v>
      </c>
      <c r="J29" s="107" t="n">
        <v>0</v>
      </c>
      <c r="K29" s="107" t="n">
        <v>0</v>
      </c>
      <c r="L29" s="107" t="n">
        <v>0</v>
      </c>
      <c r="M29" s="107" t="n">
        <v>0</v>
      </c>
      <c r="N29" s="107" t="n">
        <v>0</v>
      </c>
      <c r="O29" s="107" t="n">
        <v>0</v>
      </c>
      <c r="P29" s="107" t="n">
        <v>0</v>
      </c>
      <c r="Q29" s="107" t="n">
        <v>0</v>
      </c>
      <c r="R29" s="107" t="n">
        <v>0</v>
      </c>
      <c r="S29" s="107" t="n">
        <v>0</v>
      </c>
      <c r="T29" s="107" t="n">
        <v>0</v>
      </c>
      <c r="U29" s="107" t="n">
        <v>0</v>
      </c>
      <c r="V29" s="107" t="n">
        <v>0</v>
      </c>
      <c r="W29" s="107" t="n">
        <v>0</v>
      </c>
      <c r="X29" s="107" t="n">
        <v>0</v>
      </c>
      <c r="Y29" s="107" t="n">
        <v>0</v>
      </c>
      <c r="Z29" s="107" t="n">
        <v>0</v>
      </c>
      <c r="AA29" s="107"/>
    </row>
    <row r="31" customFormat="false" ht="11.25" hidden="false" customHeight="true" outlineLevel="0" collapsed="false">
      <c r="A31" s="122" t="s">
        <v>133</v>
      </c>
      <c r="C31" s="107" t="n">
        <v>0</v>
      </c>
      <c r="D31" s="107" t="n">
        <v>0</v>
      </c>
      <c r="E31" s="107" t="n">
        <v>0</v>
      </c>
      <c r="F31" s="107" t="n">
        <v>0</v>
      </c>
      <c r="G31" s="107" t="n">
        <v>0</v>
      </c>
      <c r="H31" s="107" t="n">
        <v>0</v>
      </c>
      <c r="I31" s="107" t="n">
        <v>0</v>
      </c>
      <c r="J31" s="107" t="n">
        <v>0</v>
      </c>
      <c r="K31" s="107" t="n">
        <v>0</v>
      </c>
      <c r="L31" s="107" t="n">
        <v>0</v>
      </c>
      <c r="M31" s="107" t="n">
        <v>0</v>
      </c>
      <c r="N31" s="107" t="n">
        <v>0</v>
      </c>
      <c r="O31" s="107" t="n">
        <v>0</v>
      </c>
      <c r="P31" s="107" t="n">
        <v>0</v>
      </c>
      <c r="Q31" s="107" t="n">
        <v>0</v>
      </c>
      <c r="R31" s="107" t="n">
        <v>0</v>
      </c>
      <c r="S31" s="107" t="n">
        <v>0</v>
      </c>
      <c r="T31" s="107" t="n">
        <v>0</v>
      </c>
      <c r="U31" s="107" t="n">
        <v>0</v>
      </c>
      <c r="V31" s="107" t="n">
        <v>0</v>
      </c>
      <c r="W31" s="107" t="n">
        <v>0</v>
      </c>
      <c r="X31" s="107" t="n">
        <v>0</v>
      </c>
      <c r="Y31" s="107" t="n">
        <v>0</v>
      </c>
      <c r="Z31" s="107" t="n">
        <v>0</v>
      </c>
      <c r="AA31" s="107"/>
    </row>
    <row r="32" customFormat="false" ht="11.25" hidden="false" customHeight="true" outlineLevel="0" collapsed="false">
      <c r="A32" s="122" t="s">
        <v>134</v>
      </c>
      <c r="C32" s="107" t="n">
        <v>0</v>
      </c>
      <c r="D32" s="107" t="n">
        <v>0</v>
      </c>
      <c r="E32" s="107" t="n">
        <v>0</v>
      </c>
      <c r="F32" s="107" t="n">
        <v>0</v>
      </c>
      <c r="G32" s="107" t="n">
        <v>0</v>
      </c>
      <c r="H32" s="107" t="n">
        <v>0</v>
      </c>
      <c r="I32" s="107" t="n">
        <v>0</v>
      </c>
      <c r="J32" s="107" t="n">
        <v>0</v>
      </c>
      <c r="K32" s="107" t="n">
        <v>0</v>
      </c>
      <c r="L32" s="107" t="n">
        <v>0</v>
      </c>
      <c r="M32" s="107" t="n">
        <v>0</v>
      </c>
      <c r="N32" s="107" t="n">
        <v>0</v>
      </c>
      <c r="O32" s="107" t="n">
        <v>0</v>
      </c>
      <c r="P32" s="107" t="n">
        <v>0</v>
      </c>
      <c r="Q32" s="107" t="n">
        <v>0</v>
      </c>
      <c r="R32" s="107" t="n">
        <v>0</v>
      </c>
      <c r="S32" s="107" t="n">
        <v>0</v>
      </c>
      <c r="T32" s="107" t="n">
        <v>0</v>
      </c>
      <c r="U32" s="107" t="n">
        <v>0</v>
      </c>
      <c r="V32" s="107" t="n">
        <v>0</v>
      </c>
      <c r="W32" s="107" t="n">
        <v>0</v>
      </c>
      <c r="X32" s="107" t="n">
        <v>0</v>
      </c>
      <c r="Y32" s="107" t="n">
        <v>0</v>
      </c>
      <c r="Z32" s="107" t="n">
        <v>0</v>
      </c>
      <c r="AA32" s="107"/>
    </row>
    <row r="34" customFormat="false" ht="12" hidden="false" customHeight="true" outlineLevel="0" collapsed="false">
      <c r="A34" s="120" t="s">
        <v>135</v>
      </c>
      <c r="C34" s="121" t="s">
        <v>35</v>
      </c>
      <c r="D34" s="121" t="s">
        <v>36</v>
      </c>
      <c r="E34" s="121" t="s">
        <v>37</v>
      </c>
      <c r="F34" s="121" t="s">
        <v>38</v>
      </c>
      <c r="G34" s="121" t="s">
        <v>39</v>
      </c>
      <c r="H34" s="121" t="s">
        <v>40</v>
      </c>
      <c r="I34" s="121" t="s">
        <v>41</v>
      </c>
      <c r="J34" s="121" t="s">
        <v>42</v>
      </c>
      <c r="K34" s="121" t="s">
        <v>43</v>
      </c>
      <c r="L34" s="121" t="s">
        <v>44</v>
      </c>
      <c r="M34" s="121" t="s">
        <v>45</v>
      </c>
      <c r="N34" s="121" t="s">
        <v>46</v>
      </c>
      <c r="O34" s="121" t="s">
        <v>47</v>
      </c>
      <c r="P34" s="121" t="s">
        <v>48</v>
      </c>
      <c r="Q34" s="121" t="s">
        <v>49</v>
      </c>
      <c r="R34" s="121" t="s">
        <v>50</v>
      </c>
      <c r="S34" s="121" t="s">
        <v>51</v>
      </c>
      <c r="T34" s="121" t="s">
        <v>52</v>
      </c>
      <c r="U34" s="121" t="s">
        <v>53</v>
      </c>
      <c r="V34" s="121" t="s">
        <v>54</v>
      </c>
      <c r="W34" s="121" t="s">
        <v>55</v>
      </c>
      <c r="X34" s="121" t="s">
        <v>56</v>
      </c>
      <c r="Y34" s="121" t="s">
        <v>57</v>
      </c>
      <c r="Z34" s="121" t="s">
        <v>58</v>
      </c>
      <c r="AA34" s="121" t="s">
        <v>34</v>
      </c>
    </row>
    <row r="35" customFormat="false" ht="11.25" hidden="false" customHeight="true" outlineLevel="0" collapsed="false">
      <c r="A35" s="122" t="s">
        <v>117</v>
      </c>
      <c r="C35" s="107" t="n">
        <v>0</v>
      </c>
      <c r="D35" s="107" t="n">
        <v>0</v>
      </c>
      <c r="E35" s="107" t="n">
        <v>0</v>
      </c>
      <c r="F35" s="107" t="n">
        <v>0</v>
      </c>
      <c r="G35" s="107" t="n">
        <v>0</v>
      </c>
      <c r="H35" s="107" t="n">
        <v>0</v>
      </c>
      <c r="I35" s="107" t="n">
        <v>0</v>
      </c>
      <c r="J35" s="107" t="n">
        <v>0</v>
      </c>
      <c r="K35" s="107" t="n">
        <v>0</v>
      </c>
      <c r="L35" s="107" t="n">
        <v>0</v>
      </c>
      <c r="M35" s="107" t="n">
        <v>0</v>
      </c>
      <c r="N35" s="107" t="n">
        <v>0</v>
      </c>
      <c r="O35" s="107" t="n">
        <v>0</v>
      </c>
      <c r="P35" s="107" t="n">
        <v>0</v>
      </c>
      <c r="Q35" s="107" t="n">
        <v>0</v>
      </c>
      <c r="R35" s="107" t="n">
        <v>0</v>
      </c>
      <c r="S35" s="107" t="n">
        <v>0</v>
      </c>
      <c r="T35" s="107" t="n">
        <v>0</v>
      </c>
      <c r="U35" s="107" t="n">
        <v>0</v>
      </c>
      <c r="V35" s="107" t="n">
        <v>0</v>
      </c>
      <c r="W35" s="107" t="n">
        <v>0</v>
      </c>
      <c r="X35" s="107" t="n">
        <v>0</v>
      </c>
      <c r="Y35" s="107" t="n">
        <v>0</v>
      </c>
      <c r="Z35" s="107" t="n">
        <v>0</v>
      </c>
      <c r="AA35" s="107" t="n">
        <v>0</v>
      </c>
    </row>
    <row r="36" customFormat="false" ht="11.25" hidden="false" customHeight="true" outlineLevel="0" collapsed="false">
      <c r="A36" s="122" t="s">
        <v>118</v>
      </c>
      <c r="C36" s="107" t="n">
        <v>0</v>
      </c>
      <c r="D36" s="107" t="n">
        <v>0</v>
      </c>
      <c r="E36" s="107" t="n">
        <v>0</v>
      </c>
      <c r="F36" s="107" t="n">
        <v>0</v>
      </c>
      <c r="G36" s="107" t="n">
        <v>0</v>
      </c>
      <c r="H36" s="107" t="n">
        <v>0</v>
      </c>
      <c r="I36" s="107" t="n">
        <v>0</v>
      </c>
      <c r="J36" s="107" t="n">
        <v>0</v>
      </c>
      <c r="K36" s="107" t="n">
        <v>0</v>
      </c>
      <c r="L36" s="107" t="n">
        <v>0</v>
      </c>
      <c r="M36" s="107" t="n">
        <v>0</v>
      </c>
      <c r="N36" s="107" t="n">
        <v>0</v>
      </c>
      <c r="O36" s="107" t="n">
        <v>0</v>
      </c>
      <c r="P36" s="107" t="n">
        <v>0</v>
      </c>
      <c r="Q36" s="107" t="n">
        <v>0</v>
      </c>
      <c r="R36" s="107" t="n">
        <v>0</v>
      </c>
      <c r="S36" s="107" t="n">
        <v>0</v>
      </c>
      <c r="T36" s="107" t="n">
        <v>0</v>
      </c>
      <c r="U36" s="107" t="n">
        <v>0</v>
      </c>
      <c r="V36" s="107" t="n">
        <v>0</v>
      </c>
      <c r="W36" s="107" t="n">
        <v>0</v>
      </c>
      <c r="X36" s="107" t="n">
        <v>0</v>
      </c>
      <c r="Y36" s="107" t="n">
        <v>0</v>
      </c>
      <c r="Z36" s="107" t="n">
        <v>0</v>
      </c>
      <c r="AA36" s="107" t="n">
        <v>0</v>
      </c>
    </row>
    <row r="37" customFormat="false" ht="11.25" hidden="false" customHeight="true" outlineLevel="0" collapsed="false">
      <c r="A37" s="123" t="s">
        <v>102</v>
      </c>
      <c r="B37" s="110"/>
      <c r="C37" s="110" t="n">
        <v>0</v>
      </c>
      <c r="D37" s="110" t="n">
        <v>0</v>
      </c>
      <c r="E37" s="110" t="n">
        <v>0</v>
      </c>
      <c r="F37" s="110" t="n">
        <v>0</v>
      </c>
      <c r="G37" s="110" t="n">
        <v>0</v>
      </c>
      <c r="H37" s="110" t="n">
        <v>0</v>
      </c>
      <c r="I37" s="110" t="n">
        <v>0</v>
      </c>
      <c r="J37" s="110" t="n">
        <v>0</v>
      </c>
      <c r="K37" s="110" t="n">
        <v>0</v>
      </c>
      <c r="L37" s="110" t="n">
        <v>0</v>
      </c>
      <c r="M37" s="110" t="n">
        <v>0</v>
      </c>
      <c r="N37" s="110" t="n">
        <v>0</v>
      </c>
      <c r="O37" s="110" t="n">
        <v>0</v>
      </c>
      <c r="P37" s="110" t="n">
        <v>0</v>
      </c>
      <c r="Q37" s="110" t="n">
        <v>0</v>
      </c>
      <c r="R37" s="110" t="n">
        <v>0</v>
      </c>
      <c r="S37" s="110" t="n">
        <v>0</v>
      </c>
      <c r="T37" s="110" t="n">
        <v>0</v>
      </c>
      <c r="U37" s="110" t="n">
        <v>0</v>
      </c>
      <c r="V37" s="110" t="n">
        <v>0</v>
      </c>
      <c r="W37" s="110" t="n">
        <v>0</v>
      </c>
      <c r="X37" s="110" t="n">
        <v>0</v>
      </c>
      <c r="Y37" s="110" t="n">
        <v>0</v>
      </c>
      <c r="Z37" s="110" t="n">
        <v>0</v>
      </c>
      <c r="AA37" s="111" t="n">
        <v>0</v>
      </c>
    </row>
    <row r="39" customFormat="false" ht="11.25" hidden="false" customHeight="true" outlineLevel="0" collapsed="false">
      <c r="A39" s="122" t="s">
        <v>119</v>
      </c>
      <c r="C39" s="107" t="n">
        <v>0</v>
      </c>
      <c r="D39" s="107" t="n">
        <v>0</v>
      </c>
      <c r="E39" s="107" t="n">
        <v>0</v>
      </c>
      <c r="F39" s="107" t="n">
        <v>0</v>
      </c>
      <c r="G39" s="107" t="n">
        <v>0</v>
      </c>
      <c r="H39" s="107" t="n">
        <v>0</v>
      </c>
      <c r="I39" s="107" t="n">
        <v>0</v>
      </c>
      <c r="J39" s="107" t="n">
        <v>0</v>
      </c>
      <c r="K39" s="107" t="n">
        <v>0</v>
      </c>
      <c r="L39" s="107" t="n">
        <v>0</v>
      </c>
      <c r="M39" s="107" t="n">
        <v>0</v>
      </c>
      <c r="N39" s="107" t="n">
        <v>0</v>
      </c>
      <c r="O39" s="107" t="n">
        <v>0</v>
      </c>
      <c r="P39" s="107" t="n">
        <v>0</v>
      </c>
      <c r="Q39" s="107" t="n">
        <v>0</v>
      </c>
      <c r="R39" s="107" t="n">
        <v>0</v>
      </c>
      <c r="S39" s="107" t="n">
        <v>0</v>
      </c>
      <c r="T39" s="107" t="n">
        <v>0</v>
      </c>
      <c r="U39" s="107" t="n">
        <v>0</v>
      </c>
      <c r="V39" s="107" t="n">
        <v>0</v>
      </c>
      <c r="W39" s="107" t="n">
        <v>0</v>
      </c>
      <c r="X39" s="107" t="n">
        <v>0</v>
      </c>
      <c r="Y39" s="107" t="n">
        <v>0</v>
      </c>
      <c r="Z39" s="107" t="n">
        <v>0</v>
      </c>
      <c r="AA39" s="107" t="n">
        <v>0</v>
      </c>
    </row>
    <row r="40" customFormat="false" ht="11.25" hidden="false" customHeight="true" outlineLevel="0" collapsed="false">
      <c r="A40" s="122" t="s">
        <v>120</v>
      </c>
      <c r="C40" s="112" t="n">
        <v>0</v>
      </c>
      <c r="D40" s="112" t="n">
        <v>0</v>
      </c>
      <c r="E40" s="112" t="n">
        <v>0</v>
      </c>
      <c r="F40" s="112" t="n">
        <v>0</v>
      </c>
      <c r="G40" s="112" t="n">
        <v>0</v>
      </c>
      <c r="H40" s="112" t="n">
        <v>0</v>
      </c>
      <c r="I40" s="112" t="n">
        <v>0</v>
      </c>
      <c r="J40" s="112" t="n">
        <v>0</v>
      </c>
      <c r="K40" s="112" t="n">
        <v>0</v>
      </c>
      <c r="L40" s="112" t="n">
        <v>0</v>
      </c>
      <c r="M40" s="112" t="n">
        <v>0</v>
      </c>
      <c r="N40" s="112" t="n">
        <v>0</v>
      </c>
      <c r="O40" s="112" t="n">
        <v>0</v>
      </c>
      <c r="P40" s="112" t="n">
        <v>0</v>
      </c>
      <c r="Q40" s="112" t="n">
        <v>0</v>
      </c>
      <c r="R40" s="112" t="n">
        <v>0</v>
      </c>
      <c r="S40" s="112" t="n">
        <v>0</v>
      </c>
      <c r="T40" s="112" t="n">
        <v>0</v>
      </c>
      <c r="U40" s="112" t="n">
        <v>0</v>
      </c>
      <c r="V40" s="112" t="n">
        <v>0</v>
      </c>
      <c r="W40" s="112" t="n">
        <v>0</v>
      </c>
      <c r="X40" s="112" t="n">
        <v>0</v>
      </c>
      <c r="Y40" s="112" t="n">
        <v>0</v>
      </c>
      <c r="Z40" s="112" t="n">
        <v>0</v>
      </c>
      <c r="AA40" s="112" t="n">
        <v>0</v>
      </c>
    </row>
    <row r="42" customFormat="false" ht="11.25" hidden="false" customHeight="true" outlineLevel="0" collapsed="false">
      <c r="A42" s="122" t="s">
        <v>121</v>
      </c>
      <c r="C42" s="107" t="n">
        <v>0</v>
      </c>
      <c r="D42" s="107" t="n">
        <v>0</v>
      </c>
      <c r="E42" s="107" t="n">
        <v>0</v>
      </c>
      <c r="F42" s="107" t="n">
        <v>0</v>
      </c>
      <c r="G42" s="107" t="n">
        <v>0</v>
      </c>
      <c r="H42" s="107" t="n">
        <v>0</v>
      </c>
      <c r="I42" s="107" t="n">
        <v>0</v>
      </c>
      <c r="J42" s="107" t="n">
        <v>0</v>
      </c>
      <c r="K42" s="107" t="n">
        <v>0</v>
      </c>
      <c r="L42" s="107" t="n">
        <v>0</v>
      </c>
      <c r="M42" s="107" t="n">
        <v>0</v>
      </c>
      <c r="N42" s="107" t="n">
        <v>0</v>
      </c>
      <c r="O42" s="107" t="n">
        <v>0</v>
      </c>
      <c r="P42" s="107" t="n">
        <v>0</v>
      </c>
      <c r="Q42" s="107" t="n">
        <v>0</v>
      </c>
      <c r="R42" s="107" t="n">
        <v>0</v>
      </c>
      <c r="S42" s="107" t="n">
        <v>0</v>
      </c>
      <c r="T42" s="107" t="n">
        <v>0</v>
      </c>
      <c r="U42" s="107" t="n">
        <v>0</v>
      </c>
      <c r="V42" s="107" t="n">
        <v>0</v>
      </c>
      <c r="W42" s="107" t="n">
        <v>0</v>
      </c>
      <c r="X42" s="107" t="n">
        <v>0</v>
      </c>
      <c r="Y42" s="107" t="n">
        <v>0</v>
      </c>
      <c r="Z42" s="107" t="n">
        <v>0</v>
      </c>
      <c r="AA42" s="107" t="n">
        <v>0</v>
      </c>
    </row>
    <row r="43" customFormat="false" ht="11.25" hidden="false" customHeight="true" outlineLevel="0" collapsed="false">
      <c r="A43" s="122" t="s">
        <v>122</v>
      </c>
      <c r="C43" s="107" t="n">
        <v>0</v>
      </c>
      <c r="D43" s="107" t="n">
        <v>0</v>
      </c>
      <c r="E43" s="107" t="n">
        <v>0</v>
      </c>
      <c r="F43" s="107" t="n">
        <v>0</v>
      </c>
      <c r="G43" s="107" t="n">
        <v>0</v>
      </c>
      <c r="H43" s="107" t="n">
        <v>0</v>
      </c>
      <c r="I43" s="107" t="n">
        <v>0</v>
      </c>
      <c r="J43" s="107" t="n">
        <v>0</v>
      </c>
      <c r="K43" s="107" t="n">
        <v>0</v>
      </c>
      <c r="L43" s="107" t="n">
        <v>0</v>
      </c>
      <c r="M43" s="107" t="n">
        <v>0</v>
      </c>
      <c r="N43" s="107" t="n">
        <v>0</v>
      </c>
      <c r="O43" s="107" t="n">
        <v>0</v>
      </c>
      <c r="P43" s="107" t="n">
        <v>0</v>
      </c>
      <c r="Q43" s="107" t="n">
        <v>0</v>
      </c>
      <c r="R43" s="107" t="n">
        <v>0</v>
      </c>
      <c r="S43" s="107" t="n">
        <v>0</v>
      </c>
      <c r="T43" s="107" t="n">
        <v>0</v>
      </c>
      <c r="U43" s="107" t="n">
        <v>0</v>
      </c>
      <c r="V43" s="107" t="n">
        <v>0</v>
      </c>
      <c r="W43" s="107" t="n">
        <v>0</v>
      </c>
      <c r="X43" s="107" t="n">
        <v>0</v>
      </c>
      <c r="Y43" s="107" t="n">
        <v>0</v>
      </c>
      <c r="Z43" s="107" t="n">
        <v>0</v>
      </c>
      <c r="AA43" s="107" t="n">
        <v>0</v>
      </c>
    </row>
    <row r="44" customFormat="false" ht="11.25" hidden="false" customHeight="true" outlineLevel="0" collapsed="false">
      <c r="A44" s="123" t="s">
        <v>111</v>
      </c>
      <c r="B44" s="110"/>
      <c r="C44" s="110" t="n">
        <v>0</v>
      </c>
      <c r="D44" s="110" t="n">
        <v>0</v>
      </c>
      <c r="E44" s="110" t="n">
        <v>0</v>
      </c>
      <c r="F44" s="110" t="n">
        <v>0</v>
      </c>
      <c r="G44" s="110" t="n">
        <v>0</v>
      </c>
      <c r="H44" s="110" t="n">
        <v>0</v>
      </c>
      <c r="I44" s="110" t="n">
        <v>0</v>
      </c>
      <c r="J44" s="110" t="n">
        <v>0</v>
      </c>
      <c r="K44" s="110" t="n">
        <v>0</v>
      </c>
      <c r="L44" s="110" t="n">
        <v>0</v>
      </c>
      <c r="M44" s="110" t="n">
        <v>0</v>
      </c>
      <c r="N44" s="110" t="n">
        <v>0</v>
      </c>
      <c r="O44" s="110" t="n">
        <v>0</v>
      </c>
      <c r="P44" s="110" t="n">
        <v>0</v>
      </c>
      <c r="Q44" s="110" t="n">
        <v>0</v>
      </c>
      <c r="R44" s="110" t="n">
        <v>0</v>
      </c>
      <c r="S44" s="110" t="n">
        <v>0</v>
      </c>
      <c r="T44" s="110" t="n">
        <v>0</v>
      </c>
      <c r="U44" s="110" t="n">
        <v>0</v>
      </c>
      <c r="V44" s="110" t="n">
        <v>0</v>
      </c>
      <c r="W44" s="110" t="n">
        <v>0</v>
      </c>
      <c r="X44" s="110" t="n">
        <v>0</v>
      </c>
      <c r="Y44" s="110" t="n">
        <v>0</v>
      </c>
      <c r="Z44" s="110" t="n">
        <v>0</v>
      </c>
      <c r="AA44" s="111" t="n">
        <v>0</v>
      </c>
    </row>
    <row r="46" customFormat="false" ht="12" hidden="false" customHeight="true" outlineLevel="0" collapsed="false">
      <c r="A46" s="124" t="s">
        <v>123</v>
      </c>
    </row>
    <row r="47" customFormat="false" ht="11.25" hidden="false" customHeight="true" outlineLevel="0" collapsed="false">
      <c r="A47" s="122" t="s">
        <v>124</v>
      </c>
      <c r="C47" s="107" t="n">
        <v>32.15</v>
      </c>
      <c r="D47" s="107" t="n">
        <v>33.25</v>
      </c>
      <c r="E47" s="107" t="n">
        <v>32.45</v>
      </c>
      <c r="F47" s="107" t="n">
        <v>31.55</v>
      </c>
      <c r="G47" s="107" t="n">
        <v>27.6</v>
      </c>
      <c r="H47" s="107" t="n">
        <v>28.75</v>
      </c>
      <c r="I47" s="107" t="n">
        <v>31.25</v>
      </c>
      <c r="J47" s="107" t="n">
        <v>46</v>
      </c>
      <c r="K47" s="107" t="n">
        <v>53.5</v>
      </c>
      <c r="L47" s="107" t="n">
        <v>43</v>
      </c>
      <c r="M47" s="107" t="n">
        <v>35.25</v>
      </c>
      <c r="N47" s="107" t="n">
        <v>37.75</v>
      </c>
      <c r="O47" s="107" t="n">
        <v>40.25</v>
      </c>
      <c r="P47" s="107" t="n">
        <v>42</v>
      </c>
      <c r="Q47" s="107" t="n">
        <v>39.5</v>
      </c>
      <c r="R47" s="107" t="n">
        <v>36</v>
      </c>
      <c r="S47" s="107" t="n">
        <v>34.1</v>
      </c>
      <c r="T47" s="107" t="n">
        <v>32.25</v>
      </c>
      <c r="U47" s="107" t="n">
        <v>36</v>
      </c>
      <c r="V47" s="107" t="n">
        <v>52</v>
      </c>
      <c r="W47" s="107" t="n">
        <v>56</v>
      </c>
      <c r="X47" s="107" t="n">
        <v>49</v>
      </c>
      <c r="Y47" s="107" t="n">
        <v>38.75</v>
      </c>
      <c r="Z47" s="107" t="n">
        <v>41.75</v>
      </c>
      <c r="AA47" s="107"/>
    </row>
    <row r="48" customFormat="false" ht="11.25" hidden="false" customHeight="true" outlineLevel="0" collapsed="false">
      <c r="A48" s="122" t="s">
        <v>125</v>
      </c>
      <c r="C48" s="107" t="n">
        <v>31.85</v>
      </c>
      <c r="D48" s="107" t="n">
        <v>32.5</v>
      </c>
      <c r="E48" s="107" t="n">
        <v>32.6</v>
      </c>
      <c r="F48" s="107" t="n">
        <v>32.1</v>
      </c>
      <c r="G48" s="107" t="n">
        <v>28.1</v>
      </c>
      <c r="H48" s="107" t="n">
        <v>29</v>
      </c>
      <c r="I48" s="107" t="n">
        <v>31.25</v>
      </c>
      <c r="J48" s="107" t="n">
        <v>45.75</v>
      </c>
      <c r="K48" s="107" t="n">
        <v>53.25</v>
      </c>
      <c r="L48" s="107" t="n">
        <v>42.75</v>
      </c>
      <c r="M48" s="107" t="n">
        <v>35.75</v>
      </c>
      <c r="N48" s="107" t="n">
        <v>37.75</v>
      </c>
      <c r="O48" s="107" t="n">
        <v>41.75</v>
      </c>
      <c r="P48" s="107" t="n">
        <v>42</v>
      </c>
      <c r="Q48" s="107" t="n">
        <v>39.5</v>
      </c>
      <c r="R48" s="107" t="n">
        <v>36</v>
      </c>
      <c r="S48" s="107" t="n">
        <v>34.1</v>
      </c>
      <c r="T48" s="107" t="n">
        <v>32.25</v>
      </c>
      <c r="U48" s="107" t="n">
        <v>36</v>
      </c>
      <c r="V48" s="107" t="n">
        <v>51</v>
      </c>
      <c r="W48" s="107" t="n">
        <v>55</v>
      </c>
      <c r="X48" s="107" t="n">
        <v>48</v>
      </c>
      <c r="Y48" s="107" t="n">
        <v>40.25</v>
      </c>
      <c r="Z48" s="107" t="n">
        <v>43.25</v>
      </c>
      <c r="AA48" s="107"/>
    </row>
    <row r="49" customFormat="false" ht="11.25" hidden="false" customHeight="true" outlineLevel="0" collapsed="false">
      <c r="A49" s="122" t="s">
        <v>126</v>
      </c>
      <c r="C49" s="112" t="n">
        <v>0.299999999999997</v>
      </c>
      <c r="D49" s="112" t="n">
        <v>0.75</v>
      </c>
      <c r="E49" s="112" t="n">
        <v>-0.149999999999999</v>
      </c>
      <c r="F49" s="112" t="n">
        <v>-0.550000000000001</v>
      </c>
      <c r="G49" s="112" t="n">
        <v>-0.5</v>
      </c>
      <c r="H49" s="112" t="n">
        <v>-0.25</v>
      </c>
      <c r="I49" s="112" t="n">
        <v>0</v>
      </c>
      <c r="J49" s="112" t="n">
        <v>0.25</v>
      </c>
      <c r="K49" s="112" t="n">
        <v>0.25</v>
      </c>
      <c r="L49" s="112" t="n">
        <v>0.25</v>
      </c>
      <c r="M49" s="112" t="n">
        <v>-0.5</v>
      </c>
      <c r="N49" s="112" t="n">
        <v>0</v>
      </c>
      <c r="O49" s="112" t="n">
        <v>-1.5</v>
      </c>
      <c r="P49" s="112" t="n">
        <v>0</v>
      </c>
      <c r="Q49" s="112" t="n">
        <v>0</v>
      </c>
      <c r="R49" s="112" t="n">
        <v>0</v>
      </c>
      <c r="S49" s="112" t="n">
        <v>0</v>
      </c>
      <c r="T49" s="112" t="n">
        <v>0</v>
      </c>
      <c r="U49" s="112" t="n">
        <v>0</v>
      </c>
      <c r="V49" s="112" t="n">
        <v>1</v>
      </c>
      <c r="W49" s="112" t="n">
        <v>1</v>
      </c>
      <c r="X49" s="112" t="n">
        <v>1</v>
      </c>
      <c r="Y49" s="112" t="n">
        <v>-1.5</v>
      </c>
      <c r="Z49" s="112" t="n">
        <v>-1.5</v>
      </c>
      <c r="AA49" s="107"/>
    </row>
    <row r="51" customFormat="false" ht="11.25" hidden="false" customHeight="true" outlineLevel="0" collapsed="false">
      <c r="A51" s="122" t="s">
        <v>127</v>
      </c>
      <c r="C51" s="107" t="n">
        <v>25</v>
      </c>
      <c r="D51" s="107" t="n">
        <v>26.25</v>
      </c>
      <c r="E51" s="107" t="n">
        <v>26</v>
      </c>
      <c r="F51" s="107" t="n">
        <v>24</v>
      </c>
      <c r="G51" s="107" t="n">
        <v>20.5</v>
      </c>
      <c r="H51" s="107" t="n">
        <v>19</v>
      </c>
      <c r="I51" s="107" t="n">
        <v>18.75</v>
      </c>
      <c r="J51" s="107" t="n">
        <v>27.5</v>
      </c>
      <c r="K51" s="107" t="n">
        <v>31.5</v>
      </c>
      <c r="L51" s="107" t="n">
        <v>27.5</v>
      </c>
      <c r="M51" s="107" t="n">
        <v>24</v>
      </c>
      <c r="N51" s="107" t="n">
        <v>26</v>
      </c>
      <c r="O51" s="107" t="n">
        <v>29</v>
      </c>
      <c r="P51" s="107" t="n">
        <v>29</v>
      </c>
      <c r="Q51" s="107" t="n">
        <v>26</v>
      </c>
      <c r="R51" s="107" t="n">
        <v>24</v>
      </c>
      <c r="S51" s="107" t="n">
        <v>21.5</v>
      </c>
      <c r="T51" s="107" t="n">
        <v>19.5</v>
      </c>
      <c r="U51" s="107" t="n">
        <v>19</v>
      </c>
      <c r="V51" s="107" t="n">
        <v>33</v>
      </c>
      <c r="W51" s="107" t="n">
        <v>36</v>
      </c>
      <c r="X51" s="107" t="n">
        <v>34</v>
      </c>
      <c r="Y51" s="107" t="n">
        <v>27</v>
      </c>
      <c r="Z51" s="107" t="n">
        <v>29</v>
      </c>
      <c r="AA51" s="107"/>
    </row>
    <row r="52" customFormat="false" ht="11.25" hidden="false" customHeight="true" outlineLevel="0" collapsed="false">
      <c r="A52" s="122" t="s">
        <v>128</v>
      </c>
      <c r="C52" s="107" t="n">
        <v>25.75</v>
      </c>
      <c r="D52" s="107" t="n">
        <v>26.5</v>
      </c>
      <c r="E52" s="107" t="n">
        <v>26.5</v>
      </c>
      <c r="F52" s="107" t="n">
        <v>23.5</v>
      </c>
      <c r="G52" s="107" t="n">
        <v>20.5</v>
      </c>
      <c r="H52" s="107" t="n">
        <v>19</v>
      </c>
      <c r="I52" s="107" t="n">
        <v>18.75</v>
      </c>
      <c r="J52" s="107" t="n">
        <v>27.5</v>
      </c>
      <c r="K52" s="107" t="n">
        <v>31.5</v>
      </c>
      <c r="L52" s="107" t="n">
        <v>27.5</v>
      </c>
      <c r="M52" s="107" t="n">
        <v>24</v>
      </c>
      <c r="N52" s="107" t="n">
        <v>26</v>
      </c>
      <c r="O52" s="107" t="n">
        <v>29</v>
      </c>
      <c r="P52" s="107" t="n">
        <v>29</v>
      </c>
      <c r="Q52" s="107" t="n">
        <v>26</v>
      </c>
      <c r="R52" s="107" t="n">
        <v>24</v>
      </c>
      <c r="S52" s="107" t="n">
        <v>21.5</v>
      </c>
      <c r="T52" s="107" t="n">
        <v>19.5</v>
      </c>
      <c r="U52" s="107" t="n">
        <v>19</v>
      </c>
      <c r="V52" s="107" t="n">
        <v>33</v>
      </c>
      <c r="W52" s="107" t="n">
        <v>36</v>
      </c>
      <c r="X52" s="107" t="n">
        <v>34</v>
      </c>
      <c r="Y52" s="107" t="n">
        <v>27</v>
      </c>
      <c r="Z52" s="107" t="n">
        <v>29</v>
      </c>
      <c r="AA52" s="107"/>
    </row>
    <row r="53" customFormat="false" ht="11.25" hidden="false" customHeight="true" outlineLevel="0" collapsed="false">
      <c r="A53" s="122" t="s">
        <v>129</v>
      </c>
      <c r="C53" s="112" t="n">
        <v>-0.75</v>
      </c>
      <c r="D53" s="112" t="n">
        <v>-0.25</v>
      </c>
      <c r="E53" s="112" t="n">
        <v>-0.5</v>
      </c>
      <c r="F53" s="112" t="n">
        <v>0.5</v>
      </c>
      <c r="G53" s="112" t="n">
        <v>0</v>
      </c>
      <c r="H53" s="112" t="n">
        <v>0</v>
      </c>
      <c r="I53" s="112" t="n">
        <v>0</v>
      </c>
      <c r="J53" s="112" t="n">
        <v>0</v>
      </c>
      <c r="K53" s="112" t="n">
        <v>0</v>
      </c>
      <c r="L53" s="112" t="n">
        <v>0</v>
      </c>
      <c r="M53" s="112" t="n">
        <v>0</v>
      </c>
      <c r="N53" s="112" t="n">
        <v>0</v>
      </c>
      <c r="O53" s="112" t="n">
        <v>0</v>
      </c>
      <c r="P53" s="112" t="n">
        <v>0</v>
      </c>
      <c r="Q53" s="112" t="n">
        <v>0</v>
      </c>
      <c r="R53" s="112" t="n">
        <v>0</v>
      </c>
      <c r="S53" s="112" t="n">
        <v>0</v>
      </c>
      <c r="T53" s="112" t="n">
        <v>0</v>
      </c>
      <c r="U53" s="112" t="n">
        <v>0</v>
      </c>
      <c r="V53" s="112" t="n">
        <v>0</v>
      </c>
      <c r="W53" s="112" t="n">
        <v>0</v>
      </c>
      <c r="X53" s="112" t="n">
        <v>0</v>
      </c>
      <c r="Y53" s="112" t="n">
        <v>0</v>
      </c>
      <c r="Z53" s="112" t="n">
        <v>0</v>
      </c>
      <c r="AA53" s="107"/>
    </row>
    <row r="55" customFormat="false" ht="12" hidden="false" customHeight="true" outlineLevel="0" collapsed="false">
      <c r="A55" s="124" t="s">
        <v>130</v>
      </c>
    </row>
    <row r="56" customFormat="false" ht="11.25" hidden="false" customHeight="true" outlineLevel="0" collapsed="false">
      <c r="A56" s="122" t="s">
        <v>131</v>
      </c>
      <c r="C56" s="107" t="n">
        <v>0</v>
      </c>
      <c r="D56" s="107" t="n">
        <v>0</v>
      </c>
      <c r="E56" s="107" t="n">
        <v>0</v>
      </c>
      <c r="F56" s="107" t="n">
        <v>0</v>
      </c>
      <c r="G56" s="107" t="n">
        <v>0</v>
      </c>
      <c r="H56" s="107" t="n">
        <v>0</v>
      </c>
      <c r="I56" s="107" t="n">
        <v>0</v>
      </c>
      <c r="J56" s="107" t="n">
        <v>0</v>
      </c>
      <c r="K56" s="107" t="n">
        <v>0</v>
      </c>
      <c r="L56" s="107" t="n">
        <v>0</v>
      </c>
      <c r="M56" s="107" t="n">
        <v>0</v>
      </c>
      <c r="N56" s="107" t="n">
        <v>0</v>
      </c>
      <c r="O56" s="107" t="n">
        <v>0</v>
      </c>
      <c r="P56" s="107" t="n">
        <v>0</v>
      </c>
      <c r="Q56" s="107" t="n">
        <v>0</v>
      </c>
      <c r="R56" s="107" t="n">
        <v>0</v>
      </c>
      <c r="S56" s="107" t="n">
        <v>0</v>
      </c>
      <c r="T56" s="107" t="n">
        <v>0</v>
      </c>
      <c r="U56" s="107" t="n">
        <v>0</v>
      </c>
      <c r="V56" s="107" t="n">
        <v>0</v>
      </c>
      <c r="W56" s="107" t="n">
        <v>0</v>
      </c>
      <c r="X56" s="107" t="n">
        <v>0</v>
      </c>
      <c r="Y56" s="107" t="n">
        <v>0</v>
      </c>
      <c r="Z56" s="107" t="n">
        <v>0</v>
      </c>
      <c r="AA56" s="107"/>
    </row>
    <row r="57" customFormat="false" ht="11.25" hidden="false" customHeight="true" outlineLevel="0" collapsed="false">
      <c r="A57" s="122" t="s">
        <v>132</v>
      </c>
      <c r="C57" s="107" t="n">
        <v>0</v>
      </c>
      <c r="D57" s="107" t="n">
        <v>0</v>
      </c>
      <c r="E57" s="107" t="n">
        <v>0</v>
      </c>
      <c r="F57" s="107" t="n">
        <v>0</v>
      </c>
      <c r="G57" s="107" t="n">
        <v>0</v>
      </c>
      <c r="H57" s="107" t="n">
        <v>0</v>
      </c>
      <c r="I57" s="107" t="n">
        <v>0</v>
      </c>
      <c r="J57" s="107" t="n">
        <v>0</v>
      </c>
      <c r="K57" s="107" t="n">
        <v>0</v>
      </c>
      <c r="L57" s="107" t="n">
        <v>0</v>
      </c>
      <c r="M57" s="107" t="n">
        <v>0</v>
      </c>
      <c r="N57" s="107" t="n">
        <v>0</v>
      </c>
      <c r="O57" s="107" t="n">
        <v>0</v>
      </c>
      <c r="P57" s="107" t="n">
        <v>0</v>
      </c>
      <c r="Q57" s="107" t="n">
        <v>0</v>
      </c>
      <c r="R57" s="107" t="n">
        <v>0</v>
      </c>
      <c r="S57" s="107" t="n">
        <v>0</v>
      </c>
      <c r="T57" s="107" t="n">
        <v>0</v>
      </c>
      <c r="U57" s="107" t="n">
        <v>0</v>
      </c>
      <c r="V57" s="107" t="n">
        <v>0</v>
      </c>
      <c r="W57" s="107" t="n">
        <v>0</v>
      </c>
      <c r="X57" s="107" t="n">
        <v>0</v>
      </c>
      <c r="Y57" s="107" t="n">
        <v>0</v>
      </c>
      <c r="Z57" s="107" t="n">
        <v>0</v>
      </c>
      <c r="AA57" s="107"/>
    </row>
    <row r="59" customFormat="false" ht="11.25" hidden="false" customHeight="true" outlineLevel="0" collapsed="false">
      <c r="A59" s="122" t="s">
        <v>133</v>
      </c>
      <c r="C59" s="107" t="n">
        <v>0</v>
      </c>
      <c r="D59" s="107" t="n">
        <v>0</v>
      </c>
      <c r="E59" s="107" t="n">
        <v>0</v>
      </c>
      <c r="F59" s="107" t="n">
        <v>0</v>
      </c>
      <c r="G59" s="107" t="n">
        <v>0</v>
      </c>
      <c r="H59" s="107" t="n">
        <v>0</v>
      </c>
      <c r="I59" s="107" t="n">
        <v>0</v>
      </c>
      <c r="J59" s="107" t="n">
        <v>0</v>
      </c>
      <c r="K59" s="107" t="n">
        <v>0</v>
      </c>
      <c r="L59" s="107" t="n">
        <v>0</v>
      </c>
      <c r="M59" s="107" t="n">
        <v>0</v>
      </c>
      <c r="N59" s="107" t="n">
        <v>0</v>
      </c>
      <c r="O59" s="107" t="n">
        <v>0</v>
      </c>
      <c r="P59" s="107" t="n">
        <v>0</v>
      </c>
      <c r="Q59" s="107" t="n">
        <v>0</v>
      </c>
      <c r="R59" s="107" t="n">
        <v>0</v>
      </c>
      <c r="S59" s="107" t="n">
        <v>0</v>
      </c>
      <c r="T59" s="107" t="n">
        <v>0</v>
      </c>
      <c r="U59" s="107" t="n">
        <v>0</v>
      </c>
      <c r="V59" s="107" t="n">
        <v>0</v>
      </c>
      <c r="W59" s="107" t="n">
        <v>0</v>
      </c>
      <c r="X59" s="107" t="n">
        <v>0</v>
      </c>
      <c r="Y59" s="107" t="n">
        <v>0</v>
      </c>
      <c r="Z59" s="107" t="n">
        <v>0</v>
      </c>
      <c r="AA59" s="107"/>
    </row>
    <row r="60" customFormat="false" ht="11.25" hidden="false" customHeight="true" outlineLevel="0" collapsed="false">
      <c r="A60" s="122" t="s">
        <v>134</v>
      </c>
      <c r="C60" s="107" t="n">
        <v>0</v>
      </c>
      <c r="D60" s="107" t="n">
        <v>0</v>
      </c>
      <c r="E60" s="107" t="n">
        <v>0</v>
      </c>
      <c r="F60" s="107" t="n">
        <v>0</v>
      </c>
      <c r="G60" s="107" t="n">
        <v>0</v>
      </c>
      <c r="H60" s="107" t="n">
        <v>0</v>
      </c>
      <c r="I60" s="107" t="n">
        <v>0</v>
      </c>
      <c r="J60" s="107" t="n">
        <v>0</v>
      </c>
      <c r="K60" s="107" t="n">
        <v>0</v>
      </c>
      <c r="L60" s="107" t="n">
        <v>0</v>
      </c>
      <c r="M60" s="107" t="n">
        <v>0</v>
      </c>
      <c r="N60" s="107" t="n">
        <v>0</v>
      </c>
      <c r="O60" s="107" t="n">
        <v>0</v>
      </c>
      <c r="P60" s="107" t="n">
        <v>0</v>
      </c>
      <c r="Q60" s="107" t="n">
        <v>0</v>
      </c>
      <c r="R60" s="107" t="n">
        <v>0</v>
      </c>
      <c r="S60" s="107" t="n">
        <v>0</v>
      </c>
      <c r="T60" s="107" t="n">
        <v>0</v>
      </c>
      <c r="U60" s="107" t="n">
        <v>0</v>
      </c>
      <c r="V60" s="107" t="n">
        <v>0</v>
      </c>
      <c r="W60" s="107" t="n">
        <v>0</v>
      </c>
      <c r="X60" s="107" t="n">
        <v>0</v>
      </c>
      <c r="Y60" s="107" t="n">
        <v>0</v>
      </c>
      <c r="Z60" s="107" t="n">
        <v>0</v>
      </c>
      <c r="AA60" s="107"/>
    </row>
    <row r="62" customFormat="false" ht="12" hidden="false" customHeight="true" outlineLevel="0" collapsed="false">
      <c r="A62" s="120" t="s">
        <v>136</v>
      </c>
      <c r="C62" s="121" t="s">
        <v>35</v>
      </c>
      <c r="D62" s="121" t="s">
        <v>36</v>
      </c>
      <c r="E62" s="121" t="s">
        <v>37</v>
      </c>
      <c r="F62" s="121" t="s">
        <v>38</v>
      </c>
      <c r="G62" s="121" t="s">
        <v>39</v>
      </c>
      <c r="H62" s="121" t="s">
        <v>40</v>
      </c>
      <c r="I62" s="121" t="s">
        <v>41</v>
      </c>
      <c r="J62" s="121" t="s">
        <v>42</v>
      </c>
      <c r="K62" s="121" t="s">
        <v>43</v>
      </c>
      <c r="L62" s="121" t="s">
        <v>44</v>
      </c>
      <c r="M62" s="121" t="s">
        <v>45</v>
      </c>
      <c r="N62" s="121" t="s">
        <v>46</v>
      </c>
      <c r="O62" s="121" t="s">
        <v>47</v>
      </c>
      <c r="P62" s="121" t="s">
        <v>48</v>
      </c>
      <c r="Q62" s="121" t="s">
        <v>49</v>
      </c>
      <c r="R62" s="121" t="s">
        <v>50</v>
      </c>
      <c r="S62" s="121" t="s">
        <v>51</v>
      </c>
      <c r="T62" s="121" t="s">
        <v>52</v>
      </c>
      <c r="U62" s="121" t="s">
        <v>53</v>
      </c>
      <c r="V62" s="121" t="s">
        <v>54</v>
      </c>
      <c r="W62" s="121" t="s">
        <v>55</v>
      </c>
      <c r="X62" s="121" t="s">
        <v>56</v>
      </c>
      <c r="Y62" s="121" t="s">
        <v>57</v>
      </c>
      <c r="Z62" s="121" t="s">
        <v>58</v>
      </c>
      <c r="AA62" s="121" t="s">
        <v>34</v>
      </c>
    </row>
    <row r="63" customFormat="false" ht="11.25" hidden="false" customHeight="true" outlineLevel="0" collapsed="false">
      <c r="A63" s="122" t="s">
        <v>117</v>
      </c>
      <c r="C63" s="107" t="n">
        <v>-50</v>
      </c>
      <c r="D63" s="107" t="n">
        <v>-75</v>
      </c>
      <c r="E63" s="107" t="n">
        <v>-75</v>
      </c>
      <c r="F63" s="107" t="n">
        <v>-75</v>
      </c>
      <c r="G63" s="107" t="n">
        <v>-75</v>
      </c>
      <c r="H63" s="107" t="n">
        <v>-75</v>
      </c>
      <c r="I63" s="107" t="n">
        <v>-75</v>
      </c>
      <c r="J63" s="107" t="n">
        <v>0</v>
      </c>
      <c r="K63" s="107" t="n">
        <v>0</v>
      </c>
      <c r="L63" s="107" t="n">
        <v>0</v>
      </c>
      <c r="M63" s="107" t="n">
        <v>0</v>
      </c>
      <c r="N63" s="107" t="n">
        <v>0</v>
      </c>
      <c r="O63" s="107" t="n">
        <v>0</v>
      </c>
      <c r="P63" s="107" t="n">
        <v>0</v>
      </c>
      <c r="Q63" s="107" t="n">
        <v>0</v>
      </c>
      <c r="R63" s="107" t="n">
        <v>0</v>
      </c>
      <c r="S63" s="107" t="n">
        <v>0</v>
      </c>
      <c r="T63" s="107" t="n">
        <v>0</v>
      </c>
      <c r="U63" s="107" t="n">
        <v>0</v>
      </c>
      <c r="V63" s="107" t="n">
        <v>0</v>
      </c>
      <c r="W63" s="107" t="n">
        <v>0</v>
      </c>
      <c r="X63" s="107" t="n">
        <v>0</v>
      </c>
      <c r="Y63" s="107" t="n">
        <v>0</v>
      </c>
      <c r="Z63" s="107" t="n">
        <v>0</v>
      </c>
      <c r="AA63" s="107" t="n">
        <v>-20.7586</v>
      </c>
    </row>
    <row r="64" customFormat="false" ht="11.25" hidden="false" customHeight="true" outlineLevel="0" collapsed="false">
      <c r="A64" s="122" t="s">
        <v>118</v>
      </c>
      <c r="C64" s="107" t="n">
        <v>0</v>
      </c>
      <c r="D64" s="107" t="n">
        <v>0</v>
      </c>
      <c r="E64" s="107" t="n">
        <v>0</v>
      </c>
      <c r="F64" s="107" t="n">
        <v>0</v>
      </c>
      <c r="G64" s="107" t="n">
        <v>0</v>
      </c>
      <c r="H64" s="107" t="n">
        <v>0</v>
      </c>
      <c r="I64" s="107" t="n">
        <v>0</v>
      </c>
      <c r="J64" s="107" t="n">
        <v>0</v>
      </c>
      <c r="K64" s="107" t="n">
        <v>0</v>
      </c>
      <c r="L64" s="107" t="n">
        <v>0</v>
      </c>
      <c r="M64" s="107" t="n">
        <v>0</v>
      </c>
      <c r="N64" s="107" t="n">
        <v>0</v>
      </c>
      <c r="O64" s="107" t="n">
        <v>0</v>
      </c>
      <c r="P64" s="107" t="n">
        <v>0</v>
      </c>
      <c r="Q64" s="107" t="n">
        <v>0</v>
      </c>
      <c r="R64" s="107" t="n">
        <v>0</v>
      </c>
      <c r="S64" s="107" t="n">
        <v>0</v>
      </c>
      <c r="T64" s="107" t="n">
        <v>0</v>
      </c>
      <c r="U64" s="107" t="n">
        <v>0</v>
      </c>
      <c r="V64" s="107" t="n">
        <v>0</v>
      </c>
      <c r="W64" s="107" t="n">
        <v>0</v>
      </c>
      <c r="X64" s="107" t="n">
        <v>0</v>
      </c>
      <c r="Y64" s="107" t="n">
        <v>0</v>
      </c>
      <c r="Z64" s="107" t="n">
        <v>0</v>
      </c>
      <c r="AA64" s="107" t="n">
        <v>0</v>
      </c>
    </row>
    <row r="65" customFormat="false" ht="11.25" hidden="false" customHeight="true" outlineLevel="0" collapsed="false">
      <c r="A65" s="123" t="s">
        <v>102</v>
      </c>
      <c r="B65" s="110"/>
      <c r="C65" s="110" t="n">
        <v>-26.8817</v>
      </c>
      <c r="D65" s="110" t="n">
        <v>-41.9355</v>
      </c>
      <c r="E65" s="110" t="n">
        <v>-42.8571</v>
      </c>
      <c r="F65" s="110" t="n">
        <v>-41.9355</v>
      </c>
      <c r="G65" s="110" t="n">
        <v>-43.3333</v>
      </c>
      <c r="H65" s="110" t="n">
        <v>-41.9355</v>
      </c>
      <c r="I65" s="110" t="n">
        <v>-41.6667</v>
      </c>
      <c r="J65" s="110" t="n">
        <v>0</v>
      </c>
      <c r="K65" s="110" t="n">
        <v>0</v>
      </c>
      <c r="L65" s="110" t="n">
        <v>0</v>
      </c>
      <c r="M65" s="110" t="n">
        <v>0</v>
      </c>
      <c r="N65" s="110" t="n">
        <v>0</v>
      </c>
      <c r="O65" s="110" t="n">
        <v>0</v>
      </c>
      <c r="P65" s="110" t="n">
        <v>0</v>
      </c>
      <c r="Q65" s="110" t="n">
        <v>0</v>
      </c>
      <c r="R65" s="110" t="n">
        <v>0</v>
      </c>
      <c r="S65" s="110" t="n">
        <v>0</v>
      </c>
      <c r="T65" s="110" t="n">
        <v>0</v>
      </c>
      <c r="U65" s="110" t="n">
        <v>0</v>
      </c>
      <c r="V65" s="110" t="n">
        <v>0</v>
      </c>
      <c r="W65" s="110" t="n">
        <v>0</v>
      </c>
      <c r="X65" s="110" t="n">
        <v>0</v>
      </c>
      <c r="Y65" s="110" t="n">
        <v>0</v>
      </c>
      <c r="Z65" s="110" t="n">
        <v>0</v>
      </c>
      <c r="AA65" s="111" t="n">
        <v>-11.621</v>
      </c>
    </row>
    <row r="67" customFormat="false" ht="11.25" hidden="false" customHeight="true" outlineLevel="0" collapsed="false">
      <c r="A67" s="122" t="s">
        <v>119</v>
      </c>
      <c r="C67" s="107" t="n">
        <v>-53.7634</v>
      </c>
      <c r="D67" s="107" t="n">
        <v>-55.914</v>
      </c>
      <c r="E67" s="107" t="n">
        <v>-57.1429</v>
      </c>
      <c r="F67" s="107" t="n">
        <v>-55.914</v>
      </c>
      <c r="G67" s="107" t="n">
        <v>-43.3333</v>
      </c>
      <c r="H67" s="107" t="n">
        <v>-41.9355</v>
      </c>
      <c r="I67" s="107" t="n">
        <v>-41.6667</v>
      </c>
      <c r="J67" s="107" t="n">
        <v>0</v>
      </c>
      <c r="K67" s="107" t="n">
        <v>0</v>
      </c>
      <c r="L67" s="107" t="n">
        <v>0</v>
      </c>
      <c r="M67" s="107" t="n">
        <v>0</v>
      </c>
      <c r="N67" s="107" t="n">
        <v>0</v>
      </c>
      <c r="O67" s="107" t="n">
        <v>0</v>
      </c>
      <c r="P67" s="107" t="n">
        <v>0</v>
      </c>
      <c r="Q67" s="107" t="n">
        <v>0</v>
      </c>
      <c r="R67" s="107" t="n">
        <v>0</v>
      </c>
      <c r="S67" s="107" t="n">
        <v>0</v>
      </c>
      <c r="T67" s="107" t="n">
        <v>0</v>
      </c>
      <c r="U67" s="107" t="n">
        <v>0</v>
      </c>
      <c r="V67" s="107" t="n">
        <v>0</v>
      </c>
      <c r="W67" s="107" t="n">
        <v>0</v>
      </c>
      <c r="X67" s="107" t="n">
        <v>0</v>
      </c>
      <c r="Y67" s="107" t="n">
        <v>0</v>
      </c>
      <c r="Z67" s="107" t="n">
        <v>0</v>
      </c>
      <c r="AA67" s="107" t="n">
        <v>-14.4977</v>
      </c>
    </row>
    <row r="68" customFormat="false" ht="11.25" hidden="false" customHeight="true" outlineLevel="0" collapsed="false">
      <c r="A68" s="122" t="s">
        <v>120</v>
      </c>
      <c r="C68" s="112" t="n">
        <v>26.8817</v>
      </c>
      <c r="D68" s="112" t="n">
        <v>13.9785</v>
      </c>
      <c r="E68" s="112" t="n">
        <v>14.2858</v>
      </c>
      <c r="F68" s="112" t="n">
        <v>13.9785</v>
      </c>
      <c r="G68" s="112" t="n">
        <v>0</v>
      </c>
      <c r="H68" s="112" t="n">
        <v>0</v>
      </c>
      <c r="I68" s="112" t="n">
        <v>0</v>
      </c>
      <c r="J68" s="112" t="n">
        <v>0</v>
      </c>
      <c r="K68" s="112" t="n">
        <v>0</v>
      </c>
      <c r="L68" s="112" t="n">
        <v>0</v>
      </c>
      <c r="M68" s="112" t="n">
        <v>0</v>
      </c>
      <c r="N68" s="112" t="n">
        <v>0</v>
      </c>
      <c r="O68" s="112" t="n">
        <v>0</v>
      </c>
      <c r="P68" s="112" t="n">
        <v>0</v>
      </c>
      <c r="Q68" s="112" t="n">
        <v>0</v>
      </c>
      <c r="R68" s="112" t="n">
        <v>0</v>
      </c>
      <c r="S68" s="112" t="n">
        <v>0</v>
      </c>
      <c r="T68" s="112" t="n">
        <v>0</v>
      </c>
      <c r="U68" s="112" t="n">
        <v>0</v>
      </c>
      <c r="V68" s="112" t="n">
        <v>0</v>
      </c>
      <c r="W68" s="112" t="n">
        <v>0</v>
      </c>
      <c r="X68" s="112" t="n">
        <v>0</v>
      </c>
      <c r="Y68" s="112" t="n">
        <v>0</v>
      </c>
      <c r="Z68" s="112" t="n">
        <v>0</v>
      </c>
      <c r="AA68" s="112" t="n">
        <v>2.8767</v>
      </c>
    </row>
    <row r="70" customFormat="false" ht="11.25" hidden="false" customHeight="true" outlineLevel="0" collapsed="false">
      <c r="A70" s="122" t="s">
        <v>121</v>
      </c>
      <c r="C70" s="107" t="n">
        <v>-227845</v>
      </c>
      <c r="D70" s="107" t="n">
        <v>33744</v>
      </c>
      <c r="E70" s="107" t="n">
        <v>142766</v>
      </c>
      <c r="F70" s="107" t="n">
        <v>185104</v>
      </c>
      <c r="G70" s="107" t="n">
        <v>62662</v>
      </c>
      <c r="H70" s="107" t="n">
        <v>77489</v>
      </c>
      <c r="I70" s="107" t="n">
        <v>57021</v>
      </c>
      <c r="J70" s="107" t="n">
        <v>522254</v>
      </c>
      <c r="K70" s="107" t="n">
        <v>540535</v>
      </c>
      <c r="L70" s="107" t="n">
        <v>478864</v>
      </c>
      <c r="M70" s="107" t="n">
        <v>0</v>
      </c>
      <c r="N70" s="107" t="n">
        <v>0</v>
      </c>
      <c r="O70" s="107" t="n">
        <v>0</v>
      </c>
      <c r="P70" s="107" t="n">
        <v>0</v>
      </c>
      <c r="Q70" s="107" t="n">
        <v>0</v>
      </c>
      <c r="R70" s="107" t="n">
        <v>0</v>
      </c>
      <c r="S70" s="107" t="n">
        <v>0</v>
      </c>
      <c r="T70" s="107" t="n">
        <v>0</v>
      </c>
      <c r="U70" s="107" t="n">
        <v>0</v>
      </c>
      <c r="V70" s="107" t="n">
        <v>0</v>
      </c>
      <c r="W70" s="107" t="n">
        <v>0</v>
      </c>
      <c r="X70" s="107" t="n">
        <v>0</v>
      </c>
      <c r="Y70" s="107" t="n">
        <v>0</v>
      </c>
      <c r="Z70" s="107" t="n">
        <v>0</v>
      </c>
      <c r="AA70" s="107" t="n">
        <v>1872594</v>
      </c>
    </row>
    <row r="71" customFormat="false" ht="11.25" hidden="false" customHeight="true" outlineLevel="0" collapsed="false">
      <c r="A71" s="122" t="s">
        <v>122</v>
      </c>
      <c r="C71" s="107" t="n">
        <v>85694</v>
      </c>
      <c r="D71" s="107" t="n">
        <v>0</v>
      </c>
      <c r="E71" s="107" t="n">
        <v>0</v>
      </c>
      <c r="F71" s="107" t="n">
        <v>0</v>
      </c>
      <c r="G71" s="107" t="n">
        <v>-30178</v>
      </c>
      <c r="H71" s="107" t="n">
        <v>-32564</v>
      </c>
      <c r="I71" s="107" t="n">
        <v>-27824</v>
      </c>
      <c r="J71" s="107" t="n">
        <v>-80</v>
      </c>
      <c r="K71" s="107" t="n">
        <v>-76</v>
      </c>
      <c r="L71" s="107" t="n">
        <v>-81</v>
      </c>
      <c r="M71" s="107" t="n">
        <v>0</v>
      </c>
      <c r="N71" s="107" t="n">
        <v>0</v>
      </c>
      <c r="O71" s="107" t="n">
        <v>0</v>
      </c>
      <c r="P71" s="107" t="n">
        <v>0</v>
      </c>
      <c r="Q71" s="107" t="n">
        <v>0</v>
      </c>
      <c r="R71" s="107" t="n">
        <v>0</v>
      </c>
      <c r="S71" s="107" t="n">
        <v>0</v>
      </c>
      <c r="T71" s="107" t="n">
        <v>0</v>
      </c>
      <c r="U71" s="107" t="n">
        <v>0</v>
      </c>
      <c r="V71" s="107" t="n">
        <v>0</v>
      </c>
      <c r="W71" s="107" t="n">
        <v>0</v>
      </c>
      <c r="X71" s="107" t="n">
        <v>0</v>
      </c>
      <c r="Y71" s="107" t="n">
        <v>0</v>
      </c>
      <c r="Z71" s="107" t="n">
        <v>0</v>
      </c>
      <c r="AA71" s="107" t="n">
        <v>-5109</v>
      </c>
    </row>
    <row r="72" customFormat="false" ht="11.25" hidden="false" customHeight="true" outlineLevel="0" collapsed="false">
      <c r="A72" s="123" t="s">
        <v>111</v>
      </c>
      <c r="B72" s="110"/>
      <c r="C72" s="110" t="n">
        <v>-142151</v>
      </c>
      <c r="D72" s="110" t="n">
        <v>33744</v>
      </c>
      <c r="E72" s="110" t="n">
        <v>142766</v>
      </c>
      <c r="F72" s="110" t="n">
        <v>185104</v>
      </c>
      <c r="G72" s="110" t="n">
        <v>32484</v>
      </c>
      <c r="H72" s="110" t="n">
        <v>44925</v>
      </c>
      <c r="I72" s="110" t="n">
        <v>29197</v>
      </c>
      <c r="J72" s="110" t="n">
        <v>522174</v>
      </c>
      <c r="K72" s="110" t="n">
        <v>540459</v>
      </c>
      <c r="L72" s="110" t="n">
        <v>478783</v>
      </c>
      <c r="M72" s="110" t="n">
        <v>0</v>
      </c>
      <c r="N72" s="110" t="n">
        <v>0</v>
      </c>
      <c r="O72" s="110" t="n">
        <v>0</v>
      </c>
      <c r="P72" s="110" t="n">
        <v>0</v>
      </c>
      <c r="Q72" s="110" t="n">
        <v>0</v>
      </c>
      <c r="R72" s="110" t="n">
        <v>0</v>
      </c>
      <c r="S72" s="110" t="n">
        <v>0</v>
      </c>
      <c r="T72" s="110" t="n">
        <v>0</v>
      </c>
      <c r="U72" s="110" t="n">
        <v>0</v>
      </c>
      <c r="V72" s="110" t="n">
        <v>0</v>
      </c>
      <c r="W72" s="110" t="n">
        <v>0</v>
      </c>
      <c r="X72" s="110" t="n">
        <v>0</v>
      </c>
      <c r="Y72" s="110" t="n">
        <v>0</v>
      </c>
      <c r="Z72" s="110" t="n">
        <v>0</v>
      </c>
      <c r="AA72" s="111" t="n">
        <v>1867485</v>
      </c>
    </row>
    <row r="74" customFormat="false" ht="12" hidden="false" customHeight="true" outlineLevel="0" collapsed="false">
      <c r="A74" s="124" t="s">
        <v>123</v>
      </c>
    </row>
    <row r="75" customFormat="false" ht="11.25" hidden="false" customHeight="true" outlineLevel="0" collapsed="false">
      <c r="A75" s="122" t="s">
        <v>124</v>
      </c>
      <c r="C75" s="107" t="n">
        <v>31.25</v>
      </c>
      <c r="D75" s="107" t="n">
        <v>32.4</v>
      </c>
      <c r="E75" s="107" t="n">
        <v>31.5</v>
      </c>
      <c r="F75" s="107" t="n">
        <v>30.5</v>
      </c>
      <c r="G75" s="107" t="n">
        <v>26.5</v>
      </c>
      <c r="H75" s="107" t="n">
        <v>26.5</v>
      </c>
      <c r="I75" s="107" t="n">
        <v>27.25</v>
      </c>
      <c r="J75" s="107" t="n">
        <v>41.5</v>
      </c>
      <c r="K75" s="107" t="n">
        <v>50</v>
      </c>
      <c r="L75" s="107" t="n">
        <v>40.5</v>
      </c>
      <c r="M75" s="107" t="n">
        <v>34.5</v>
      </c>
      <c r="N75" s="107" t="n">
        <v>37</v>
      </c>
      <c r="O75" s="107" t="n">
        <v>39.5</v>
      </c>
      <c r="P75" s="107" t="n">
        <v>41</v>
      </c>
      <c r="Q75" s="107" t="n">
        <v>38</v>
      </c>
      <c r="R75" s="107" t="n">
        <v>34</v>
      </c>
      <c r="S75" s="107" t="n">
        <v>32</v>
      </c>
      <c r="T75" s="107" t="n">
        <v>29</v>
      </c>
      <c r="U75" s="107" t="n">
        <v>31</v>
      </c>
      <c r="V75" s="107" t="n">
        <v>47</v>
      </c>
      <c r="W75" s="107" t="n">
        <v>52</v>
      </c>
      <c r="X75" s="107" t="n">
        <v>46</v>
      </c>
      <c r="Y75" s="107" t="n">
        <v>37.5</v>
      </c>
      <c r="Z75" s="107" t="n">
        <v>40.5</v>
      </c>
      <c r="AA75" s="107"/>
    </row>
    <row r="76" customFormat="false" ht="11.25" hidden="false" customHeight="true" outlineLevel="0" collapsed="false">
      <c r="A76" s="122" t="s">
        <v>125</v>
      </c>
      <c r="C76" s="107" t="n">
        <v>31</v>
      </c>
      <c r="D76" s="107" t="n">
        <v>31.9</v>
      </c>
      <c r="E76" s="107" t="n">
        <v>31.75</v>
      </c>
      <c r="F76" s="107" t="n">
        <v>31</v>
      </c>
      <c r="G76" s="107" t="n">
        <v>27</v>
      </c>
      <c r="H76" s="107" t="n">
        <v>26.75</v>
      </c>
      <c r="I76" s="107" t="n">
        <v>27.25</v>
      </c>
      <c r="J76" s="107" t="n">
        <v>41.25</v>
      </c>
      <c r="K76" s="107" t="n">
        <v>49.75</v>
      </c>
      <c r="L76" s="107" t="n">
        <v>40.25</v>
      </c>
      <c r="M76" s="107" t="n">
        <v>35</v>
      </c>
      <c r="N76" s="107" t="n">
        <v>37</v>
      </c>
      <c r="O76" s="107" t="n">
        <v>41</v>
      </c>
      <c r="P76" s="107" t="n">
        <v>41</v>
      </c>
      <c r="Q76" s="107" t="n">
        <v>38</v>
      </c>
      <c r="R76" s="107" t="n">
        <v>34</v>
      </c>
      <c r="S76" s="107" t="n">
        <v>32</v>
      </c>
      <c r="T76" s="107" t="n">
        <v>29</v>
      </c>
      <c r="U76" s="107" t="n">
        <v>31</v>
      </c>
      <c r="V76" s="107" t="n">
        <v>46</v>
      </c>
      <c r="W76" s="107" t="n">
        <v>51</v>
      </c>
      <c r="X76" s="107" t="n">
        <v>45</v>
      </c>
      <c r="Y76" s="107" t="n">
        <v>39</v>
      </c>
      <c r="Z76" s="107" t="n">
        <v>42</v>
      </c>
      <c r="AA76" s="107"/>
    </row>
    <row r="77" customFormat="false" ht="11.25" hidden="false" customHeight="true" outlineLevel="0" collapsed="false">
      <c r="A77" s="122" t="s">
        <v>126</v>
      </c>
      <c r="C77" s="112" t="n">
        <v>0.25</v>
      </c>
      <c r="D77" s="112" t="n">
        <v>0.5</v>
      </c>
      <c r="E77" s="112" t="n">
        <v>-0.25</v>
      </c>
      <c r="F77" s="112" t="n">
        <v>-0.5</v>
      </c>
      <c r="G77" s="112" t="n">
        <v>-0.5</v>
      </c>
      <c r="H77" s="112" t="n">
        <v>-0.25</v>
      </c>
      <c r="I77" s="112" t="n">
        <v>0</v>
      </c>
      <c r="J77" s="112" t="n">
        <v>0.25</v>
      </c>
      <c r="K77" s="112" t="n">
        <v>0.25</v>
      </c>
      <c r="L77" s="112" t="n">
        <v>0.25</v>
      </c>
      <c r="M77" s="112" t="n">
        <v>-0.5</v>
      </c>
      <c r="N77" s="112" t="n">
        <v>0</v>
      </c>
      <c r="O77" s="112" t="n">
        <v>-1.5</v>
      </c>
      <c r="P77" s="112" t="n">
        <v>0</v>
      </c>
      <c r="Q77" s="112" t="n">
        <v>0</v>
      </c>
      <c r="R77" s="112" t="n">
        <v>0</v>
      </c>
      <c r="S77" s="112" t="n">
        <v>0</v>
      </c>
      <c r="T77" s="112" t="n">
        <v>0</v>
      </c>
      <c r="U77" s="112" t="n">
        <v>0</v>
      </c>
      <c r="V77" s="112" t="n">
        <v>1</v>
      </c>
      <c r="W77" s="112" t="n">
        <v>1</v>
      </c>
      <c r="X77" s="112" t="n">
        <v>1</v>
      </c>
      <c r="Y77" s="112" t="n">
        <v>-1.5</v>
      </c>
      <c r="Z77" s="112" t="n">
        <v>-1.5</v>
      </c>
      <c r="AA77" s="107"/>
    </row>
    <row r="79" customFormat="false" ht="11.25" hidden="false" customHeight="true" outlineLevel="0" collapsed="false">
      <c r="A79" s="122" t="s">
        <v>127</v>
      </c>
      <c r="C79" s="107" t="n">
        <v>25</v>
      </c>
      <c r="D79" s="107" t="n">
        <v>26.25</v>
      </c>
      <c r="E79" s="107" t="n">
        <v>26</v>
      </c>
      <c r="F79" s="107" t="n">
        <v>24</v>
      </c>
      <c r="G79" s="107" t="n">
        <v>20.5</v>
      </c>
      <c r="H79" s="107" t="n">
        <v>19</v>
      </c>
      <c r="I79" s="107" t="n">
        <v>18.75</v>
      </c>
      <c r="J79" s="107" t="n">
        <v>27.5</v>
      </c>
      <c r="K79" s="107" t="n">
        <v>31.5</v>
      </c>
      <c r="L79" s="107" t="n">
        <v>27.5</v>
      </c>
      <c r="M79" s="107" t="n">
        <v>24</v>
      </c>
      <c r="N79" s="107" t="n">
        <v>26</v>
      </c>
      <c r="O79" s="107" t="n">
        <v>29</v>
      </c>
      <c r="P79" s="107" t="n">
        <v>29</v>
      </c>
      <c r="Q79" s="107" t="n">
        <v>26</v>
      </c>
      <c r="R79" s="107" t="n">
        <v>24</v>
      </c>
      <c r="S79" s="107" t="n">
        <v>21.5</v>
      </c>
      <c r="T79" s="107" t="n">
        <v>19.5</v>
      </c>
      <c r="U79" s="107" t="n">
        <v>19</v>
      </c>
      <c r="V79" s="107" t="n">
        <v>33</v>
      </c>
      <c r="W79" s="107" t="n">
        <v>36</v>
      </c>
      <c r="X79" s="107" t="n">
        <v>34</v>
      </c>
      <c r="Y79" s="107" t="n">
        <v>27</v>
      </c>
      <c r="Z79" s="107" t="n">
        <v>29</v>
      </c>
      <c r="AA79" s="107"/>
    </row>
    <row r="80" customFormat="false" ht="11.25" hidden="false" customHeight="true" outlineLevel="0" collapsed="false">
      <c r="A80" s="122" t="s">
        <v>128</v>
      </c>
      <c r="C80" s="107" t="n">
        <v>25.75</v>
      </c>
      <c r="D80" s="107" t="n">
        <v>26.5</v>
      </c>
      <c r="E80" s="107" t="n">
        <v>26.5</v>
      </c>
      <c r="F80" s="107" t="n">
        <v>23.5</v>
      </c>
      <c r="G80" s="107" t="n">
        <v>20.5</v>
      </c>
      <c r="H80" s="107" t="n">
        <v>19</v>
      </c>
      <c r="I80" s="107" t="n">
        <v>18.75</v>
      </c>
      <c r="J80" s="107" t="n">
        <v>27.5</v>
      </c>
      <c r="K80" s="107" t="n">
        <v>31.5</v>
      </c>
      <c r="L80" s="107" t="n">
        <v>27.5</v>
      </c>
      <c r="M80" s="107" t="n">
        <v>24</v>
      </c>
      <c r="N80" s="107" t="n">
        <v>26</v>
      </c>
      <c r="O80" s="107" t="n">
        <v>29</v>
      </c>
      <c r="P80" s="107" t="n">
        <v>29</v>
      </c>
      <c r="Q80" s="107" t="n">
        <v>26</v>
      </c>
      <c r="R80" s="107" t="n">
        <v>24</v>
      </c>
      <c r="S80" s="107" t="n">
        <v>21.5</v>
      </c>
      <c r="T80" s="107" t="n">
        <v>19.5</v>
      </c>
      <c r="U80" s="107" t="n">
        <v>19</v>
      </c>
      <c r="V80" s="107" t="n">
        <v>33</v>
      </c>
      <c r="W80" s="107" t="n">
        <v>36</v>
      </c>
      <c r="X80" s="107" t="n">
        <v>34</v>
      </c>
      <c r="Y80" s="107" t="n">
        <v>27</v>
      </c>
      <c r="Z80" s="107" t="n">
        <v>29</v>
      </c>
      <c r="AA80" s="107"/>
    </row>
    <row r="81" customFormat="false" ht="11.25" hidden="false" customHeight="true" outlineLevel="0" collapsed="false">
      <c r="A81" s="122" t="s">
        <v>129</v>
      </c>
      <c r="C81" s="112" t="n">
        <v>-0.75</v>
      </c>
      <c r="D81" s="112" t="n">
        <v>-0.25</v>
      </c>
      <c r="E81" s="112" t="n">
        <v>-0.5</v>
      </c>
      <c r="F81" s="112" t="n">
        <v>0.5</v>
      </c>
      <c r="G81" s="112" t="n">
        <v>0</v>
      </c>
      <c r="H81" s="112" t="n">
        <v>0</v>
      </c>
      <c r="I81" s="112" t="n">
        <v>0</v>
      </c>
      <c r="J81" s="112" t="n">
        <v>0</v>
      </c>
      <c r="K81" s="112" t="n">
        <v>0</v>
      </c>
      <c r="L81" s="112" t="n">
        <v>0</v>
      </c>
      <c r="M81" s="112" t="n">
        <v>0</v>
      </c>
      <c r="N81" s="112" t="n">
        <v>0</v>
      </c>
      <c r="O81" s="112" t="n">
        <v>0</v>
      </c>
      <c r="P81" s="112" t="n">
        <v>0</v>
      </c>
      <c r="Q81" s="112" t="n">
        <v>0</v>
      </c>
      <c r="R81" s="112" t="n">
        <v>0</v>
      </c>
      <c r="S81" s="112" t="n">
        <v>0</v>
      </c>
      <c r="T81" s="112" t="n">
        <v>0</v>
      </c>
      <c r="U81" s="112" t="n">
        <v>0</v>
      </c>
      <c r="V81" s="112" t="n">
        <v>0</v>
      </c>
      <c r="W81" s="112" t="n">
        <v>0</v>
      </c>
      <c r="X81" s="112" t="n">
        <v>0</v>
      </c>
      <c r="Y81" s="112" t="n">
        <v>0</v>
      </c>
      <c r="Z81" s="112" t="n">
        <v>0</v>
      </c>
      <c r="AA81" s="107"/>
    </row>
    <row r="83" customFormat="false" ht="12" hidden="false" customHeight="true" outlineLevel="0" collapsed="false">
      <c r="A83" s="124" t="s">
        <v>130</v>
      </c>
    </row>
    <row r="84" customFormat="false" ht="11.25" hidden="false" customHeight="true" outlineLevel="0" collapsed="false">
      <c r="A84" s="122" t="s">
        <v>131</v>
      </c>
      <c r="C84" s="107" t="n">
        <v>56.7053</v>
      </c>
      <c r="D84" s="107" t="n">
        <v>43.3925</v>
      </c>
      <c r="E84" s="107" t="n">
        <v>43.3464</v>
      </c>
      <c r="F84" s="107" t="n">
        <v>43.3464</v>
      </c>
      <c r="G84" s="107" t="n">
        <v>56.9167</v>
      </c>
      <c r="H84" s="107" t="n">
        <v>48.2778</v>
      </c>
      <c r="I84" s="107" t="n">
        <v>48.5909</v>
      </c>
      <c r="J84" s="107" t="n">
        <v>62.8286</v>
      </c>
      <c r="K84" s="107" t="n">
        <v>67.16</v>
      </c>
      <c r="L84" s="107" t="n">
        <v>71.825</v>
      </c>
      <c r="M84" s="107" t="n">
        <v>95.75</v>
      </c>
      <c r="N84" s="107" t="n">
        <v>95.75</v>
      </c>
      <c r="O84" s="107" t="n">
        <v>95.75</v>
      </c>
      <c r="P84" s="107" t="n">
        <v>0</v>
      </c>
      <c r="Q84" s="107" t="n">
        <v>0</v>
      </c>
      <c r="R84" s="107" t="n">
        <v>0</v>
      </c>
      <c r="S84" s="107" t="n">
        <v>0</v>
      </c>
      <c r="T84" s="107" t="n">
        <v>0</v>
      </c>
      <c r="U84" s="107" t="n">
        <v>0</v>
      </c>
      <c r="V84" s="107" t="n">
        <v>0</v>
      </c>
      <c r="W84" s="107" t="n">
        <v>0</v>
      </c>
      <c r="X84" s="107" t="n">
        <v>0</v>
      </c>
      <c r="Y84" s="107" t="n">
        <v>0</v>
      </c>
      <c r="Z84" s="107" t="n">
        <v>0</v>
      </c>
      <c r="AA84" s="107"/>
    </row>
    <row r="85" customFormat="false" ht="11.25" hidden="false" customHeight="true" outlineLevel="0" collapsed="false">
      <c r="A85" s="122" t="s">
        <v>132</v>
      </c>
      <c r="C85" s="107" t="n">
        <v>41.05</v>
      </c>
      <c r="D85" s="107" t="n">
        <v>44.0295</v>
      </c>
      <c r="E85" s="107" t="n">
        <v>44.7875</v>
      </c>
      <c r="F85" s="107" t="n">
        <v>44.7875</v>
      </c>
      <c r="G85" s="107" t="n">
        <v>47.4667</v>
      </c>
      <c r="H85" s="107" t="n">
        <v>43.475</v>
      </c>
      <c r="I85" s="107" t="n">
        <v>38.8875</v>
      </c>
      <c r="J85" s="107" t="n">
        <v>70.1786</v>
      </c>
      <c r="K85" s="107" t="n">
        <v>77.45</v>
      </c>
      <c r="L85" s="107" t="n">
        <v>84.6875</v>
      </c>
      <c r="M85" s="107" t="n">
        <v>95.75</v>
      </c>
      <c r="N85" s="107" t="n">
        <v>95.75</v>
      </c>
      <c r="O85" s="107" t="n">
        <v>95.75</v>
      </c>
      <c r="P85" s="107" t="n">
        <v>0</v>
      </c>
      <c r="Q85" s="107" t="n">
        <v>0</v>
      </c>
      <c r="R85" s="107" t="n">
        <v>0</v>
      </c>
      <c r="S85" s="107" t="n">
        <v>0</v>
      </c>
      <c r="T85" s="107" t="n">
        <v>0</v>
      </c>
      <c r="U85" s="107" t="n">
        <v>0</v>
      </c>
      <c r="V85" s="107" t="n">
        <v>0</v>
      </c>
      <c r="W85" s="107" t="n">
        <v>0</v>
      </c>
      <c r="X85" s="107" t="n">
        <v>0</v>
      </c>
      <c r="Y85" s="107" t="n">
        <v>0</v>
      </c>
      <c r="Z85" s="107" t="n">
        <v>0</v>
      </c>
      <c r="AA85" s="107"/>
    </row>
    <row r="87" customFormat="false" ht="11.25" hidden="false" customHeight="true" outlineLevel="0" collapsed="false">
      <c r="A87" s="122" t="s">
        <v>133</v>
      </c>
      <c r="C87" s="107" t="n">
        <v>28.875</v>
      </c>
      <c r="D87" s="107" t="n">
        <v>0</v>
      </c>
      <c r="E87" s="107" t="n">
        <v>0</v>
      </c>
      <c r="F87" s="107" t="n">
        <v>0</v>
      </c>
      <c r="G87" s="107" t="n">
        <v>21.5</v>
      </c>
      <c r="H87" s="107" t="n">
        <v>21</v>
      </c>
      <c r="I87" s="107" t="n">
        <v>21.75</v>
      </c>
      <c r="J87" s="107" t="n">
        <v>30.75</v>
      </c>
      <c r="K87" s="107" t="n">
        <v>30.75</v>
      </c>
      <c r="L87" s="107" t="n">
        <v>30.75</v>
      </c>
      <c r="M87" s="107" t="n">
        <v>0</v>
      </c>
      <c r="N87" s="107" t="n">
        <v>0</v>
      </c>
      <c r="O87" s="107" t="n">
        <v>0</v>
      </c>
      <c r="P87" s="107" t="n">
        <v>0</v>
      </c>
      <c r="Q87" s="107" t="n">
        <v>0</v>
      </c>
      <c r="R87" s="107" t="n">
        <v>0</v>
      </c>
      <c r="S87" s="107" t="n">
        <v>0</v>
      </c>
      <c r="T87" s="107" t="n">
        <v>0</v>
      </c>
      <c r="U87" s="107" t="n">
        <v>0</v>
      </c>
      <c r="V87" s="107" t="n">
        <v>0</v>
      </c>
      <c r="W87" s="107" t="n">
        <v>0</v>
      </c>
      <c r="X87" s="107" t="n">
        <v>0</v>
      </c>
      <c r="Y87" s="107" t="n">
        <v>0</v>
      </c>
      <c r="Z87" s="107" t="n">
        <v>0</v>
      </c>
      <c r="AA87" s="107"/>
    </row>
    <row r="88" customFormat="false" ht="11.25" hidden="false" customHeight="true" outlineLevel="0" collapsed="false">
      <c r="A88" s="122" t="s">
        <v>134</v>
      </c>
      <c r="C88" s="107" t="n">
        <v>29.375</v>
      </c>
      <c r="D88" s="107" t="n">
        <v>0</v>
      </c>
      <c r="E88" s="107" t="n">
        <v>0</v>
      </c>
      <c r="F88" s="107" t="n">
        <v>0</v>
      </c>
      <c r="G88" s="107" t="n">
        <v>19.5</v>
      </c>
      <c r="H88" s="107" t="n">
        <v>19.6667</v>
      </c>
      <c r="I88" s="107" t="n">
        <v>20.875</v>
      </c>
      <c r="J88" s="107" t="n">
        <v>30.75</v>
      </c>
      <c r="K88" s="107" t="n">
        <v>30.75</v>
      </c>
      <c r="L88" s="107" t="n">
        <v>30.75</v>
      </c>
      <c r="M88" s="107" t="n">
        <v>0</v>
      </c>
      <c r="N88" s="107" t="n">
        <v>0</v>
      </c>
      <c r="O88" s="107" t="n">
        <v>0</v>
      </c>
      <c r="P88" s="107" t="n">
        <v>0</v>
      </c>
      <c r="Q88" s="107" t="n">
        <v>0</v>
      </c>
      <c r="R88" s="107" t="n">
        <v>0</v>
      </c>
      <c r="S88" s="107" t="n">
        <v>0</v>
      </c>
      <c r="T88" s="107" t="n">
        <v>0</v>
      </c>
      <c r="U88" s="107" t="n">
        <v>0</v>
      </c>
      <c r="V88" s="107" t="n">
        <v>0</v>
      </c>
      <c r="W88" s="107" t="n">
        <v>0</v>
      </c>
      <c r="X88" s="107" t="n">
        <v>0</v>
      </c>
      <c r="Y88" s="107" t="n">
        <v>0</v>
      </c>
      <c r="Z88" s="107" t="n">
        <v>0</v>
      </c>
      <c r="AA88" s="107"/>
    </row>
    <row r="90" customFormat="false" ht="12" hidden="false" customHeight="true" outlineLevel="0" collapsed="false">
      <c r="A90" s="120" t="s">
        <v>137</v>
      </c>
      <c r="C90" s="121" t="s">
        <v>35</v>
      </c>
      <c r="D90" s="121" t="s">
        <v>36</v>
      </c>
      <c r="E90" s="121" t="s">
        <v>37</v>
      </c>
      <c r="F90" s="121" t="s">
        <v>38</v>
      </c>
      <c r="G90" s="121" t="s">
        <v>39</v>
      </c>
      <c r="H90" s="121" t="s">
        <v>40</v>
      </c>
      <c r="I90" s="121" t="s">
        <v>41</v>
      </c>
      <c r="J90" s="121" t="s">
        <v>42</v>
      </c>
      <c r="K90" s="121" t="s">
        <v>43</v>
      </c>
      <c r="L90" s="121" t="s">
        <v>44</v>
      </c>
      <c r="M90" s="121" t="s">
        <v>45</v>
      </c>
      <c r="N90" s="121" t="s">
        <v>46</v>
      </c>
      <c r="O90" s="121" t="s">
        <v>47</v>
      </c>
      <c r="P90" s="121" t="s">
        <v>48</v>
      </c>
      <c r="Q90" s="121" t="s">
        <v>49</v>
      </c>
      <c r="R90" s="121" t="s">
        <v>50</v>
      </c>
      <c r="S90" s="121" t="s">
        <v>51</v>
      </c>
      <c r="T90" s="121" t="s">
        <v>52</v>
      </c>
      <c r="U90" s="121" t="s">
        <v>53</v>
      </c>
      <c r="V90" s="121" t="s">
        <v>54</v>
      </c>
      <c r="W90" s="121" t="s">
        <v>55</v>
      </c>
      <c r="X90" s="121" t="s">
        <v>56</v>
      </c>
      <c r="Y90" s="121" t="s">
        <v>57</v>
      </c>
      <c r="Z90" s="121" t="s">
        <v>58</v>
      </c>
      <c r="AA90" s="121" t="s">
        <v>34</v>
      </c>
    </row>
    <row r="91" customFormat="false" ht="11.25" hidden="false" customHeight="true" outlineLevel="0" collapsed="false">
      <c r="A91" s="122" t="s">
        <v>117</v>
      </c>
      <c r="C91" s="107" t="n">
        <v>0</v>
      </c>
      <c r="D91" s="107" t="n">
        <v>0</v>
      </c>
      <c r="E91" s="107" t="n">
        <v>0</v>
      </c>
      <c r="F91" s="107" t="n">
        <v>0</v>
      </c>
      <c r="G91" s="107" t="n">
        <v>0</v>
      </c>
      <c r="H91" s="107" t="n">
        <v>0</v>
      </c>
      <c r="I91" s="107" t="n">
        <v>0</v>
      </c>
      <c r="J91" s="107" t="n">
        <v>0</v>
      </c>
      <c r="K91" s="107" t="n">
        <v>0</v>
      </c>
      <c r="L91" s="107" t="n">
        <v>0</v>
      </c>
      <c r="M91" s="107" t="n">
        <v>0</v>
      </c>
      <c r="N91" s="107" t="n">
        <v>0</v>
      </c>
      <c r="O91" s="107" t="n">
        <v>0</v>
      </c>
      <c r="P91" s="107" t="n">
        <v>0</v>
      </c>
      <c r="Q91" s="107" t="n">
        <v>0</v>
      </c>
      <c r="R91" s="107" t="n">
        <v>0</v>
      </c>
      <c r="S91" s="107" t="n">
        <v>0</v>
      </c>
      <c r="T91" s="107" t="n">
        <v>0</v>
      </c>
      <c r="U91" s="107" t="n">
        <v>0</v>
      </c>
      <c r="V91" s="107" t="n">
        <v>0</v>
      </c>
      <c r="W91" s="107" t="n">
        <v>0</v>
      </c>
      <c r="X91" s="107" t="n">
        <v>0</v>
      </c>
      <c r="Y91" s="107" t="n">
        <v>0</v>
      </c>
      <c r="Z91" s="107" t="n">
        <v>0</v>
      </c>
      <c r="AA91" s="107" t="n">
        <v>0</v>
      </c>
    </row>
    <row r="92" customFormat="false" ht="11.25" hidden="false" customHeight="true" outlineLevel="0" collapsed="false">
      <c r="A92" s="122" t="s">
        <v>118</v>
      </c>
      <c r="C92" s="107" t="n">
        <v>0</v>
      </c>
      <c r="D92" s="107" t="n">
        <v>0</v>
      </c>
      <c r="E92" s="107" t="n">
        <v>0</v>
      </c>
      <c r="F92" s="107" t="n">
        <v>0</v>
      </c>
      <c r="G92" s="107" t="n">
        <v>0</v>
      </c>
      <c r="H92" s="107" t="n">
        <v>0</v>
      </c>
      <c r="I92" s="107" t="n">
        <v>0</v>
      </c>
      <c r="J92" s="107" t="n">
        <v>0</v>
      </c>
      <c r="K92" s="107" t="n">
        <v>0</v>
      </c>
      <c r="L92" s="107" t="n">
        <v>0</v>
      </c>
      <c r="M92" s="107" t="n">
        <v>0</v>
      </c>
      <c r="N92" s="107" t="n">
        <v>0</v>
      </c>
      <c r="O92" s="107" t="n">
        <v>0</v>
      </c>
      <c r="P92" s="107" t="n">
        <v>0</v>
      </c>
      <c r="Q92" s="107" t="n">
        <v>0</v>
      </c>
      <c r="R92" s="107" t="n">
        <v>0</v>
      </c>
      <c r="S92" s="107" t="n">
        <v>0</v>
      </c>
      <c r="T92" s="107" t="n">
        <v>0</v>
      </c>
      <c r="U92" s="107" t="n">
        <v>0</v>
      </c>
      <c r="V92" s="107" t="n">
        <v>0</v>
      </c>
      <c r="W92" s="107" t="n">
        <v>0</v>
      </c>
      <c r="X92" s="107" t="n">
        <v>0</v>
      </c>
      <c r="Y92" s="107" t="n">
        <v>0</v>
      </c>
      <c r="Z92" s="107" t="n">
        <v>0</v>
      </c>
      <c r="AA92" s="107" t="n">
        <v>0</v>
      </c>
    </row>
    <row r="93" customFormat="false" ht="11.25" hidden="false" customHeight="true" outlineLevel="0" collapsed="false">
      <c r="A93" s="123" t="s">
        <v>102</v>
      </c>
      <c r="B93" s="110"/>
      <c r="C93" s="110" t="n">
        <v>0</v>
      </c>
      <c r="D93" s="110" t="n">
        <v>0</v>
      </c>
      <c r="E93" s="110" t="n">
        <v>0</v>
      </c>
      <c r="F93" s="110" t="n">
        <v>0</v>
      </c>
      <c r="G93" s="110" t="n">
        <v>0</v>
      </c>
      <c r="H93" s="110" t="n">
        <v>0</v>
      </c>
      <c r="I93" s="110" t="n">
        <v>0</v>
      </c>
      <c r="J93" s="110" t="n">
        <v>0</v>
      </c>
      <c r="K93" s="110" t="n">
        <v>0</v>
      </c>
      <c r="L93" s="110" t="n">
        <v>0</v>
      </c>
      <c r="M93" s="110" t="n">
        <v>0</v>
      </c>
      <c r="N93" s="110" t="n">
        <v>0</v>
      </c>
      <c r="O93" s="110" t="n">
        <v>0</v>
      </c>
      <c r="P93" s="110" t="n">
        <v>0</v>
      </c>
      <c r="Q93" s="110" t="n">
        <v>0</v>
      </c>
      <c r="R93" s="110" t="n">
        <v>0</v>
      </c>
      <c r="S93" s="110" t="n">
        <v>0</v>
      </c>
      <c r="T93" s="110" t="n">
        <v>0</v>
      </c>
      <c r="U93" s="110" t="n">
        <v>0</v>
      </c>
      <c r="V93" s="110" t="n">
        <v>0</v>
      </c>
      <c r="W93" s="110" t="n">
        <v>0</v>
      </c>
      <c r="X93" s="110" t="n">
        <v>0</v>
      </c>
      <c r="Y93" s="110" t="n">
        <v>0</v>
      </c>
      <c r="Z93" s="110" t="n">
        <v>0</v>
      </c>
      <c r="AA93" s="111" t="n">
        <v>0</v>
      </c>
    </row>
    <row r="95" customFormat="false" ht="11.25" hidden="false" customHeight="true" outlineLevel="0" collapsed="false">
      <c r="A95" s="122" t="s">
        <v>119</v>
      </c>
      <c r="C95" s="107" t="n">
        <v>0</v>
      </c>
      <c r="D95" s="107" t="n">
        <v>0</v>
      </c>
      <c r="E95" s="107" t="n">
        <v>0</v>
      </c>
      <c r="F95" s="107" t="n">
        <v>0</v>
      </c>
      <c r="G95" s="107" t="n">
        <v>0</v>
      </c>
      <c r="H95" s="107" t="n">
        <v>0</v>
      </c>
      <c r="I95" s="107" t="n">
        <v>0</v>
      </c>
      <c r="J95" s="107" t="n">
        <v>0</v>
      </c>
      <c r="K95" s="107" t="n">
        <v>0</v>
      </c>
      <c r="L95" s="107" t="n">
        <v>0</v>
      </c>
      <c r="M95" s="107" t="n">
        <v>0</v>
      </c>
      <c r="N95" s="107" t="n">
        <v>0</v>
      </c>
      <c r="O95" s="107" t="n">
        <v>0</v>
      </c>
      <c r="P95" s="107" t="n">
        <v>0</v>
      </c>
      <c r="Q95" s="107" t="n">
        <v>0</v>
      </c>
      <c r="R95" s="107" t="n">
        <v>0</v>
      </c>
      <c r="S95" s="107" t="n">
        <v>0</v>
      </c>
      <c r="T95" s="107" t="n">
        <v>0</v>
      </c>
      <c r="U95" s="107" t="n">
        <v>0</v>
      </c>
      <c r="V95" s="107" t="n">
        <v>0</v>
      </c>
      <c r="W95" s="107" t="n">
        <v>0</v>
      </c>
      <c r="X95" s="107" t="n">
        <v>0</v>
      </c>
      <c r="Y95" s="107" t="n">
        <v>0</v>
      </c>
      <c r="Z95" s="107" t="n">
        <v>0</v>
      </c>
      <c r="AA95" s="107" t="n">
        <v>0</v>
      </c>
    </row>
    <row r="96" customFormat="false" ht="11.25" hidden="false" customHeight="true" outlineLevel="0" collapsed="false">
      <c r="A96" s="122" t="s">
        <v>120</v>
      </c>
      <c r="C96" s="112" t="n">
        <v>0</v>
      </c>
      <c r="D96" s="112" t="n">
        <v>0</v>
      </c>
      <c r="E96" s="112" t="n">
        <v>0</v>
      </c>
      <c r="F96" s="112" t="n">
        <v>0</v>
      </c>
      <c r="G96" s="112" t="n">
        <v>0</v>
      </c>
      <c r="H96" s="112" t="n">
        <v>0</v>
      </c>
      <c r="I96" s="112" t="n">
        <v>0</v>
      </c>
      <c r="J96" s="112" t="n">
        <v>0</v>
      </c>
      <c r="K96" s="112" t="n">
        <v>0</v>
      </c>
      <c r="L96" s="112" t="n">
        <v>0</v>
      </c>
      <c r="M96" s="112" t="n">
        <v>0</v>
      </c>
      <c r="N96" s="112" t="n">
        <v>0</v>
      </c>
      <c r="O96" s="112" t="n">
        <v>0</v>
      </c>
      <c r="P96" s="112" t="n">
        <v>0</v>
      </c>
      <c r="Q96" s="112" t="n">
        <v>0</v>
      </c>
      <c r="R96" s="112" t="n">
        <v>0</v>
      </c>
      <c r="S96" s="112" t="n">
        <v>0</v>
      </c>
      <c r="T96" s="112" t="n">
        <v>0</v>
      </c>
      <c r="U96" s="112" t="n">
        <v>0</v>
      </c>
      <c r="V96" s="112" t="n">
        <v>0</v>
      </c>
      <c r="W96" s="112" t="n">
        <v>0</v>
      </c>
      <c r="X96" s="112" t="n">
        <v>0</v>
      </c>
      <c r="Y96" s="112" t="n">
        <v>0</v>
      </c>
      <c r="Z96" s="112" t="n">
        <v>0</v>
      </c>
      <c r="AA96" s="112" t="n">
        <v>0</v>
      </c>
    </row>
    <row r="98" customFormat="false" ht="11.25" hidden="false" customHeight="true" outlineLevel="0" collapsed="false">
      <c r="A98" s="122" t="s">
        <v>121</v>
      </c>
      <c r="C98" s="107" t="n">
        <v>0</v>
      </c>
      <c r="D98" s="107" t="n">
        <v>0</v>
      </c>
      <c r="E98" s="107" t="n">
        <v>0</v>
      </c>
      <c r="F98" s="107" t="n">
        <v>0</v>
      </c>
      <c r="G98" s="107" t="n">
        <v>0</v>
      </c>
      <c r="H98" s="107" t="n">
        <v>0</v>
      </c>
      <c r="I98" s="107" t="n">
        <v>0</v>
      </c>
      <c r="J98" s="107" t="n">
        <v>0</v>
      </c>
      <c r="K98" s="107" t="n">
        <v>0</v>
      </c>
      <c r="L98" s="107" t="n">
        <v>0</v>
      </c>
      <c r="M98" s="107" t="n">
        <v>0</v>
      </c>
      <c r="N98" s="107" t="n">
        <v>0</v>
      </c>
      <c r="O98" s="107" t="n">
        <v>0</v>
      </c>
      <c r="P98" s="107" t="n">
        <v>0</v>
      </c>
      <c r="Q98" s="107" t="n">
        <v>0</v>
      </c>
      <c r="R98" s="107" t="n">
        <v>0</v>
      </c>
      <c r="S98" s="107" t="n">
        <v>0</v>
      </c>
      <c r="T98" s="107" t="n">
        <v>0</v>
      </c>
      <c r="U98" s="107" t="n">
        <v>0</v>
      </c>
      <c r="V98" s="107" t="n">
        <v>0</v>
      </c>
      <c r="W98" s="107" t="n">
        <v>0</v>
      </c>
      <c r="X98" s="107" t="n">
        <v>0</v>
      </c>
      <c r="Y98" s="107" t="n">
        <v>0</v>
      </c>
      <c r="Z98" s="107" t="n">
        <v>0</v>
      </c>
      <c r="AA98" s="107" t="n">
        <v>0</v>
      </c>
    </row>
    <row r="99" customFormat="false" ht="11.25" hidden="false" customHeight="true" outlineLevel="0" collapsed="false">
      <c r="A99" s="122" t="s">
        <v>122</v>
      </c>
      <c r="C99" s="107" t="n">
        <v>0</v>
      </c>
      <c r="D99" s="107" t="n">
        <v>0</v>
      </c>
      <c r="E99" s="107" t="n">
        <v>0</v>
      </c>
      <c r="F99" s="107" t="n">
        <v>0</v>
      </c>
      <c r="G99" s="107" t="n">
        <v>0</v>
      </c>
      <c r="H99" s="107" t="n">
        <v>0</v>
      </c>
      <c r="I99" s="107" t="n">
        <v>0</v>
      </c>
      <c r="J99" s="107" t="n">
        <v>0</v>
      </c>
      <c r="K99" s="107" t="n">
        <v>0</v>
      </c>
      <c r="L99" s="107" t="n">
        <v>0</v>
      </c>
      <c r="M99" s="107" t="n">
        <v>0</v>
      </c>
      <c r="N99" s="107" t="n">
        <v>0</v>
      </c>
      <c r="O99" s="107" t="n">
        <v>0</v>
      </c>
      <c r="P99" s="107" t="n">
        <v>0</v>
      </c>
      <c r="Q99" s="107" t="n">
        <v>0</v>
      </c>
      <c r="R99" s="107" t="n">
        <v>0</v>
      </c>
      <c r="S99" s="107" t="n">
        <v>0</v>
      </c>
      <c r="T99" s="107" t="n">
        <v>0</v>
      </c>
      <c r="U99" s="107" t="n">
        <v>0</v>
      </c>
      <c r="V99" s="107" t="n">
        <v>0</v>
      </c>
      <c r="W99" s="107" t="n">
        <v>0</v>
      </c>
      <c r="X99" s="107" t="n">
        <v>0</v>
      </c>
      <c r="Y99" s="107" t="n">
        <v>0</v>
      </c>
      <c r="Z99" s="107" t="n">
        <v>0</v>
      </c>
      <c r="AA99" s="107" t="n">
        <v>0</v>
      </c>
    </row>
    <row r="100" customFormat="false" ht="11.25" hidden="false" customHeight="true" outlineLevel="0" collapsed="false">
      <c r="A100" s="123" t="s">
        <v>111</v>
      </c>
      <c r="B100" s="110"/>
      <c r="C100" s="110" t="n">
        <v>0</v>
      </c>
      <c r="D100" s="110" t="n">
        <v>0</v>
      </c>
      <c r="E100" s="110" t="n">
        <v>0</v>
      </c>
      <c r="F100" s="110" t="n">
        <v>0</v>
      </c>
      <c r="G100" s="110" t="n">
        <v>0</v>
      </c>
      <c r="H100" s="110" t="n">
        <v>0</v>
      </c>
      <c r="I100" s="110" t="n">
        <v>0</v>
      </c>
      <c r="J100" s="110" t="n">
        <v>0</v>
      </c>
      <c r="K100" s="110" t="n">
        <v>0</v>
      </c>
      <c r="L100" s="110" t="n">
        <v>0</v>
      </c>
      <c r="M100" s="110" t="n">
        <v>0</v>
      </c>
      <c r="N100" s="110" t="n">
        <v>0</v>
      </c>
      <c r="O100" s="110" t="n">
        <v>0</v>
      </c>
      <c r="P100" s="110" t="n">
        <v>0</v>
      </c>
      <c r="Q100" s="110" t="n">
        <v>0</v>
      </c>
      <c r="R100" s="110" t="n">
        <v>0</v>
      </c>
      <c r="S100" s="110" t="n">
        <v>0</v>
      </c>
      <c r="T100" s="110" t="n">
        <v>0</v>
      </c>
      <c r="U100" s="110" t="n">
        <v>0</v>
      </c>
      <c r="V100" s="110" t="n">
        <v>0</v>
      </c>
      <c r="W100" s="110" t="n">
        <v>0</v>
      </c>
      <c r="X100" s="110" t="n">
        <v>0</v>
      </c>
      <c r="Y100" s="110" t="n">
        <v>0</v>
      </c>
      <c r="Z100" s="110" t="n">
        <v>0</v>
      </c>
      <c r="AA100" s="111" t="n">
        <v>0</v>
      </c>
    </row>
    <row r="102" customFormat="false" ht="12" hidden="false" customHeight="true" outlineLevel="0" collapsed="false">
      <c r="A102" s="124" t="s">
        <v>123</v>
      </c>
    </row>
    <row r="103" customFormat="false" ht="11.25" hidden="false" customHeight="true" outlineLevel="0" collapsed="false">
      <c r="A103" s="122" t="s">
        <v>124</v>
      </c>
      <c r="C103" s="107" t="n">
        <v>32.15</v>
      </c>
      <c r="D103" s="107" t="n">
        <v>33.25</v>
      </c>
      <c r="E103" s="107" t="n">
        <v>32.45</v>
      </c>
      <c r="F103" s="107" t="n">
        <v>31.55</v>
      </c>
      <c r="G103" s="107" t="n">
        <v>27.6</v>
      </c>
      <c r="H103" s="107" t="n">
        <v>28.75</v>
      </c>
      <c r="I103" s="107" t="n">
        <v>31.25</v>
      </c>
      <c r="J103" s="107" t="n">
        <v>46</v>
      </c>
      <c r="K103" s="107" t="n">
        <v>53.5</v>
      </c>
      <c r="L103" s="107" t="n">
        <v>43</v>
      </c>
      <c r="M103" s="107" t="n">
        <v>35.25</v>
      </c>
      <c r="N103" s="107" t="n">
        <v>37.75</v>
      </c>
      <c r="O103" s="107" t="n">
        <v>40.25</v>
      </c>
      <c r="P103" s="107" t="n">
        <v>42</v>
      </c>
      <c r="Q103" s="107" t="n">
        <v>39.5</v>
      </c>
      <c r="R103" s="107" t="n">
        <v>36</v>
      </c>
      <c r="S103" s="107" t="n">
        <v>34.1</v>
      </c>
      <c r="T103" s="107" t="n">
        <v>32.25</v>
      </c>
      <c r="U103" s="107" t="n">
        <v>36</v>
      </c>
      <c r="V103" s="107" t="n">
        <v>52</v>
      </c>
      <c r="W103" s="107" t="n">
        <v>56</v>
      </c>
      <c r="X103" s="107" t="n">
        <v>49</v>
      </c>
      <c r="Y103" s="107" t="n">
        <v>38.75</v>
      </c>
      <c r="Z103" s="107" t="n">
        <v>41.75</v>
      </c>
      <c r="AA103" s="107"/>
    </row>
    <row r="104" customFormat="false" ht="11.25" hidden="false" customHeight="true" outlineLevel="0" collapsed="false">
      <c r="A104" s="122" t="s">
        <v>125</v>
      </c>
      <c r="C104" s="107" t="n">
        <v>31.85</v>
      </c>
      <c r="D104" s="107" t="n">
        <v>32.5</v>
      </c>
      <c r="E104" s="107" t="n">
        <v>32.6</v>
      </c>
      <c r="F104" s="107" t="n">
        <v>32.1</v>
      </c>
      <c r="G104" s="107" t="n">
        <v>28.1</v>
      </c>
      <c r="H104" s="107" t="n">
        <v>29</v>
      </c>
      <c r="I104" s="107" t="n">
        <v>31.25</v>
      </c>
      <c r="J104" s="107" t="n">
        <v>45.75</v>
      </c>
      <c r="K104" s="107" t="n">
        <v>53.25</v>
      </c>
      <c r="L104" s="107" t="n">
        <v>42.75</v>
      </c>
      <c r="M104" s="107" t="n">
        <v>35.75</v>
      </c>
      <c r="N104" s="107" t="n">
        <v>37.75</v>
      </c>
      <c r="O104" s="107" t="n">
        <v>41.75</v>
      </c>
      <c r="P104" s="107" t="n">
        <v>42</v>
      </c>
      <c r="Q104" s="107" t="n">
        <v>39.5</v>
      </c>
      <c r="R104" s="107" t="n">
        <v>36</v>
      </c>
      <c r="S104" s="107" t="n">
        <v>34.1</v>
      </c>
      <c r="T104" s="107" t="n">
        <v>32.25</v>
      </c>
      <c r="U104" s="107" t="n">
        <v>36</v>
      </c>
      <c r="V104" s="107" t="n">
        <v>51</v>
      </c>
      <c r="W104" s="107" t="n">
        <v>55</v>
      </c>
      <c r="X104" s="107" t="n">
        <v>48</v>
      </c>
      <c r="Y104" s="107" t="n">
        <v>40.25</v>
      </c>
      <c r="Z104" s="107" t="n">
        <v>43.25</v>
      </c>
      <c r="AA104" s="107"/>
    </row>
    <row r="105" customFormat="false" ht="11.25" hidden="false" customHeight="true" outlineLevel="0" collapsed="false">
      <c r="A105" s="122" t="s">
        <v>126</v>
      </c>
      <c r="C105" s="112" t="n">
        <v>0.299999999999997</v>
      </c>
      <c r="D105" s="112" t="n">
        <v>0.75</v>
      </c>
      <c r="E105" s="112" t="n">
        <v>-0.149999999999999</v>
      </c>
      <c r="F105" s="112" t="n">
        <v>-0.550000000000001</v>
      </c>
      <c r="G105" s="112" t="n">
        <v>-0.5</v>
      </c>
      <c r="H105" s="112" t="n">
        <v>-0.25</v>
      </c>
      <c r="I105" s="112" t="n">
        <v>0</v>
      </c>
      <c r="J105" s="112" t="n">
        <v>0.25</v>
      </c>
      <c r="K105" s="112" t="n">
        <v>0.25</v>
      </c>
      <c r="L105" s="112" t="n">
        <v>0.25</v>
      </c>
      <c r="M105" s="112" t="n">
        <v>-0.5</v>
      </c>
      <c r="N105" s="112" t="n">
        <v>0</v>
      </c>
      <c r="O105" s="112" t="n">
        <v>-1.5</v>
      </c>
      <c r="P105" s="112" t="n">
        <v>0</v>
      </c>
      <c r="Q105" s="112" t="n">
        <v>0</v>
      </c>
      <c r="R105" s="112" t="n">
        <v>0</v>
      </c>
      <c r="S105" s="112" t="n">
        <v>0</v>
      </c>
      <c r="T105" s="112" t="n">
        <v>0</v>
      </c>
      <c r="U105" s="112" t="n">
        <v>0</v>
      </c>
      <c r="V105" s="112" t="n">
        <v>1</v>
      </c>
      <c r="W105" s="112" t="n">
        <v>1</v>
      </c>
      <c r="X105" s="112" t="n">
        <v>1</v>
      </c>
      <c r="Y105" s="112" t="n">
        <v>-1.5</v>
      </c>
      <c r="Z105" s="112" t="n">
        <v>-1.5</v>
      </c>
      <c r="AA105" s="107"/>
    </row>
    <row r="107" customFormat="false" ht="11.25" hidden="false" customHeight="true" outlineLevel="0" collapsed="false">
      <c r="A107" s="122" t="s">
        <v>127</v>
      </c>
      <c r="C107" s="107" t="n">
        <v>25</v>
      </c>
      <c r="D107" s="107" t="n">
        <v>26.25</v>
      </c>
      <c r="E107" s="107" t="n">
        <v>26</v>
      </c>
      <c r="F107" s="107" t="n">
        <v>24</v>
      </c>
      <c r="G107" s="107" t="n">
        <v>20.5</v>
      </c>
      <c r="H107" s="107" t="n">
        <v>19</v>
      </c>
      <c r="I107" s="107" t="n">
        <v>18.75</v>
      </c>
      <c r="J107" s="107" t="n">
        <v>27.5</v>
      </c>
      <c r="K107" s="107" t="n">
        <v>31.5</v>
      </c>
      <c r="L107" s="107" t="n">
        <v>27.5</v>
      </c>
      <c r="M107" s="107" t="n">
        <v>24</v>
      </c>
      <c r="N107" s="107" t="n">
        <v>26</v>
      </c>
      <c r="O107" s="107" t="n">
        <v>29</v>
      </c>
      <c r="P107" s="107" t="n">
        <v>29</v>
      </c>
      <c r="Q107" s="107" t="n">
        <v>26</v>
      </c>
      <c r="R107" s="107" t="n">
        <v>24</v>
      </c>
      <c r="S107" s="107" t="n">
        <v>21.5</v>
      </c>
      <c r="T107" s="107" t="n">
        <v>19.5</v>
      </c>
      <c r="U107" s="107" t="n">
        <v>19</v>
      </c>
      <c r="V107" s="107" t="n">
        <v>33</v>
      </c>
      <c r="W107" s="107" t="n">
        <v>36</v>
      </c>
      <c r="X107" s="107" t="n">
        <v>34</v>
      </c>
      <c r="Y107" s="107" t="n">
        <v>27</v>
      </c>
      <c r="Z107" s="107" t="n">
        <v>29</v>
      </c>
      <c r="AA107" s="107"/>
    </row>
    <row r="108" customFormat="false" ht="11.25" hidden="false" customHeight="true" outlineLevel="0" collapsed="false">
      <c r="A108" s="122" t="s">
        <v>128</v>
      </c>
      <c r="C108" s="107" t="n">
        <v>25.75</v>
      </c>
      <c r="D108" s="107" t="n">
        <v>26.5</v>
      </c>
      <c r="E108" s="107" t="n">
        <v>26.5</v>
      </c>
      <c r="F108" s="107" t="n">
        <v>23.5</v>
      </c>
      <c r="G108" s="107" t="n">
        <v>20.5</v>
      </c>
      <c r="H108" s="107" t="n">
        <v>19</v>
      </c>
      <c r="I108" s="107" t="n">
        <v>18.75</v>
      </c>
      <c r="J108" s="107" t="n">
        <v>27.5</v>
      </c>
      <c r="K108" s="107" t="n">
        <v>31.5</v>
      </c>
      <c r="L108" s="107" t="n">
        <v>27.5</v>
      </c>
      <c r="M108" s="107" t="n">
        <v>24</v>
      </c>
      <c r="N108" s="107" t="n">
        <v>26</v>
      </c>
      <c r="O108" s="107" t="n">
        <v>29</v>
      </c>
      <c r="P108" s="107" t="n">
        <v>29</v>
      </c>
      <c r="Q108" s="107" t="n">
        <v>26</v>
      </c>
      <c r="R108" s="107" t="n">
        <v>24</v>
      </c>
      <c r="S108" s="107" t="n">
        <v>21.5</v>
      </c>
      <c r="T108" s="107" t="n">
        <v>19.5</v>
      </c>
      <c r="U108" s="107" t="n">
        <v>19</v>
      </c>
      <c r="V108" s="107" t="n">
        <v>33</v>
      </c>
      <c r="W108" s="107" t="n">
        <v>36</v>
      </c>
      <c r="X108" s="107" t="n">
        <v>34</v>
      </c>
      <c r="Y108" s="107" t="n">
        <v>27</v>
      </c>
      <c r="Z108" s="107" t="n">
        <v>29</v>
      </c>
      <c r="AA108" s="107"/>
    </row>
    <row r="109" customFormat="false" ht="11.25" hidden="false" customHeight="true" outlineLevel="0" collapsed="false">
      <c r="A109" s="122" t="s">
        <v>129</v>
      </c>
      <c r="C109" s="112" t="n">
        <v>-0.75</v>
      </c>
      <c r="D109" s="112" t="n">
        <v>-0.25</v>
      </c>
      <c r="E109" s="112" t="n">
        <v>-0.5</v>
      </c>
      <c r="F109" s="112" t="n">
        <v>0.5</v>
      </c>
      <c r="G109" s="112" t="n">
        <v>0</v>
      </c>
      <c r="H109" s="112" t="n">
        <v>0</v>
      </c>
      <c r="I109" s="112" t="n">
        <v>0</v>
      </c>
      <c r="J109" s="112" t="n">
        <v>0</v>
      </c>
      <c r="K109" s="112" t="n">
        <v>0</v>
      </c>
      <c r="L109" s="112" t="n">
        <v>0</v>
      </c>
      <c r="M109" s="112" t="n">
        <v>0</v>
      </c>
      <c r="N109" s="112" t="n">
        <v>0</v>
      </c>
      <c r="O109" s="112" t="n">
        <v>0</v>
      </c>
      <c r="P109" s="112" t="n">
        <v>0</v>
      </c>
      <c r="Q109" s="112" t="n">
        <v>0</v>
      </c>
      <c r="R109" s="112" t="n">
        <v>0</v>
      </c>
      <c r="S109" s="112" t="n">
        <v>0</v>
      </c>
      <c r="T109" s="112" t="n">
        <v>0</v>
      </c>
      <c r="U109" s="112" t="n">
        <v>0</v>
      </c>
      <c r="V109" s="112" t="n">
        <v>0</v>
      </c>
      <c r="W109" s="112" t="n">
        <v>0</v>
      </c>
      <c r="X109" s="112" t="n">
        <v>0</v>
      </c>
      <c r="Y109" s="112" t="n">
        <v>0</v>
      </c>
      <c r="Z109" s="112" t="n">
        <v>0</v>
      </c>
      <c r="AA109" s="107"/>
    </row>
    <row r="111" customFormat="false" ht="12" hidden="false" customHeight="true" outlineLevel="0" collapsed="false">
      <c r="A111" s="124" t="s">
        <v>130</v>
      </c>
    </row>
    <row r="112" customFormat="false" ht="11.25" hidden="false" customHeight="true" outlineLevel="0" collapsed="false">
      <c r="A112" s="122" t="s">
        <v>131</v>
      </c>
      <c r="C112" s="107" t="n">
        <v>0</v>
      </c>
      <c r="D112" s="107" t="n">
        <v>0</v>
      </c>
      <c r="E112" s="107" t="n">
        <v>0</v>
      </c>
      <c r="F112" s="107" t="n">
        <v>0</v>
      </c>
      <c r="G112" s="107" t="n">
        <v>0</v>
      </c>
      <c r="H112" s="107" t="n">
        <v>0</v>
      </c>
      <c r="I112" s="107" t="n">
        <v>0</v>
      </c>
      <c r="J112" s="107" t="n">
        <v>0</v>
      </c>
      <c r="K112" s="107" t="n">
        <v>0</v>
      </c>
      <c r="L112" s="107" t="n">
        <v>0</v>
      </c>
      <c r="M112" s="107" t="n">
        <v>0</v>
      </c>
      <c r="N112" s="107" t="n">
        <v>0</v>
      </c>
      <c r="O112" s="107" t="n">
        <v>0</v>
      </c>
      <c r="P112" s="107" t="n">
        <v>0</v>
      </c>
      <c r="Q112" s="107" t="n">
        <v>0</v>
      </c>
      <c r="R112" s="107" t="n">
        <v>0</v>
      </c>
      <c r="S112" s="107" t="n">
        <v>0</v>
      </c>
      <c r="T112" s="107" t="n">
        <v>0</v>
      </c>
      <c r="U112" s="107" t="n">
        <v>0</v>
      </c>
      <c r="V112" s="107" t="n">
        <v>0</v>
      </c>
      <c r="W112" s="107" t="n">
        <v>0</v>
      </c>
      <c r="X112" s="107" t="n">
        <v>0</v>
      </c>
      <c r="Y112" s="107" t="n">
        <v>0</v>
      </c>
      <c r="Z112" s="107" t="n">
        <v>0</v>
      </c>
      <c r="AA112" s="107"/>
    </row>
    <row r="113" customFormat="false" ht="11.25" hidden="false" customHeight="true" outlineLevel="0" collapsed="false">
      <c r="A113" s="122" t="s">
        <v>132</v>
      </c>
      <c r="C113" s="107" t="n">
        <v>0</v>
      </c>
      <c r="D113" s="107" t="n">
        <v>0</v>
      </c>
      <c r="E113" s="107" t="n">
        <v>0</v>
      </c>
      <c r="F113" s="107" t="n">
        <v>0</v>
      </c>
      <c r="G113" s="107" t="n">
        <v>0</v>
      </c>
      <c r="H113" s="107" t="n">
        <v>0</v>
      </c>
      <c r="I113" s="107" t="n">
        <v>0</v>
      </c>
      <c r="J113" s="107" t="n">
        <v>0</v>
      </c>
      <c r="K113" s="107" t="n">
        <v>0</v>
      </c>
      <c r="L113" s="107" t="n">
        <v>0</v>
      </c>
      <c r="M113" s="107" t="n">
        <v>0</v>
      </c>
      <c r="N113" s="107" t="n">
        <v>0</v>
      </c>
      <c r="O113" s="107" t="n">
        <v>0</v>
      </c>
      <c r="P113" s="107" t="n">
        <v>0</v>
      </c>
      <c r="Q113" s="107" t="n">
        <v>0</v>
      </c>
      <c r="R113" s="107" t="n">
        <v>0</v>
      </c>
      <c r="S113" s="107" t="n">
        <v>0</v>
      </c>
      <c r="T113" s="107" t="n">
        <v>0</v>
      </c>
      <c r="U113" s="107" t="n">
        <v>0</v>
      </c>
      <c r="V113" s="107" t="n">
        <v>0</v>
      </c>
      <c r="W113" s="107" t="n">
        <v>0</v>
      </c>
      <c r="X113" s="107" t="n">
        <v>0</v>
      </c>
      <c r="Y113" s="107" t="n">
        <v>0</v>
      </c>
      <c r="Z113" s="107" t="n">
        <v>0</v>
      </c>
      <c r="AA113" s="107"/>
    </row>
    <row r="115" customFormat="false" ht="11.25" hidden="false" customHeight="true" outlineLevel="0" collapsed="false">
      <c r="A115" s="122" t="s">
        <v>133</v>
      </c>
      <c r="C115" s="107" t="n">
        <v>0</v>
      </c>
      <c r="D115" s="107" t="n">
        <v>0</v>
      </c>
      <c r="E115" s="107" t="n">
        <v>0</v>
      </c>
      <c r="F115" s="107" t="n">
        <v>0</v>
      </c>
      <c r="G115" s="107" t="n">
        <v>0</v>
      </c>
      <c r="H115" s="107" t="n">
        <v>0</v>
      </c>
      <c r="I115" s="107" t="n">
        <v>0</v>
      </c>
      <c r="J115" s="107" t="n">
        <v>0</v>
      </c>
      <c r="K115" s="107" t="n">
        <v>0</v>
      </c>
      <c r="L115" s="107" t="n">
        <v>0</v>
      </c>
      <c r="M115" s="107" t="n">
        <v>0</v>
      </c>
      <c r="N115" s="107" t="n">
        <v>0</v>
      </c>
      <c r="O115" s="107" t="n">
        <v>0</v>
      </c>
      <c r="P115" s="107" t="n">
        <v>0</v>
      </c>
      <c r="Q115" s="107" t="n">
        <v>0</v>
      </c>
      <c r="R115" s="107" t="n">
        <v>0</v>
      </c>
      <c r="S115" s="107" t="n">
        <v>0</v>
      </c>
      <c r="T115" s="107" t="n">
        <v>0</v>
      </c>
      <c r="U115" s="107" t="n">
        <v>0</v>
      </c>
      <c r="V115" s="107" t="n">
        <v>0</v>
      </c>
      <c r="W115" s="107" t="n">
        <v>0</v>
      </c>
      <c r="X115" s="107" t="n">
        <v>0</v>
      </c>
      <c r="Y115" s="107" t="n">
        <v>0</v>
      </c>
      <c r="Z115" s="107" t="n">
        <v>0</v>
      </c>
      <c r="AA115" s="107"/>
    </row>
    <row r="116" customFormat="false" ht="11.25" hidden="false" customHeight="true" outlineLevel="0" collapsed="false">
      <c r="A116" s="122" t="s">
        <v>134</v>
      </c>
      <c r="C116" s="107" t="n">
        <v>0</v>
      </c>
      <c r="D116" s="107" t="n">
        <v>0</v>
      </c>
      <c r="E116" s="107" t="n">
        <v>0</v>
      </c>
      <c r="F116" s="107" t="n">
        <v>0</v>
      </c>
      <c r="G116" s="107" t="n">
        <v>0</v>
      </c>
      <c r="H116" s="107" t="n">
        <v>0</v>
      </c>
      <c r="I116" s="107" t="n">
        <v>0</v>
      </c>
      <c r="J116" s="107" t="n">
        <v>0</v>
      </c>
      <c r="K116" s="107" t="n">
        <v>0</v>
      </c>
      <c r="L116" s="107" t="n">
        <v>0</v>
      </c>
      <c r="M116" s="107" t="n">
        <v>0</v>
      </c>
      <c r="N116" s="107" t="n">
        <v>0</v>
      </c>
      <c r="O116" s="107" t="n">
        <v>0</v>
      </c>
      <c r="P116" s="107" t="n">
        <v>0</v>
      </c>
      <c r="Q116" s="107" t="n">
        <v>0</v>
      </c>
      <c r="R116" s="107" t="n">
        <v>0</v>
      </c>
      <c r="S116" s="107" t="n">
        <v>0</v>
      </c>
      <c r="T116" s="107" t="n">
        <v>0</v>
      </c>
      <c r="U116" s="107" t="n">
        <v>0</v>
      </c>
      <c r="V116" s="107" t="n">
        <v>0</v>
      </c>
      <c r="W116" s="107" t="n">
        <v>0</v>
      </c>
      <c r="X116" s="107" t="n">
        <v>0</v>
      </c>
      <c r="Y116" s="107" t="n">
        <v>0</v>
      </c>
      <c r="Z116" s="107" t="n">
        <v>0</v>
      </c>
      <c r="AA116" s="107"/>
    </row>
    <row r="118" customFormat="false" ht="12" hidden="false" customHeight="true" outlineLevel="0" collapsed="false">
      <c r="A118" s="120" t="s">
        <v>138</v>
      </c>
      <c r="C118" s="121" t="s">
        <v>35</v>
      </c>
      <c r="D118" s="121" t="s">
        <v>36</v>
      </c>
      <c r="E118" s="121" t="s">
        <v>37</v>
      </c>
      <c r="F118" s="121" t="s">
        <v>38</v>
      </c>
      <c r="G118" s="121" t="s">
        <v>39</v>
      </c>
      <c r="H118" s="121" t="s">
        <v>40</v>
      </c>
      <c r="I118" s="121" t="s">
        <v>41</v>
      </c>
      <c r="J118" s="121" t="s">
        <v>42</v>
      </c>
      <c r="K118" s="121" t="s">
        <v>43</v>
      </c>
      <c r="L118" s="121" t="s">
        <v>44</v>
      </c>
      <c r="M118" s="121" t="s">
        <v>45</v>
      </c>
      <c r="N118" s="121" t="s">
        <v>46</v>
      </c>
      <c r="O118" s="121" t="s">
        <v>47</v>
      </c>
      <c r="P118" s="121" t="s">
        <v>48</v>
      </c>
      <c r="Q118" s="121" t="s">
        <v>49</v>
      </c>
      <c r="R118" s="121" t="s">
        <v>50</v>
      </c>
      <c r="S118" s="121" t="s">
        <v>51</v>
      </c>
      <c r="T118" s="121" t="s">
        <v>52</v>
      </c>
      <c r="U118" s="121" t="s">
        <v>53</v>
      </c>
      <c r="V118" s="121" t="s">
        <v>54</v>
      </c>
      <c r="W118" s="121" t="s">
        <v>55</v>
      </c>
      <c r="X118" s="121" t="s">
        <v>56</v>
      </c>
      <c r="Y118" s="121" t="s">
        <v>57</v>
      </c>
      <c r="Z118" s="121" t="s">
        <v>58</v>
      </c>
      <c r="AA118" s="121" t="s">
        <v>34</v>
      </c>
    </row>
    <row r="119" customFormat="false" ht="11.25" hidden="false" customHeight="true" outlineLevel="0" collapsed="false">
      <c r="A119" s="122" t="s">
        <v>117</v>
      </c>
      <c r="C119" s="107" t="n">
        <v>0</v>
      </c>
      <c r="D119" s="107" t="n">
        <v>0</v>
      </c>
      <c r="E119" s="107" t="n">
        <v>0</v>
      </c>
      <c r="F119" s="107" t="n">
        <v>0</v>
      </c>
      <c r="G119" s="107" t="n">
        <v>0</v>
      </c>
      <c r="H119" s="107" t="n">
        <v>0</v>
      </c>
      <c r="I119" s="107" t="n">
        <v>0</v>
      </c>
      <c r="J119" s="107" t="n">
        <v>0</v>
      </c>
      <c r="K119" s="107" t="n">
        <v>0</v>
      </c>
      <c r="L119" s="107" t="n">
        <v>0</v>
      </c>
      <c r="M119" s="107" t="n">
        <v>0</v>
      </c>
      <c r="N119" s="107" t="n">
        <v>0</v>
      </c>
      <c r="O119" s="107" t="n">
        <v>0</v>
      </c>
      <c r="P119" s="107" t="n">
        <v>0</v>
      </c>
      <c r="Q119" s="107" t="n">
        <v>0</v>
      </c>
      <c r="R119" s="107" t="n">
        <v>0</v>
      </c>
      <c r="S119" s="107" t="n">
        <v>0</v>
      </c>
      <c r="T119" s="107" t="n">
        <v>0</v>
      </c>
      <c r="U119" s="107" t="n">
        <v>0</v>
      </c>
      <c r="V119" s="107" t="n">
        <v>0</v>
      </c>
      <c r="W119" s="107" t="n">
        <v>0</v>
      </c>
      <c r="X119" s="107" t="n">
        <v>0</v>
      </c>
      <c r="Y119" s="107" t="n">
        <v>0</v>
      </c>
      <c r="Z119" s="107" t="n">
        <v>0</v>
      </c>
      <c r="AA119" s="107" t="n">
        <v>0</v>
      </c>
    </row>
    <row r="120" customFormat="false" ht="11.25" hidden="false" customHeight="true" outlineLevel="0" collapsed="false">
      <c r="A120" s="122" t="s">
        <v>118</v>
      </c>
      <c r="C120" s="107" t="n">
        <v>0</v>
      </c>
      <c r="D120" s="107" t="n">
        <v>0</v>
      </c>
      <c r="E120" s="107" t="n">
        <v>0</v>
      </c>
      <c r="F120" s="107" t="n">
        <v>0</v>
      </c>
      <c r="G120" s="107" t="n">
        <v>0</v>
      </c>
      <c r="H120" s="107" t="n">
        <v>0</v>
      </c>
      <c r="I120" s="107" t="n">
        <v>0</v>
      </c>
      <c r="J120" s="107" t="n">
        <v>0</v>
      </c>
      <c r="K120" s="107" t="n">
        <v>0</v>
      </c>
      <c r="L120" s="107" t="n">
        <v>0</v>
      </c>
      <c r="M120" s="107" t="n">
        <v>0</v>
      </c>
      <c r="N120" s="107" t="n">
        <v>0</v>
      </c>
      <c r="O120" s="107" t="n">
        <v>0</v>
      </c>
      <c r="P120" s="107" t="n">
        <v>0</v>
      </c>
      <c r="Q120" s="107" t="n">
        <v>0</v>
      </c>
      <c r="R120" s="107" t="n">
        <v>0</v>
      </c>
      <c r="S120" s="107" t="n">
        <v>0</v>
      </c>
      <c r="T120" s="107" t="n">
        <v>0</v>
      </c>
      <c r="U120" s="107" t="n">
        <v>0</v>
      </c>
      <c r="V120" s="107" t="n">
        <v>0</v>
      </c>
      <c r="W120" s="107" t="n">
        <v>0</v>
      </c>
      <c r="X120" s="107" t="n">
        <v>0</v>
      </c>
      <c r="Y120" s="107" t="n">
        <v>0</v>
      </c>
      <c r="Z120" s="107" t="n">
        <v>0</v>
      </c>
      <c r="AA120" s="107" t="n">
        <v>0</v>
      </c>
    </row>
    <row r="121" customFormat="false" ht="11.25" hidden="false" customHeight="true" outlineLevel="0" collapsed="false">
      <c r="A121" s="123" t="s">
        <v>102</v>
      </c>
      <c r="B121" s="110"/>
      <c r="C121" s="110" t="n">
        <v>0</v>
      </c>
      <c r="D121" s="110" t="n">
        <v>0</v>
      </c>
      <c r="E121" s="110" t="n">
        <v>0</v>
      </c>
      <c r="F121" s="110" t="n">
        <v>0</v>
      </c>
      <c r="G121" s="110" t="n">
        <v>0</v>
      </c>
      <c r="H121" s="110" t="n">
        <v>0</v>
      </c>
      <c r="I121" s="110" t="n">
        <v>0</v>
      </c>
      <c r="J121" s="110" t="n">
        <v>0</v>
      </c>
      <c r="K121" s="110" t="n">
        <v>0</v>
      </c>
      <c r="L121" s="110" t="n">
        <v>0</v>
      </c>
      <c r="M121" s="110" t="n">
        <v>0</v>
      </c>
      <c r="N121" s="110" t="n">
        <v>0</v>
      </c>
      <c r="O121" s="110" t="n">
        <v>0</v>
      </c>
      <c r="P121" s="110" t="n">
        <v>0</v>
      </c>
      <c r="Q121" s="110" t="n">
        <v>0</v>
      </c>
      <c r="R121" s="110" t="n">
        <v>0</v>
      </c>
      <c r="S121" s="110" t="n">
        <v>0</v>
      </c>
      <c r="T121" s="110" t="n">
        <v>0</v>
      </c>
      <c r="U121" s="110" t="n">
        <v>0</v>
      </c>
      <c r="V121" s="110" t="n">
        <v>0</v>
      </c>
      <c r="W121" s="110" t="n">
        <v>0</v>
      </c>
      <c r="X121" s="110" t="n">
        <v>0</v>
      </c>
      <c r="Y121" s="110" t="n">
        <v>0</v>
      </c>
      <c r="Z121" s="110" t="n">
        <v>0</v>
      </c>
      <c r="AA121" s="111" t="n">
        <v>0</v>
      </c>
    </row>
    <row r="123" customFormat="false" ht="11.25" hidden="false" customHeight="true" outlineLevel="0" collapsed="false">
      <c r="A123" s="122" t="s">
        <v>119</v>
      </c>
      <c r="C123" s="107" t="n">
        <v>0</v>
      </c>
      <c r="D123" s="107" t="n">
        <v>0</v>
      </c>
      <c r="E123" s="107" t="n">
        <v>0</v>
      </c>
      <c r="F123" s="107" t="n">
        <v>0</v>
      </c>
      <c r="G123" s="107" t="n">
        <v>0</v>
      </c>
      <c r="H123" s="107" t="n">
        <v>0</v>
      </c>
      <c r="I123" s="107" t="n">
        <v>0</v>
      </c>
      <c r="J123" s="107" t="n">
        <v>0</v>
      </c>
      <c r="K123" s="107" t="n">
        <v>0</v>
      </c>
      <c r="L123" s="107" t="n">
        <v>0</v>
      </c>
      <c r="M123" s="107" t="n">
        <v>0</v>
      </c>
      <c r="N123" s="107" t="n">
        <v>0</v>
      </c>
      <c r="O123" s="107" t="n">
        <v>0</v>
      </c>
      <c r="P123" s="107" t="n">
        <v>0</v>
      </c>
      <c r="Q123" s="107" t="n">
        <v>0</v>
      </c>
      <c r="R123" s="107" t="n">
        <v>0</v>
      </c>
      <c r="S123" s="107" t="n">
        <v>0</v>
      </c>
      <c r="T123" s="107" t="n">
        <v>0</v>
      </c>
      <c r="U123" s="107" t="n">
        <v>0</v>
      </c>
      <c r="V123" s="107" t="n">
        <v>0</v>
      </c>
      <c r="W123" s="107" t="n">
        <v>0</v>
      </c>
      <c r="X123" s="107" t="n">
        <v>0</v>
      </c>
      <c r="Y123" s="107" t="n">
        <v>0</v>
      </c>
      <c r="Z123" s="107" t="n">
        <v>0</v>
      </c>
      <c r="AA123" s="107" t="n">
        <v>0</v>
      </c>
    </row>
    <row r="124" customFormat="false" ht="11.25" hidden="false" customHeight="true" outlineLevel="0" collapsed="false">
      <c r="A124" s="122" t="s">
        <v>120</v>
      </c>
      <c r="C124" s="112" t="n">
        <v>0</v>
      </c>
      <c r="D124" s="112" t="n">
        <v>0</v>
      </c>
      <c r="E124" s="112" t="n">
        <v>0</v>
      </c>
      <c r="F124" s="112" t="n">
        <v>0</v>
      </c>
      <c r="G124" s="112" t="n">
        <v>0</v>
      </c>
      <c r="H124" s="112" t="n">
        <v>0</v>
      </c>
      <c r="I124" s="112" t="n">
        <v>0</v>
      </c>
      <c r="J124" s="112" t="n">
        <v>0</v>
      </c>
      <c r="K124" s="112" t="n">
        <v>0</v>
      </c>
      <c r="L124" s="112" t="n">
        <v>0</v>
      </c>
      <c r="M124" s="112" t="n">
        <v>0</v>
      </c>
      <c r="N124" s="112" t="n">
        <v>0</v>
      </c>
      <c r="O124" s="112" t="n">
        <v>0</v>
      </c>
      <c r="P124" s="112" t="n">
        <v>0</v>
      </c>
      <c r="Q124" s="112" t="n">
        <v>0</v>
      </c>
      <c r="R124" s="112" t="n">
        <v>0</v>
      </c>
      <c r="S124" s="112" t="n">
        <v>0</v>
      </c>
      <c r="T124" s="112" t="n">
        <v>0</v>
      </c>
      <c r="U124" s="112" t="n">
        <v>0</v>
      </c>
      <c r="V124" s="112" t="n">
        <v>0</v>
      </c>
      <c r="W124" s="112" t="n">
        <v>0</v>
      </c>
      <c r="X124" s="112" t="n">
        <v>0</v>
      </c>
      <c r="Y124" s="112" t="n">
        <v>0</v>
      </c>
      <c r="Z124" s="112" t="n">
        <v>0</v>
      </c>
      <c r="AA124" s="112" t="n">
        <v>0</v>
      </c>
    </row>
    <row r="126" customFormat="false" ht="11.25" hidden="false" customHeight="true" outlineLevel="0" collapsed="false">
      <c r="A126" s="122" t="s">
        <v>121</v>
      </c>
      <c r="C126" s="107" t="n">
        <v>0</v>
      </c>
      <c r="D126" s="107" t="n">
        <v>0</v>
      </c>
      <c r="E126" s="107" t="n">
        <v>0</v>
      </c>
      <c r="F126" s="107" t="n">
        <v>0</v>
      </c>
      <c r="G126" s="107" t="n">
        <v>0</v>
      </c>
      <c r="H126" s="107" t="n">
        <v>0</v>
      </c>
      <c r="I126" s="107" t="n">
        <v>0</v>
      </c>
      <c r="J126" s="107" t="n">
        <v>0</v>
      </c>
      <c r="K126" s="107" t="n">
        <v>0</v>
      </c>
      <c r="L126" s="107" t="n">
        <v>0</v>
      </c>
      <c r="M126" s="107" t="n">
        <v>0</v>
      </c>
      <c r="N126" s="107" t="n">
        <v>0</v>
      </c>
      <c r="O126" s="107" t="n">
        <v>0</v>
      </c>
      <c r="P126" s="107" t="n">
        <v>0</v>
      </c>
      <c r="Q126" s="107" t="n">
        <v>0</v>
      </c>
      <c r="R126" s="107" t="n">
        <v>0</v>
      </c>
      <c r="S126" s="107" t="n">
        <v>0</v>
      </c>
      <c r="T126" s="107" t="n">
        <v>0</v>
      </c>
      <c r="U126" s="107" t="n">
        <v>0</v>
      </c>
      <c r="V126" s="107" t="n">
        <v>0</v>
      </c>
      <c r="W126" s="107" t="n">
        <v>0</v>
      </c>
      <c r="X126" s="107" t="n">
        <v>0</v>
      </c>
      <c r="Y126" s="107" t="n">
        <v>0</v>
      </c>
      <c r="Z126" s="107" t="n">
        <v>0</v>
      </c>
      <c r="AA126" s="107" t="n">
        <v>0</v>
      </c>
    </row>
    <row r="127" customFormat="false" ht="11.25" hidden="false" customHeight="true" outlineLevel="0" collapsed="false">
      <c r="A127" s="122" t="s">
        <v>122</v>
      </c>
      <c r="C127" s="107" t="n">
        <v>0</v>
      </c>
      <c r="D127" s="107" t="n">
        <v>0</v>
      </c>
      <c r="E127" s="107" t="n">
        <v>0</v>
      </c>
      <c r="F127" s="107" t="n">
        <v>0</v>
      </c>
      <c r="G127" s="107" t="n">
        <v>0</v>
      </c>
      <c r="H127" s="107" t="n">
        <v>0</v>
      </c>
      <c r="I127" s="107" t="n">
        <v>0</v>
      </c>
      <c r="J127" s="107" t="n">
        <v>0</v>
      </c>
      <c r="K127" s="107" t="n">
        <v>0</v>
      </c>
      <c r="L127" s="107" t="n">
        <v>0</v>
      </c>
      <c r="M127" s="107" t="n">
        <v>0</v>
      </c>
      <c r="N127" s="107" t="n">
        <v>0</v>
      </c>
      <c r="O127" s="107" t="n">
        <v>0</v>
      </c>
      <c r="P127" s="107" t="n">
        <v>0</v>
      </c>
      <c r="Q127" s="107" t="n">
        <v>0</v>
      </c>
      <c r="R127" s="107" t="n">
        <v>0</v>
      </c>
      <c r="S127" s="107" t="n">
        <v>0</v>
      </c>
      <c r="T127" s="107" t="n">
        <v>0</v>
      </c>
      <c r="U127" s="107" t="n">
        <v>0</v>
      </c>
      <c r="V127" s="107" t="n">
        <v>0</v>
      </c>
      <c r="W127" s="107" t="n">
        <v>0</v>
      </c>
      <c r="X127" s="107" t="n">
        <v>0</v>
      </c>
      <c r="Y127" s="107" t="n">
        <v>0</v>
      </c>
      <c r="Z127" s="107" t="n">
        <v>0</v>
      </c>
      <c r="AA127" s="107" t="n">
        <v>0</v>
      </c>
    </row>
    <row r="128" customFormat="false" ht="11.25" hidden="false" customHeight="true" outlineLevel="0" collapsed="false">
      <c r="A128" s="123" t="s">
        <v>111</v>
      </c>
      <c r="B128" s="110"/>
      <c r="C128" s="110" t="n">
        <v>0</v>
      </c>
      <c r="D128" s="110" t="n">
        <v>0</v>
      </c>
      <c r="E128" s="110" t="n">
        <v>0</v>
      </c>
      <c r="F128" s="110" t="n">
        <v>0</v>
      </c>
      <c r="G128" s="110" t="n">
        <v>0</v>
      </c>
      <c r="H128" s="110" t="n">
        <v>0</v>
      </c>
      <c r="I128" s="110" t="n">
        <v>0</v>
      </c>
      <c r="J128" s="110" t="n">
        <v>0</v>
      </c>
      <c r="K128" s="110" t="n">
        <v>0</v>
      </c>
      <c r="L128" s="110" t="n">
        <v>0</v>
      </c>
      <c r="M128" s="110" t="n">
        <v>0</v>
      </c>
      <c r="N128" s="110" t="n">
        <v>0</v>
      </c>
      <c r="O128" s="110" t="n">
        <v>0</v>
      </c>
      <c r="P128" s="110" t="n">
        <v>0</v>
      </c>
      <c r="Q128" s="110" t="n">
        <v>0</v>
      </c>
      <c r="R128" s="110" t="n">
        <v>0</v>
      </c>
      <c r="S128" s="110" t="n">
        <v>0</v>
      </c>
      <c r="T128" s="110" t="n">
        <v>0</v>
      </c>
      <c r="U128" s="110" t="n">
        <v>0</v>
      </c>
      <c r="V128" s="110" t="n">
        <v>0</v>
      </c>
      <c r="W128" s="110" t="n">
        <v>0</v>
      </c>
      <c r="X128" s="110" t="n">
        <v>0</v>
      </c>
      <c r="Y128" s="110" t="n">
        <v>0</v>
      </c>
      <c r="Z128" s="110" t="n">
        <v>0</v>
      </c>
      <c r="AA128" s="111" t="n">
        <v>0</v>
      </c>
    </row>
    <row r="130" customFormat="false" ht="12" hidden="false" customHeight="true" outlineLevel="0" collapsed="false">
      <c r="A130" s="124" t="s">
        <v>123</v>
      </c>
    </row>
    <row r="131" customFormat="false" ht="11.25" hidden="false" customHeight="true" outlineLevel="0" collapsed="false">
      <c r="A131" s="122" t="s">
        <v>124</v>
      </c>
      <c r="C131" s="107" t="n">
        <v>0</v>
      </c>
      <c r="D131" s="107" t="n">
        <v>0</v>
      </c>
      <c r="E131" s="107" t="n">
        <v>0</v>
      </c>
      <c r="F131" s="107" t="n">
        <v>0</v>
      </c>
      <c r="G131" s="107" t="n">
        <v>0</v>
      </c>
      <c r="H131" s="107" t="n">
        <v>0</v>
      </c>
      <c r="I131" s="107" t="n">
        <v>0</v>
      </c>
      <c r="J131" s="107" t="n">
        <v>0</v>
      </c>
      <c r="K131" s="107" t="n">
        <v>0</v>
      </c>
      <c r="L131" s="107" t="n">
        <v>0</v>
      </c>
      <c r="M131" s="107" t="n">
        <v>0</v>
      </c>
      <c r="N131" s="107" t="n">
        <v>0</v>
      </c>
      <c r="O131" s="107" t="n">
        <v>0</v>
      </c>
      <c r="P131" s="107" t="n">
        <v>0</v>
      </c>
      <c r="Q131" s="107" t="n">
        <v>0</v>
      </c>
      <c r="R131" s="107" t="n">
        <v>0</v>
      </c>
      <c r="S131" s="107" t="n">
        <v>0</v>
      </c>
      <c r="T131" s="107" t="n">
        <v>0</v>
      </c>
      <c r="U131" s="107" t="n">
        <v>0</v>
      </c>
      <c r="V131" s="107" t="n">
        <v>0</v>
      </c>
      <c r="W131" s="107" t="n">
        <v>0</v>
      </c>
      <c r="X131" s="107" t="n">
        <v>0</v>
      </c>
      <c r="Y131" s="107" t="n">
        <v>0</v>
      </c>
      <c r="Z131" s="107" t="n">
        <v>0</v>
      </c>
      <c r="AA131" s="107"/>
    </row>
    <row r="132" customFormat="false" ht="11.25" hidden="false" customHeight="true" outlineLevel="0" collapsed="false">
      <c r="A132" s="122" t="s">
        <v>125</v>
      </c>
      <c r="C132" s="107" t="n">
        <v>0</v>
      </c>
      <c r="D132" s="107" t="n">
        <v>0</v>
      </c>
      <c r="E132" s="107" t="n">
        <v>0</v>
      </c>
      <c r="F132" s="107" t="n">
        <v>0</v>
      </c>
      <c r="G132" s="107" t="n">
        <v>0</v>
      </c>
      <c r="H132" s="107" t="n">
        <v>0</v>
      </c>
      <c r="I132" s="107" t="n">
        <v>0</v>
      </c>
      <c r="J132" s="107" t="n">
        <v>0</v>
      </c>
      <c r="K132" s="107" t="n">
        <v>0</v>
      </c>
      <c r="L132" s="107" t="n">
        <v>0</v>
      </c>
      <c r="M132" s="107" t="n">
        <v>0</v>
      </c>
      <c r="N132" s="107" t="n">
        <v>0</v>
      </c>
      <c r="O132" s="107" t="n">
        <v>0</v>
      </c>
      <c r="P132" s="107" t="n">
        <v>0</v>
      </c>
      <c r="Q132" s="107" t="n">
        <v>0</v>
      </c>
      <c r="R132" s="107" t="n">
        <v>0</v>
      </c>
      <c r="S132" s="107" t="n">
        <v>0</v>
      </c>
      <c r="T132" s="107" t="n">
        <v>0</v>
      </c>
      <c r="U132" s="107" t="n">
        <v>0</v>
      </c>
      <c r="V132" s="107" t="n">
        <v>0</v>
      </c>
      <c r="W132" s="107" t="n">
        <v>0</v>
      </c>
      <c r="X132" s="107" t="n">
        <v>0</v>
      </c>
      <c r="Y132" s="107" t="n">
        <v>0</v>
      </c>
      <c r="Z132" s="107" t="n">
        <v>0</v>
      </c>
      <c r="AA132" s="107"/>
    </row>
    <row r="133" customFormat="false" ht="11.25" hidden="false" customHeight="true" outlineLevel="0" collapsed="false">
      <c r="A133" s="122" t="s">
        <v>126</v>
      </c>
      <c r="C133" s="112" t="n">
        <v>0</v>
      </c>
      <c r="D133" s="112" t="n">
        <v>0</v>
      </c>
      <c r="E133" s="112" t="n">
        <v>0</v>
      </c>
      <c r="F133" s="112" t="n">
        <v>0</v>
      </c>
      <c r="G133" s="112" t="n">
        <v>0</v>
      </c>
      <c r="H133" s="112" t="n">
        <v>0</v>
      </c>
      <c r="I133" s="112" t="n">
        <v>0</v>
      </c>
      <c r="J133" s="112" t="n">
        <v>0</v>
      </c>
      <c r="K133" s="112" t="n">
        <v>0</v>
      </c>
      <c r="L133" s="112" t="n">
        <v>0</v>
      </c>
      <c r="M133" s="112" t="n">
        <v>0</v>
      </c>
      <c r="N133" s="112" t="n">
        <v>0</v>
      </c>
      <c r="O133" s="112" t="n">
        <v>0</v>
      </c>
      <c r="P133" s="112" t="n">
        <v>0</v>
      </c>
      <c r="Q133" s="112" t="n">
        <v>0</v>
      </c>
      <c r="R133" s="112" t="n">
        <v>0</v>
      </c>
      <c r="S133" s="112" t="n">
        <v>0</v>
      </c>
      <c r="T133" s="112" t="n">
        <v>0</v>
      </c>
      <c r="U133" s="112" t="n">
        <v>0</v>
      </c>
      <c r="V133" s="112" t="n">
        <v>0</v>
      </c>
      <c r="W133" s="112" t="n">
        <v>0</v>
      </c>
      <c r="X133" s="112" t="n">
        <v>0</v>
      </c>
      <c r="Y133" s="112" t="n">
        <v>0</v>
      </c>
      <c r="Z133" s="112" t="n">
        <v>0</v>
      </c>
      <c r="AA133" s="107"/>
    </row>
    <row r="135" customFormat="false" ht="11.25" hidden="false" customHeight="true" outlineLevel="0" collapsed="false">
      <c r="A135" s="122" t="s">
        <v>127</v>
      </c>
      <c r="C135" s="107" t="n">
        <v>0</v>
      </c>
      <c r="D135" s="107" t="n">
        <v>0</v>
      </c>
      <c r="E135" s="107" t="n">
        <v>0</v>
      </c>
      <c r="F135" s="107" t="n">
        <v>0</v>
      </c>
      <c r="G135" s="107" t="n">
        <v>0</v>
      </c>
      <c r="H135" s="107" t="n">
        <v>0</v>
      </c>
      <c r="I135" s="107" t="n">
        <v>0</v>
      </c>
      <c r="J135" s="107" t="n">
        <v>0</v>
      </c>
      <c r="K135" s="107" t="n">
        <v>0</v>
      </c>
      <c r="L135" s="107" t="n">
        <v>0</v>
      </c>
      <c r="M135" s="107" t="n">
        <v>0</v>
      </c>
      <c r="N135" s="107" t="n">
        <v>0</v>
      </c>
      <c r="O135" s="107" t="n">
        <v>0</v>
      </c>
      <c r="P135" s="107" t="n">
        <v>0</v>
      </c>
      <c r="Q135" s="107" t="n">
        <v>0</v>
      </c>
      <c r="R135" s="107" t="n">
        <v>0</v>
      </c>
      <c r="S135" s="107" t="n">
        <v>0</v>
      </c>
      <c r="T135" s="107" t="n">
        <v>0</v>
      </c>
      <c r="U135" s="107" t="n">
        <v>0</v>
      </c>
      <c r="V135" s="107" t="n">
        <v>0</v>
      </c>
      <c r="W135" s="107" t="n">
        <v>0</v>
      </c>
      <c r="X135" s="107" t="n">
        <v>0</v>
      </c>
      <c r="Y135" s="107" t="n">
        <v>0</v>
      </c>
      <c r="Z135" s="107" t="n">
        <v>0</v>
      </c>
      <c r="AA135" s="107"/>
    </row>
    <row r="136" customFormat="false" ht="11.25" hidden="false" customHeight="true" outlineLevel="0" collapsed="false">
      <c r="A136" s="122" t="s">
        <v>128</v>
      </c>
      <c r="C136" s="107" t="n">
        <v>0</v>
      </c>
      <c r="D136" s="107" t="n">
        <v>0</v>
      </c>
      <c r="E136" s="107" t="n">
        <v>0</v>
      </c>
      <c r="F136" s="107" t="n">
        <v>0</v>
      </c>
      <c r="G136" s="107" t="n">
        <v>0</v>
      </c>
      <c r="H136" s="107" t="n">
        <v>0</v>
      </c>
      <c r="I136" s="107" t="n">
        <v>0</v>
      </c>
      <c r="J136" s="107" t="n">
        <v>0</v>
      </c>
      <c r="K136" s="107" t="n">
        <v>0</v>
      </c>
      <c r="L136" s="107" t="n">
        <v>0</v>
      </c>
      <c r="M136" s="107" t="n">
        <v>0</v>
      </c>
      <c r="N136" s="107" t="n">
        <v>0</v>
      </c>
      <c r="O136" s="107" t="n">
        <v>0</v>
      </c>
      <c r="P136" s="107" t="n">
        <v>0</v>
      </c>
      <c r="Q136" s="107" t="n">
        <v>0</v>
      </c>
      <c r="R136" s="107" t="n">
        <v>0</v>
      </c>
      <c r="S136" s="107" t="n">
        <v>0</v>
      </c>
      <c r="T136" s="107" t="n">
        <v>0</v>
      </c>
      <c r="U136" s="107" t="n">
        <v>0</v>
      </c>
      <c r="V136" s="107" t="n">
        <v>0</v>
      </c>
      <c r="W136" s="107" t="n">
        <v>0</v>
      </c>
      <c r="X136" s="107" t="n">
        <v>0</v>
      </c>
      <c r="Y136" s="107" t="n">
        <v>0</v>
      </c>
      <c r="Z136" s="107" t="n">
        <v>0</v>
      </c>
      <c r="AA136" s="107"/>
    </row>
    <row r="137" customFormat="false" ht="11.25" hidden="false" customHeight="true" outlineLevel="0" collapsed="false">
      <c r="A137" s="122" t="s">
        <v>129</v>
      </c>
      <c r="C137" s="112" t="n">
        <v>0</v>
      </c>
      <c r="D137" s="112" t="n">
        <v>0</v>
      </c>
      <c r="E137" s="112" t="n">
        <v>0</v>
      </c>
      <c r="F137" s="112" t="n">
        <v>0</v>
      </c>
      <c r="G137" s="112" t="n">
        <v>0</v>
      </c>
      <c r="H137" s="112" t="n">
        <v>0</v>
      </c>
      <c r="I137" s="112" t="n">
        <v>0</v>
      </c>
      <c r="J137" s="112" t="n">
        <v>0</v>
      </c>
      <c r="K137" s="112" t="n">
        <v>0</v>
      </c>
      <c r="L137" s="112" t="n">
        <v>0</v>
      </c>
      <c r="M137" s="112" t="n">
        <v>0</v>
      </c>
      <c r="N137" s="112" t="n">
        <v>0</v>
      </c>
      <c r="O137" s="112" t="n">
        <v>0</v>
      </c>
      <c r="P137" s="112" t="n">
        <v>0</v>
      </c>
      <c r="Q137" s="112" t="n">
        <v>0</v>
      </c>
      <c r="R137" s="112" t="n">
        <v>0</v>
      </c>
      <c r="S137" s="112" t="n">
        <v>0</v>
      </c>
      <c r="T137" s="112" t="n">
        <v>0</v>
      </c>
      <c r="U137" s="112" t="n">
        <v>0</v>
      </c>
      <c r="V137" s="112" t="n">
        <v>0</v>
      </c>
      <c r="W137" s="112" t="n">
        <v>0</v>
      </c>
      <c r="X137" s="112" t="n">
        <v>0</v>
      </c>
      <c r="Y137" s="112" t="n">
        <v>0</v>
      </c>
      <c r="Z137" s="112" t="n">
        <v>0</v>
      </c>
      <c r="AA137" s="107"/>
    </row>
    <row r="139" customFormat="false" ht="12" hidden="false" customHeight="true" outlineLevel="0" collapsed="false">
      <c r="A139" s="124" t="s">
        <v>130</v>
      </c>
    </row>
    <row r="140" customFormat="false" ht="11.25" hidden="false" customHeight="true" outlineLevel="0" collapsed="false">
      <c r="A140" s="122" t="s">
        <v>131</v>
      </c>
      <c r="C140" s="107" t="n">
        <v>0</v>
      </c>
      <c r="D140" s="107" t="n">
        <v>0</v>
      </c>
      <c r="E140" s="107" t="n">
        <v>0</v>
      </c>
      <c r="F140" s="107" t="n">
        <v>0</v>
      </c>
      <c r="G140" s="107" t="n">
        <v>0</v>
      </c>
      <c r="H140" s="107" t="n">
        <v>0</v>
      </c>
      <c r="I140" s="107" t="n">
        <v>0</v>
      </c>
      <c r="J140" s="107" t="n">
        <v>0</v>
      </c>
      <c r="K140" s="107" t="n">
        <v>0</v>
      </c>
      <c r="L140" s="107" t="n">
        <v>0</v>
      </c>
      <c r="M140" s="107" t="n">
        <v>0</v>
      </c>
      <c r="N140" s="107" t="n">
        <v>0</v>
      </c>
      <c r="O140" s="107" t="n">
        <v>0</v>
      </c>
      <c r="P140" s="107" t="n">
        <v>0</v>
      </c>
      <c r="Q140" s="107" t="n">
        <v>0</v>
      </c>
      <c r="R140" s="107" t="n">
        <v>0</v>
      </c>
      <c r="S140" s="107" t="n">
        <v>0</v>
      </c>
      <c r="T140" s="107" t="n">
        <v>0</v>
      </c>
      <c r="U140" s="107" t="n">
        <v>0</v>
      </c>
      <c r="V140" s="107" t="n">
        <v>0</v>
      </c>
      <c r="W140" s="107" t="n">
        <v>0</v>
      </c>
      <c r="X140" s="107" t="n">
        <v>0</v>
      </c>
      <c r="Y140" s="107" t="n">
        <v>0</v>
      </c>
      <c r="Z140" s="107" t="n">
        <v>0</v>
      </c>
      <c r="AA140" s="107"/>
    </row>
    <row r="141" customFormat="false" ht="11.25" hidden="false" customHeight="true" outlineLevel="0" collapsed="false">
      <c r="A141" s="122" t="s">
        <v>132</v>
      </c>
      <c r="C141" s="107" t="n">
        <v>0</v>
      </c>
      <c r="D141" s="107" t="n">
        <v>0</v>
      </c>
      <c r="E141" s="107" t="n">
        <v>0</v>
      </c>
      <c r="F141" s="107" t="n">
        <v>0</v>
      </c>
      <c r="G141" s="107" t="n">
        <v>0</v>
      </c>
      <c r="H141" s="107" t="n">
        <v>0</v>
      </c>
      <c r="I141" s="107" t="n">
        <v>0</v>
      </c>
      <c r="J141" s="107" t="n">
        <v>0</v>
      </c>
      <c r="K141" s="107" t="n">
        <v>0</v>
      </c>
      <c r="L141" s="107" t="n">
        <v>0</v>
      </c>
      <c r="M141" s="107" t="n">
        <v>0</v>
      </c>
      <c r="N141" s="107" t="n">
        <v>0</v>
      </c>
      <c r="O141" s="107" t="n">
        <v>0</v>
      </c>
      <c r="P141" s="107" t="n">
        <v>0</v>
      </c>
      <c r="Q141" s="107" t="n">
        <v>0</v>
      </c>
      <c r="R141" s="107" t="n">
        <v>0</v>
      </c>
      <c r="S141" s="107" t="n">
        <v>0</v>
      </c>
      <c r="T141" s="107" t="n">
        <v>0</v>
      </c>
      <c r="U141" s="107" t="n">
        <v>0</v>
      </c>
      <c r="V141" s="107" t="n">
        <v>0</v>
      </c>
      <c r="W141" s="107" t="n">
        <v>0</v>
      </c>
      <c r="X141" s="107" t="n">
        <v>0</v>
      </c>
      <c r="Y141" s="107" t="n">
        <v>0</v>
      </c>
      <c r="Z141" s="107" t="n">
        <v>0</v>
      </c>
      <c r="AA141" s="107"/>
    </row>
    <row r="143" customFormat="false" ht="11.25" hidden="false" customHeight="true" outlineLevel="0" collapsed="false">
      <c r="A143" s="122" t="s">
        <v>133</v>
      </c>
      <c r="C143" s="107" t="n">
        <v>0</v>
      </c>
      <c r="D143" s="107" t="n">
        <v>0</v>
      </c>
      <c r="E143" s="107" t="n">
        <v>0</v>
      </c>
      <c r="F143" s="107" t="n">
        <v>0</v>
      </c>
      <c r="G143" s="107" t="n">
        <v>0</v>
      </c>
      <c r="H143" s="107" t="n">
        <v>0</v>
      </c>
      <c r="I143" s="107" t="n">
        <v>0</v>
      </c>
      <c r="J143" s="107" t="n">
        <v>0</v>
      </c>
      <c r="K143" s="107" t="n">
        <v>0</v>
      </c>
      <c r="L143" s="107" t="n">
        <v>0</v>
      </c>
      <c r="M143" s="107" t="n">
        <v>0</v>
      </c>
      <c r="N143" s="107" t="n">
        <v>0</v>
      </c>
      <c r="O143" s="107" t="n">
        <v>0</v>
      </c>
      <c r="P143" s="107" t="n">
        <v>0</v>
      </c>
      <c r="Q143" s="107" t="n">
        <v>0</v>
      </c>
      <c r="R143" s="107" t="n">
        <v>0</v>
      </c>
      <c r="S143" s="107" t="n">
        <v>0</v>
      </c>
      <c r="T143" s="107" t="n">
        <v>0</v>
      </c>
      <c r="U143" s="107" t="n">
        <v>0</v>
      </c>
      <c r="V143" s="107" t="n">
        <v>0</v>
      </c>
      <c r="W143" s="107" t="n">
        <v>0</v>
      </c>
      <c r="X143" s="107" t="n">
        <v>0</v>
      </c>
      <c r="Y143" s="107" t="n">
        <v>0</v>
      </c>
      <c r="Z143" s="107" t="n">
        <v>0</v>
      </c>
      <c r="AA143" s="107"/>
    </row>
    <row r="144" customFormat="false" ht="11.25" hidden="false" customHeight="true" outlineLevel="0" collapsed="false">
      <c r="A144" s="122" t="s">
        <v>134</v>
      </c>
      <c r="C144" s="107" t="n">
        <v>0</v>
      </c>
      <c r="D144" s="107" t="n">
        <v>0</v>
      </c>
      <c r="E144" s="107" t="n">
        <v>0</v>
      </c>
      <c r="F144" s="107" t="n">
        <v>0</v>
      </c>
      <c r="G144" s="107" t="n">
        <v>0</v>
      </c>
      <c r="H144" s="107" t="n">
        <v>0</v>
      </c>
      <c r="I144" s="107" t="n">
        <v>0</v>
      </c>
      <c r="J144" s="107" t="n">
        <v>0</v>
      </c>
      <c r="K144" s="107" t="n">
        <v>0</v>
      </c>
      <c r="L144" s="107" t="n">
        <v>0</v>
      </c>
      <c r="M144" s="107" t="n">
        <v>0</v>
      </c>
      <c r="N144" s="107" t="n">
        <v>0</v>
      </c>
      <c r="O144" s="107" t="n">
        <v>0</v>
      </c>
      <c r="P144" s="107" t="n">
        <v>0</v>
      </c>
      <c r="Q144" s="107" t="n">
        <v>0</v>
      </c>
      <c r="R144" s="107" t="n">
        <v>0</v>
      </c>
      <c r="S144" s="107" t="n">
        <v>0</v>
      </c>
      <c r="T144" s="107" t="n">
        <v>0</v>
      </c>
      <c r="U144" s="107" t="n">
        <v>0</v>
      </c>
      <c r="V144" s="107" t="n">
        <v>0</v>
      </c>
      <c r="W144" s="107" t="n">
        <v>0</v>
      </c>
      <c r="X144" s="107" t="n">
        <v>0</v>
      </c>
      <c r="Y144" s="107" t="n">
        <v>0</v>
      </c>
      <c r="Z144" s="107" t="n">
        <v>0</v>
      </c>
      <c r="AA144" s="107"/>
    </row>
    <row r="146" customFormat="false" ht="12" hidden="false" customHeight="true" outlineLevel="0" collapsed="false">
      <c r="A146" s="120" t="s">
        <v>139</v>
      </c>
      <c r="C146" s="121" t="s">
        <v>35</v>
      </c>
      <c r="D146" s="121" t="s">
        <v>36</v>
      </c>
      <c r="E146" s="121" t="s">
        <v>37</v>
      </c>
      <c r="F146" s="121" t="s">
        <v>38</v>
      </c>
      <c r="G146" s="121" t="s">
        <v>39</v>
      </c>
      <c r="H146" s="121" t="s">
        <v>40</v>
      </c>
      <c r="I146" s="121" t="s">
        <v>41</v>
      </c>
      <c r="J146" s="121" t="s">
        <v>42</v>
      </c>
      <c r="K146" s="121" t="s">
        <v>43</v>
      </c>
      <c r="L146" s="121" t="s">
        <v>44</v>
      </c>
      <c r="M146" s="121" t="s">
        <v>45</v>
      </c>
      <c r="N146" s="121" t="s">
        <v>46</v>
      </c>
      <c r="O146" s="121" t="s">
        <v>47</v>
      </c>
      <c r="P146" s="121" t="s">
        <v>48</v>
      </c>
      <c r="Q146" s="121" t="s">
        <v>49</v>
      </c>
      <c r="R146" s="121" t="s">
        <v>50</v>
      </c>
      <c r="S146" s="121" t="s">
        <v>51</v>
      </c>
      <c r="T146" s="121" t="s">
        <v>52</v>
      </c>
      <c r="U146" s="121" t="s">
        <v>53</v>
      </c>
      <c r="V146" s="121" t="s">
        <v>54</v>
      </c>
      <c r="W146" s="121" t="s">
        <v>55</v>
      </c>
      <c r="X146" s="121" t="s">
        <v>56</v>
      </c>
      <c r="Y146" s="121" t="s">
        <v>57</v>
      </c>
      <c r="Z146" s="121" t="s">
        <v>58</v>
      </c>
      <c r="AA146" s="121" t="s">
        <v>34</v>
      </c>
    </row>
    <row r="147" customFormat="false" ht="11.25" hidden="false" customHeight="true" outlineLevel="0" collapsed="false">
      <c r="A147" s="122" t="s">
        <v>117</v>
      </c>
      <c r="C147" s="107" t="n">
        <v>0</v>
      </c>
      <c r="D147" s="107" t="n">
        <v>0</v>
      </c>
      <c r="E147" s="107" t="n">
        <v>0</v>
      </c>
      <c r="F147" s="107" t="n">
        <v>0</v>
      </c>
      <c r="G147" s="107" t="n">
        <v>0</v>
      </c>
      <c r="H147" s="107" t="n">
        <v>0</v>
      </c>
      <c r="I147" s="107" t="n">
        <v>0</v>
      </c>
      <c r="J147" s="107" t="n">
        <v>0</v>
      </c>
      <c r="K147" s="107" t="n">
        <v>0</v>
      </c>
      <c r="L147" s="107" t="n">
        <v>0</v>
      </c>
      <c r="M147" s="107" t="n">
        <v>0</v>
      </c>
      <c r="N147" s="107" t="n">
        <v>0</v>
      </c>
      <c r="O147" s="107" t="n">
        <v>0</v>
      </c>
      <c r="P147" s="107" t="n">
        <v>0</v>
      </c>
      <c r="Q147" s="107" t="n">
        <v>0</v>
      </c>
      <c r="R147" s="107" t="n">
        <v>0</v>
      </c>
      <c r="S147" s="107" t="n">
        <v>0</v>
      </c>
      <c r="T147" s="107" t="n">
        <v>0</v>
      </c>
      <c r="U147" s="107" t="n">
        <v>0</v>
      </c>
      <c r="V147" s="107" t="n">
        <v>0</v>
      </c>
      <c r="W147" s="107" t="n">
        <v>0</v>
      </c>
      <c r="X147" s="107" t="n">
        <v>0</v>
      </c>
      <c r="Y147" s="107" t="n">
        <v>0</v>
      </c>
      <c r="Z147" s="107" t="n">
        <v>0</v>
      </c>
      <c r="AA147" s="107" t="n">
        <v>0</v>
      </c>
    </row>
    <row r="148" customFormat="false" ht="11.25" hidden="false" customHeight="true" outlineLevel="0" collapsed="false">
      <c r="A148" s="122" t="s">
        <v>118</v>
      </c>
      <c r="C148" s="107" t="n">
        <v>0</v>
      </c>
      <c r="D148" s="107" t="n">
        <v>0</v>
      </c>
      <c r="E148" s="107" t="n">
        <v>0</v>
      </c>
      <c r="F148" s="107" t="n">
        <v>0</v>
      </c>
      <c r="G148" s="107" t="n">
        <v>0</v>
      </c>
      <c r="H148" s="107" t="n">
        <v>0</v>
      </c>
      <c r="I148" s="107" t="n">
        <v>0</v>
      </c>
      <c r="J148" s="107" t="n">
        <v>0</v>
      </c>
      <c r="K148" s="107" t="n">
        <v>0</v>
      </c>
      <c r="L148" s="107" t="n">
        <v>0</v>
      </c>
      <c r="M148" s="107" t="n">
        <v>0</v>
      </c>
      <c r="N148" s="107" t="n">
        <v>0</v>
      </c>
      <c r="O148" s="107" t="n">
        <v>0</v>
      </c>
      <c r="P148" s="107" t="n">
        <v>0</v>
      </c>
      <c r="Q148" s="107" t="n">
        <v>0</v>
      </c>
      <c r="R148" s="107" t="n">
        <v>0</v>
      </c>
      <c r="S148" s="107" t="n">
        <v>0</v>
      </c>
      <c r="T148" s="107" t="n">
        <v>0</v>
      </c>
      <c r="U148" s="107" t="n">
        <v>0</v>
      </c>
      <c r="V148" s="107" t="n">
        <v>0</v>
      </c>
      <c r="W148" s="107" t="n">
        <v>0</v>
      </c>
      <c r="X148" s="107" t="n">
        <v>0</v>
      </c>
      <c r="Y148" s="107" t="n">
        <v>0</v>
      </c>
      <c r="Z148" s="107" t="n">
        <v>0</v>
      </c>
      <c r="AA148" s="107" t="n">
        <v>0</v>
      </c>
    </row>
    <row r="149" customFormat="false" ht="11.25" hidden="false" customHeight="true" outlineLevel="0" collapsed="false">
      <c r="A149" s="123" t="s">
        <v>102</v>
      </c>
      <c r="B149" s="110"/>
      <c r="C149" s="110" t="n">
        <v>0</v>
      </c>
      <c r="D149" s="110" t="n">
        <v>0</v>
      </c>
      <c r="E149" s="110" t="n">
        <v>0</v>
      </c>
      <c r="F149" s="110" t="n">
        <v>0</v>
      </c>
      <c r="G149" s="110" t="n">
        <v>0</v>
      </c>
      <c r="H149" s="110" t="n">
        <v>0</v>
      </c>
      <c r="I149" s="110" t="n">
        <v>0</v>
      </c>
      <c r="J149" s="110" t="n">
        <v>0</v>
      </c>
      <c r="K149" s="110" t="n">
        <v>0</v>
      </c>
      <c r="L149" s="110" t="n">
        <v>0</v>
      </c>
      <c r="M149" s="110" t="n">
        <v>0</v>
      </c>
      <c r="N149" s="110" t="n">
        <v>0</v>
      </c>
      <c r="O149" s="110" t="n">
        <v>0</v>
      </c>
      <c r="P149" s="110" t="n">
        <v>0</v>
      </c>
      <c r="Q149" s="110" t="n">
        <v>0</v>
      </c>
      <c r="R149" s="110" t="n">
        <v>0</v>
      </c>
      <c r="S149" s="110" t="n">
        <v>0</v>
      </c>
      <c r="T149" s="110" t="n">
        <v>0</v>
      </c>
      <c r="U149" s="110" t="n">
        <v>0</v>
      </c>
      <c r="V149" s="110" t="n">
        <v>0</v>
      </c>
      <c r="W149" s="110" t="n">
        <v>0</v>
      </c>
      <c r="X149" s="110" t="n">
        <v>0</v>
      </c>
      <c r="Y149" s="110" t="n">
        <v>0</v>
      </c>
      <c r="Z149" s="110" t="n">
        <v>0</v>
      </c>
      <c r="AA149" s="111" t="n">
        <v>0</v>
      </c>
    </row>
    <row r="151" customFormat="false" ht="11.25" hidden="false" customHeight="true" outlineLevel="0" collapsed="false">
      <c r="A151" s="122" t="s">
        <v>119</v>
      </c>
      <c r="C151" s="107" t="n">
        <v>0</v>
      </c>
      <c r="D151" s="107" t="n">
        <v>0</v>
      </c>
      <c r="E151" s="107" t="n">
        <v>0</v>
      </c>
      <c r="F151" s="107" t="n">
        <v>0</v>
      </c>
      <c r="G151" s="107" t="n">
        <v>0</v>
      </c>
      <c r="H151" s="107" t="n">
        <v>0</v>
      </c>
      <c r="I151" s="107" t="n">
        <v>0</v>
      </c>
      <c r="J151" s="107" t="n">
        <v>0</v>
      </c>
      <c r="K151" s="107" t="n">
        <v>0</v>
      </c>
      <c r="L151" s="107" t="n">
        <v>0</v>
      </c>
      <c r="M151" s="107" t="n">
        <v>0</v>
      </c>
      <c r="N151" s="107" t="n">
        <v>0</v>
      </c>
      <c r="O151" s="107" t="n">
        <v>0</v>
      </c>
      <c r="P151" s="107" t="n">
        <v>0</v>
      </c>
      <c r="Q151" s="107" t="n">
        <v>0</v>
      </c>
      <c r="R151" s="107" t="n">
        <v>0</v>
      </c>
      <c r="S151" s="107" t="n">
        <v>0</v>
      </c>
      <c r="T151" s="107" t="n">
        <v>0</v>
      </c>
      <c r="U151" s="107" t="n">
        <v>0</v>
      </c>
      <c r="V151" s="107" t="n">
        <v>0</v>
      </c>
      <c r="W151" s="107" t="n">
        <v>0</v>
      </c>
      <c r="X151" s="107" t="n">
        <v>0</v>
      </c>
      <c r="Y151" s="107" t="n">
        <v>0</v>
      </c>
      <c r="Z151" s="107" t="n">
        <v>0</v>
      </c>
      <c r="AA151" s="107" t="n">
        <v>0</v>
      </c>
    </row>
    <row r="152" customFormat="false" ht="11.25" hidden="false" customHeight="true" outlineLevel="0" collapsed="false">
      <c r="A152" s="122" t="s">
        <v>120</v>
      </c>
      <c r="C152" s="112" t="n">
        <v>0</v>
      </c>
      <c r="D152" s="112" t="n">
        <v>0</v>
      </c>
      <c r="E152" s="112" t="n">
        <v>0</v>
      </c>
      <c r="F152" s="112" t="n">
        <v>0</v>
      </c>
      <c r="G152" s="112" t="n">
        <v>0</v>
      </c>
      <c r="H152" s="112" t="n">
        <v>0</v>
      </c>
      <c r="I152" s="112" t="n">
        <v>0</v>
      </c>
      <c r="J152" s="112" t="n">
        <v>0</v>
      </c>
      <c r="K152" s="112" t="n">
        <v>0</v>
      </c>
      <c r="L152" s="112" t="n">
        <v>0</v>
      </c>
      <c r="M152" s="112" t="n">
        <v>0</v>
      </c>
      <c r="N152" s="112" t="n">
        <v>0</v>
      </c>
      <c r="O152" s="112" t="n">
        <v>0</v>
      </c>
      <c r="P152" s="112" t="n">
        <v>0</v>
      </c>
      <c r="Q152" s="112" t="n">
        <v>0</v>
      </c>
      <c r="R152" s="112" t="n">
        <v>0</v>
      </c>
      <c r="S152" s="112" t="n">
        <v>0</v>
      </c>
      <c r="T152" s="112" t="n">
        <v>0</v>
      </c>
      <c r="U152" s="112" t="n">
        <v>0</v>
      </c>
      <c r="V152" s="112" t="n">
        <v>0</v>
      </c>
      <c r="W152" s="112" t="n">
        <v>0</v>
      </c>
      <c r="X152" s="112" t="n">
        <v>0</v>
      </c>
      <c r="Y152" s="112" t="n">
        <v>0</v>
      </c>
      <c r="Z152" s="112" t="n">
        <v>0</v>
      </c>
      <c r="AA152" s="112" t="n">
        <v>0</v>
      </c>
    </row>
    <row r="154" customFormat="false" ht="11.25" hidden="false" customHeight="true" outlineLevel="0" collapsed="false">
      <c r="A154" s="122" t="s">
        <v>121</v>
      </c>
      <c r="C154" s="107" t="n">
        <v>0</v>
      </c>
      <c r="D154" s="107" t="n">
        <v>0</v>
      </c>
      <c r="E154" s="107" t="n">
        <v>0</v>
      </c>
      <c r="F154" s="107" t="n">
        <v>0</v>
      </c>
      <c r="G154" s="107" t="n">
        <v>0</v>
      </c>
      <c r="H154" s="107" t="n">
        <v>0</v>
      </c>
      <c r="I154" s="107" t="n">
        <v>0</v>
      </c>
      <c r="J154" s="107" t="n">
        <v>0</v>
      </c>
      <c r="K154" s="107" t="n">
        <v>0</v>
      </c>
      <c r="L154" s="107" t="n">
        <v>0</v>
      </c>
      <c r="M154" s="107" t="n">
        <v>0</v>
      </c>
      <c r="N154" s="107" t="n">
        <v>0</v>
      </c>
      <c r="O154" s="107" t="n">
        <v>0</v>
      </c>
      <c r="P154" s="107" t="n">
        <v>0</v>
      </c>
      <c r="Q154" s="107" t="n">
        <v>0</v>
      </c>
      <c r="R154" s="107" t="n">
        <v>0</v>
      </c>
      <c r="S154" s="107" t="n">
        <v>0</v>
      </c>
      <c r="T154" s="107" t="n">
        <v>0</v>
      </c>
      <c r="U154" s="107" t="n">
        <v>0</v>
      </c>
      <c r="V154" s="107" t="n">
        <v>0</v>
      </c>
      <c r="W154" s="107" t="n">
        <v>0</v>
      </c>
      <c r="X154" s="107" t="n">
        <v>0</v>
      </c>
      <c r="Y154" s="107" t="n">
        <v>0</v>
      </c>
      <c r="Z154" s="107" t="n">
        <v>0</v>
      </c>
      <c r="AA154" s="107" t="n">
        <v>0</v>
      </c>
    </row>
    <row r="155" customFormat="false" ht="11.25" hidden="false" customHeight="true" outlineLevel="0" collapsed="false">
      <c r="A155" s="122" t="s">
        <v>122</v>
      </c>
      <c r="C155" s="107" t="n">
        <v>0</v>
      </c>
      <c r="D155" s="107" t="n">
        <v>0</v>
      </c>
      <c r="E155" s="107" t="n">
        <v>0</v>
      </c>
      <c r="F155" s="107" t="n">
        <v>0</v>
      </c>
      <c r="G155" s="107" t="n">
        <v>0</v>
      </c>
      <c r="H155" s="107" t="n">
        <v>0</v>
      </c>
      <c r="I155" s="107" t="n">
        <v>0</v>
      </c>
      <c r="J155" s="107" t="n">
        <v>0</v>
      </c>
      <c r="K155" s="107" t="n">
        <v>0</v>
      </c>
      <c r="L155" s="107" t="n">
        <v>0</v>
      </c>
      <c r="M155" s="107" t="n">
        <v>0</v>
      </c>
      <c r="N155" s="107" t="n">
        <v>0</v>
      </c>
      <c r="O155" s="107" t="n">
        <v>0</v>
      </c>
      <c r="P155" s="107" t="n">
        <v>0</v>
      </c>
      <c r="Q155" s="107" t="n">
        <v>0</v>
      </c>
      <c r="R155" s="107" t="n">
        <v>0</v>
      </c>
      <c r="S155" s="107" t="n">
        <v>0</v>
      </c>
      <c r="T155" s="107" t="n">
        <v>0</v>
      </c>
      <c r="U155" s="107" t="n">
        <v>0</v>
      </c>
      <c r="V155" s="107" t="n">
        <v>0</v>
      </c>
      <c r="W155" s="107" t="n">
        <v>0</v>
      </c>
      <c r="X155" s="107" t="n">
        <v>0</v>
      </c>
      <c r="Y155" s="107" t="n">
        <v>0</v>
      </c>
      <c r="Z155" s="107" t="n">
        <v>0</v>
      </c>
      <c r="AA155" s="107" t="n">
        <v>0</v>
      </c>
    </row>
    <row r="156" customFormat="false" ht="11.25" hidden="false" customHeight="true" outlineLevel="0" collapsed="false">
      <c r="A156" s="123" t="s">
        <v>111</v>
      </c>
      <c r="B156" s="110"/>
      <c r="C156" s="110" t="n">
        <v>0</v>
      </c>
      <c r="D156" s="110" t="n">
        <v>0</v>
      </c>
      <c r="E156" s="110" t="n">
        <v>0</v>
      </c>
      <c r="F156" s="110" t="n">
        <v>0</v>
      </c>
      <c r="G156" s="110" t="n">
        <v>0</v>
      </c>
      <c r="H156" s="110" t="n">
        <v>0</v>
      </c>
      <c r="I156" s="110" t="n">
        <v>0</v>
      </c>
      <c r="J156" s="110" t="n">
        <v>0</v>
      </c>
      <c r="K156" s="110" t="n">
        <v>0</v>
      </c>
      <c r="L156" s="110" t="n">
        <v>0</v>
      </c>
      <c r="M156" s="110" t="n">
        <v>0</v>
      </c>
      <c r="N156" s="110" t="n">
        <v>0</v>
      </c>
      <c r="O156" s="110" t="n">
        <v>0</v>
      </c>
      <c r="P156" s="110" t="n">
        <v>0</v>
      </c>
      <c r="Q156" s="110" t="n">
        <v>0</v>
      </c>
      <c r="R156" s="110" t="n">
        <v>0</v>
      </c>
      <c r="S156" s="110" t="n">
        <v>0</v>
      </c>
      <c r="T156" s="110" t="n">
        <v>0</v>
      </c>
      <c r="U156" s="110" t="n">
        <v>0</v>
      </c>
      <c r="V156" s="110" t="n">
        <v>0</v>
      </c>
      <c r="W156" s="110" t="n">
        <v>0</v>
      </c>
      <c r="X156" s="110" t="n">
        <v>0</v>
      </c>
      <c r="Y156" s="110" t="n">
        <v>0</v>
      </c>
      <c r="Z156" s="110" t="n">
        <v>0</v>
      </c>
      <c r="AA156" s="111" t="n">
        <v>0</v>
      </c>
    </row>
    <row r="158" customFormat="false" ht="12" hidden="false" customHeight="true" outlineLevel="0" collapsed="false">
      <c r="A158" s="124" t="s">
        <v>123</v>
      </c>
    </row>
    <row r="159" customFormat="false" ht="11.25" hidden="false" customHeight="true" outlineLevel="0" collapsed="false">
      <c r="A159" s="122" t="s">
        <v>124</v>
      </c>
      <c r="C159" s="107" t="n">
        <v>31.84</v>
      </c>
      <c r="D159" s="107" t="n">
        <v>33.02</v>
      </c>
      <c r="E159" s="107" t="n">
        <v>32.1</v>
      </c>
      <c r="F159" s="107" t="n">
        <v>31.08</v>
      </c>
      <c r="G159" s="107" t="n">
        <v>27</v>
      </c>
      <c r="H159" s="107" t="n">
        <v>27</v>
      </c>
      <c r="I159" s="107" t="n">
        <v>27.77</v>
      </c>
      <c r="J159" s="107" t="n">
        <v>42.29</v>
      </c>
      <c r="K159" s="107" t="n">
        <v>50.95</v>
      </c>
      <c r="L159" s="107" t="n">
        <v>41.27</v>
      </c>
      <c r="M159" s="107" t="n">
        <v>35.16</v>
      </c>
      <c r="N159" s="107" t="n">
        <v>37.7</v>
      </c>
      <c r="O159" s="107" t="n">
        <v>40.25</v>
      </c>
      <c r="P159" s="107" t="n">
        <v>41.78</v>
      </c>
      <c r="Q159" s="107" t="n">
        <v>38.72</v>
      </c>
      <c r="R159" s="107" t="n">
        <v>34.65</v>
      </c>
      <c r="S159" s="107" t="n">
        <v>32.61</v>
      </c>
      <c r="T159" s="107" t="n">
        <v>29.55</v>
      </c>
      <c r="U159" s="107" t="n">
        <v>31.59</v>
      </c>
      <c r="V159" s="107" t="n">
        <v>47.89</v>
      </c>
      <c r="W159" s="107" t="n">
        <v>52.99</v>
      </c>
      <c r="X159" s="107" t="n">
        <v>46.87</v>
      </c>
      <c r="Y159" s="107" t="n">
        <v>38.21</v>
      </c>
      <c r="Z159" s="107" t="n">
        <v>41.27</v>
      </c>
      <c r="AA159" s="107"/>
    </row>
    <row r="160" customFormat="false" ht="11.25" hidden="false" customHeight="true" outlineLevel="0" collapsed="false">
      <c r="A160" s="122" t="s">
        <v>125</v>
      </c>
      <c r="C160" s="107" t="n">
        <v>31.59</v>
      </c>
      <c r="D160" s="107" t="n">
        <v>32.51</v>
      </c>
      <c r="E160" s="107" t="n">
        <v>32.35</v>
      </c>
      <c r="F160" s="107" t="n">
        <v>31.59</v>
      </c>
      <c r="G160" s="107" t="n">
        <v>27.51</v>
      </c>
      <c r="H160" s="107" t="n">
        <v>27.26</v>
      </c>
      <c r="I160" s="107" t="n">
        <v>27.77</v>
      </c>
      <c r="J160" s="107" t="n">
        <v>42.03</v>
      </c>
      <c r="K160" s="107" t="n">
        <v>50.7</v>
      </c>
      <c r="L160" s="107" t="n">
        <v>41.01</v>
      </c>
      <c r="M160" s="107" t="n">
        <v>35.67</v>
      </c>
      <c r="N160" s="107" t="n">
        <v>37.7</v>
      </c>
      <c r="O160" s="107" t="n">
        <v>41.78</v>
      </c>
      <c r="P160" s="107" t="n">
        <v>41.78</v>
      </c>
      <c r="Q160" s="107" t="n">
        <v>38.72</v>
      </c>
      <c r="R160" s="107" t="n">
        <v>34.65</v>
      </c>
      <c r="S160" s="107" t="n">
        <v>32.61</v>
      </c>
      <c r="T160" s="107" t="n">
        <v>29.55</v>
      </c>
      <c r="U160" s="107" t="n">
        <v>31.59</v>
      </c>
      <c r="V160" s="107" t="n">
        <v>46.87</v>
      </c>
      <c r="W160" s="107" t="n">
        <v>51.97</v>
      </c>
      <c r="X160" s="107" t="n">
        <v>45.86</v>
      </c>
      <c r="Y160" s="107" t="n">
        <v>39.74</v>
      </c>
      <c r="Z160" s="107" t="n">
        <v>42.8</v>
      </c>
      <c r="AA160" s="107"/>
    </row>
    <row r="161" customFormat="false" ht="11.25" hidden="false" customHeight="true" outlineLevel="0" collapsed="false">
      <c r="A161" s="122" t="s">
        <v>126</v>
      </c>
      <c r="C161" s="112" t="n">
        <v>0.25</v>
      </c>
      <c r="D161" s="112" t="n">
        <v>0.510000000000005</v>
      </c>
      <c r="E161" s="112" t="n">
        <v>-0.25</v>
      </c>
      <c r="F161" s="112" t="n">
        <v>-0.510000000000002</v>
      </c>
      <c r="G161" s="112" t="n">
        <v>-0.510000000000002</v>
      </c>
      <c r="H161" s="112" t="n">
        <v>-0.260000000000002</v>
      </c>
      <c r="I161" s="112" t="n">
        <v>0</v>
      </c>
      <c r="J161" s="112" t="n">
        <v>0.259999999999998</v>
      </c>
      <c r="K161" s="112" t="n">
        <v>0.25</v>
      </c>
      <c r="L161" s="112" t="n">
        <v>0.260000000000005</v>
      </c>
      <c r="M161" s="112" t="n">
        <v>-0.510000000000005</v>
      </c>
      <c r="N161" s="112" t="n">
        <v>0</v>
      </c>
      <c r="O161" s="112" t="n">
        <v>-1.53</v>
      </c>
      <c r="P161" s="112" t="n">
        <v>0</v>
      </c>
      <c r="Q161" s="112" t="n">
        <v>0</v>
      </c>
      <c r="R161" s="112" t="n">
        <v>0</v>
      </c>
      <c r="S161" s="112" t="n">
        <v>0</v>
      </c>
      <c r="T161" s="112" t="n">
        <v>0</v>
      </c>
      <c r="U161" s="112" t="n">
        <v>0</v>
      </c>
      <c r="V161" s="112" t="n">
        <v>1.02</v>
      </c>
      <c r="W161" s="112" t="n">
        <v>1.02</v>
      </c>
      <c r="X161" s="112" t="n">
        <v>1.01</v>
      </c>
      <c r="Y161" s="112" t="n">
        <v>-1.53</v>
      </c>
      <c r="Z161" s="112" t="n">
        <v>-1.52999999999999</v>
      </c>
      <c r="AA161" s="107"/>
    </row>
    <row r="163" customFormat="false" ht="11.25" hidden="false" customHeight="true" outlineLevel="0" collapsed="false">
      <c r="A163" s="122" t="s">
        <v>127</v>
      </c>
      <c r="C163" s="107" t="n">
        <v>25.48</v>
      </c>
      <c r="D163" s="107" t="n">
        <v>26.75</v>
      </c>
      <c r="E163" s="107" t="n">
        <v>26.49</v>
      </c>
      <c r="F163" s="107" t="n">
        <v>24.46</v>
      </c>
      <c r="G163" s="107" t="n">
        <v>20.89</v>
      </c>
      <c r="H163" s="107" t="n">
        <v>19.36</v>
      </c>
      <c r="I163" s="107" t="n">
        <v>19.11</v>
      </c>
      <c r="J163" s="107" t="n">
        <v>28.02</v>
      </c>
      <c r="K163" s="107" t="n">
        <v>32.1</v>
      </c>
      <c r="L163" s="107" t="n">
        <v>28.02</v>
      </c>
      <c r="M163" s="107" t="n">
        <v>24.46</v>
      </c>
      <c r="N163" s="107" t="n">
        <v>26.49</v>
      </c>
      <c r="O163" s="107" t="n">
        <v>29.55</v>
      </c>
      <c r="P163" s="107" t="n">
        <v>29.55</v>
      </c>
      <c r="Q163" s="107" t="n">
        <v>26.49</v>
      </c>
      <c r="R163" s="107" t="n">
        <v>24.46</v>
      </c>
      <c r="S163" s="107" t="n">
        <v>21.91</v>
      </c>
      <c r="T163" s="107" t="n">
        <v>19.87</v>
      </c>
      <c r="U163" s="107" t="n">
        <v>19.36</v>
      </c>
      <c r="V163" s="107" t="n">
        <v>33.63</v>
      </c>
      <c r="W163" s="107" t="n">
        <v>36.68</v>
      </c>
      <c r="X163" s="107" t="n">
        <v>34.65</v>
      </c>
      <c r="Y163" s="107" t="n">
        <v>27.51</v>
      </c>
      <c r="Z163" s="107" t="n">
        <v>29.55</v>
      </c>
      <c r="AA163" s="107"/>
    </row>
    <row r="164" customFormat="false" ht="11.25" hidden="false" customHeight="true" outlineLevel="0" collapsed="false">
      <c r="A164" s="122" t="s">
        <v>128</v>
      </c>
      <c r="C164" s="107" t="n">
        <v>26.24</v>
      </c>
      <c r="D164" s="107" t="n">
        <v>27</v>
      </c>
      <c r="E164" s="107" t="n">
        <v>27</v>
      </c>
      <c r="F164" s="107" t="n">
        <v>23.95</v>
      </c>
      <c r="G164" s="107" t="n">
        <v>20.89</v>
      </c>
      <c r="H164" s="107" t="n">
        <v>19.36</v>
      </c>
      <c r="I164" s="107" t="n">
        <v>19.11</v>
      </c>
      <c r="J164" s="107" t="n">
        <v>28.02</v>
      </c>
      <c r="K164" s="107" t="n">
        <v>32.1</v>
      </c>
      <c r="L164" s="107" t="n">
        <v>28.02</v>
      </c>
      <c r="M164" s="107" t="n">
        <v>24.46</v>
      </c>
      <c r="N164" s="107" t="n">
        <v>26.49</v>
      </c>
      <c r="O164" s="107" t="n">
        <v>29.55</v>
      </c>
      <c r="P164" s="107" t="n">
        <v>29.55</v>
      </c>
      <c r="Q164" s="107" t="n">
        <v>26.49</v>
      </c>
      <c r="R164" s="107" t="n">
        <v>24.46</v>
      </c>
      <c r="S164" s="107" t="n">
        <v>21.91</v>
      </c>
      <c r="T164" s="107" t="n">
        <v>19.87</v>
      </c>
      <c r="U164" s="107" t="n">
        <v>19.36</v>
      </c>
      <c r="V164" s="107" t="n">
        <v>33.63</v>
      </c>
      <c r="W164" s="107" t="n">
        <v>36.68</v>
      </c>
      <c r="X164" s="107" t="n">
        <v>34.65</v>
      </c>
      <c r="Y164" s="107" t="n">
        <v>27.51</v>
      </c>
      <c r="Z164" s="107" t="n">
        <v>29.55</v>
      </c>
      <c r="AA164" s="107"/>
    </row>
    <row r="165" customFormat="false" ht="11.25" hidden="false" customHeight="true" outlineLevel="0" collapsed="false">
      <c r="A165" s="122" t="s">
        <v>129</v>
      </c>
      <c r="C165" s="112" t="n">
        <v>-0.759999999999998</v>
      </c>
      <c r="D165" s="112" t="n">
        <v>-0.25</v>
      </c>
      <c r="E165" s="112" t="n">
        <v>-0.510000000000002</v>
      </c>
      <c r="F165" s="112" t="n">
        <v>0.510000000000002</v>
      </c>
      <c r="G165" s="112" t="n">
        <v>0</v>
      </c>
      <c r="H165" s="112" t="n">
        <v>0</v>
      </c>
      <c r="I165" s="112" t="n">
        <v>0</v>
      </c>
      <c r="J165" s="112" t="n">
        <v>0</v>
      </c>
      <c r="K165" s="112" t="n">
        <v>0</v>
      </c>
      <c r="L165" s="112" t="n">
        <v>0</v>
      </c>
      <c r="M165" s="112" t="n">
        <v>0</v>
      </c>
      <c r="N165" s="112" t="n">
        <v>0</v>
      </c>
      <c r="O165" s="112" t="n">
        <v>0</v>
      </c>
      <c r="P165" s="112" t="n">
        <v>0</v>
      </c>
      <c r="Q165" s="112" t="n">
        <v>0</v>
      </c>
      <c r="R165" s="112" t="n">
        <v>0</v>
      </c>
      <c r="S165" s="112" t="n">
        <v>0</v>
      </c>
      <c r="T165" s="112" t="n">
        <v>0</v>
      </c>
      <c r="U165" s="112" t="n">
        <v>0</v>
      </c>
      <c r="V165" s="112" t="n">
        <v>0</v>
      </c>
      <c r="W165" s="112" t="n">
        <v>0</v>
      </c>
      <c r="X165" s="112" t="n">
        <v>0</v>
      </c>
      <c r="Y165" s="112" t="n">
        <v>0</v>
      </c>
      <c r="Z165" s="112" t="n">
        <v>0</v>
      </c>
      <c r="AA165" s="107"/>
    </row>
    <row r="167" customFormat="false" ht="12" hidden="false" customHeight="true" outlineLevel="0" collapsed="false">
      <c r="A167" s="124" t="s">
        <v>130</v>
      </c>
    </row>
    <row r="168" customFormat="false" ht="11.25" hidden="false" customHeight="true" outlineLevel="0" collapsed="false">
      <c r="A168" s="122" t="s">
        <v>131</v>
      </c>
      <c r="C168" s="107" t="n">
        <v>0</v>
      </c>
      <c r="D168" s="107" t="n">
        <v>0</v>
      </c>
      <c r="E168" s="107" t="n">
        <v>0</v>
      </c>
      <c r="F168" s="107" t="n">
        <v>0</v>
      </c>
      <c r="G168" s="107" t="n">
        <v>0</v>
      </c>
      <c r="H168" s="107" t="n">
        <v>0</v>
      </c>
      <c r="I168" s="107" t="n">
        <v>0</v>
      </c>
      <c r="J168" s="107" t="n">
        <v>0</v>
      </c>
      <c r="K168" s="107" t="n">
        <v>0</v>
      </c>
      <c r="L168" s="107" t="n">
        <v>0</v>
      </c>
      <c r="M168" s="107" t="n">
        <v>0</v>
      </c>
      <c r="N168" s="107" t="n">
        <v>0</v>
      </c>
      <c r="O168" s="107" t="n">
        <v>0</v>
      </c>
      <c r="P168" s="107" t="n">
        <v>0</v>
      </c>
      <c r="Q168" s="107" t="n">
        <v>0</v>
      </c>
      <c r="R168" s="107" t="n">
        <v>0</v>
      </c>
      <c r="S168" s="107" t="n">
        <v>0</v>
      </c>
      <c r="T168" s="107" t="n">
        <v>0</v>
      </c>
      <c r="U168" s="107" t="n">
        <v>0</v>
      </c>
      <c r="V168" s="107" t="n">
        <v>0</v>
      </c>
      <c r="W168" s="107" t="n">
        <v>0</v>
      </c>
      <c r="X168" s="107" t="n">
        <v>0</v>
      </c>
      <c r="Y168" s="107" t="n">
        <v>0</v>
      </c>
      <c r="Z168" s="107" t="n">
        <v>0</v>
      </c>
      <c r="AA168" s="107"/>
    </row>
    <row r="169" customFormat="false" ht="11.25" hidden="false" customHeight="true" outlineLevel="0" collapsed="false">
      <c r="A169" s="122" t="s">
        <v>132</v>
      </c>
      <c r="C169" s="107" t="n">
        <v>0</v>
      </c>
      <c r="D169" s="107" t="n">
        <v>0</v>
      </c>
      <c r="E169" s="107" t="n">
        <v>0</v>
      </c>
      <c r="F169" s="107" t="n">
        <v>0</v>
      </c>
      <c r="G169" s="107" t="n">
        <v>0</v>
      </c>
      <c r="H169" s="107" t="n">
        <v>0</v>
      </c>
      <c r="I169" s="107" t="n">
        <v>0</v>
      </c>
      <c r="J169" s="107" t="n">
        <v>0</v>
      </c>
      <c r="K169" s="107" t="n">
        <v>0</v>
      </c>
      <c r="L169" s="107" t="n">
        <v>0</v>
      </c>
      <c r="M169" s="107" t="n">
        <v>0</v>
      </c>
      <c r="N169" s="107" t="n">
        <v>0</v>
      </c>
      <c r="O169" s="107" t="n">
        <v>0</v>
      </c>
      <c r="P169" s="107" t="n">
        <v>0</v>
      </c>
      <c r="Q169" s="107" t="n">
        <v>0</v>
      </c>
      <c r="R169" s="107" t="n">
        <v>0</v>
      </c>
      <c r="S169" s="107" t="n">
        <v>0</v>
      </c>
      <c r="T169" s="107" t="n">
        <v>0</v>
      </c>
      <c r="U169" s="107" t="n">
        <v>0</v>
      </c>
      <c r="V169" s="107" t="n">
        <v>0</v>
      </c>
      <c r="W169" s="107" t="n">
        <v>0</v>
      </c>
      <c r="X169" s="107" t="n">
        <v>0</v>
      </c>
      <c r="Y169" s="107" t="n">
        <v>0</v>
      </c>
      <c r="Z169" s="107" t="n">
        <v>0</v>
      </c>
      <c r="AA169" s="107"/>
    </row>
    <row r="171" customFormat="false" ht="11.25" hidden="false" customHeight="true" outlineLevel="0" collapsed="false">
      <c r="A171" s="122" t="s">
        <v>133</v>
      </c>
      <c r="C171" s="107" t="n">
        <v>0</v>
      </c>
      <c r="D171" s="107" t="n">
        <v>0</v>
      </c>
      <c r="E171" s="107" t="n">
        <v>0</v>
      </c>
      <c r="F171" s="107" t="n">
        <v>0</v>
      </c>
      <c r="G171" s="107" t="n">
        <v>0</v>
      </c>
      <c r="H171" s="107" t="n">
        <v>0</v>
      </c>
      <c r="I171" s="107" t="n">
        <v>0</v>
      </c>
      <c r="J171" s="107" t="n">
        <v>0</v>
      </c>
      <c r="K171" s="107" t="n">
        <v>0</v>
      </c>
      <c r="L171" s="107" t="n">
        <v>0</v>
      </c>
      <c r="M171" s="107" t="n">
        <v>0</v>
      </c>
      <c r="N171" s="107" t="n">
        <v>0</v>
      </c>
      <c r="O171" s="107" t="n">
        <v>0</v>
      </c>
      <c r="P171" s="107" t="n">
        <v>0</v>
      </c>
      <c r="Q171" s="107" t="n">
        <v>0</v>
      </c>
      <c r="R171" s="107" t="n">
        <v>0</v>
      </c>
      <c r="S171" s="107" t="n">
        <v>0</v>
      </c>
      <c r="T171" s="107" t="n">
        <v>0</v>
      </c>
      <c r="U171" s="107" t="n">
        <v>0</v>
      </c>
      <c r="V171" s="107" t="n">
        <v>0</v>
      </c>
      <c r="W171" s="107" t="n">
        <v>0</v>
      </c>
      <c r="X171" s="107" t="n">
        <v>0</v>
      </c>
      <c r="Y171" s="107" t="n">
        <v>0</v>
      </c>
      <c r="Z171" s="107" t="n">
        <v>0</v>
      </c>
      <c r="AA171" s="107"/>
    </row>
    <row r="172" customFormat="false" ht="11.25" hidden="false" customHeight="true" outlineLevel="0" collapsed="false">
      <c r="A172" s="122" t="s">
        <v>134</v>
      </c>
      <c r="C172" s="107" t="n">
        <v>0</v>
      </c>
      <c r="D172" s="107" t="n">
        <v>0</v>
      </c>
      <c r="E172" s="107" t="n">
        <v>0</v>
      </c>
      <c r="F172" s="107" t="n">
        <v>0</v>
      </c>
      <c r="G172" s="107" t="n">
        <v>0</v>
      </c>
      <c r="H172" s="107" t="n">
        <v>0</v>
      </c>
      <c r="I172" s="107" t="n">
        <v>0</v>
      </c>
      <c r="J172" s="107" t="n">
        <v>0</v>
      </c>
      <c r="K172" s="107" t="n">
        <v>0</v>
      </c>
      <c r="L172" s="107" t="n">
        <v>0</v>
      </c>
      <c r="M172" s="107" t="n">
        <v>0</v>
      </c>
      <c r="N172" s="107" t="n">
        <v>0</v>
      </c>
      <c r="O172" s="107" t="n">
        <v>0</v>
      </c>
      <c r="P172" s="107" t="n">
        <v>0</v>
      </c>
      <c r="Q172" s="107" t="n">
        <v>0</v>
      </c>
      <c r="R172" s="107" t="n">
        <v>0</v>
      </c>
      <c r="S172" s="107" t="n">
        <v>0</v>
      </c>
      <c r="T172" s="107" t="n">
        <v>0</v>
      </c>
      <c r="U172" s="107" t="n">
        <v>0</v>
      </c>
      <c r="V172" s="107" t="n">
        <v>0</v>
      </c>
      <c r="W172" s="107" t="n">
        <v>0</v>
      </c>
      <c r="X172" s="107" t="n">
        <v>0</v>
      </c>
      <c r="Y172" s="107" t="n">
        <v>0</v>
      </c>
      <c r="Z172" s="107" t="n">
        <v>0</v>
      </c>
      <c r="AA172" s="107"/>
    </row>
    <row r="174" customFormat="false" ht="12" hidden="false" customHeight="true" outlineLevel="0" collapsed="false">
      <c r="A174" s="120" t="s">
        <v>140</v>
      </c>
      <c r="C174" s="121" t="s">
        <v>35</v>
      </c>
      <c r="D174" s="121" t="s">
        <v>36</v>
      </c>
      <c r="E174" s="121" t="s">
        <v>37</v>
      </c>
      <c r="F174" s="121" t="s">
        <v>38</v>
      </c>
      <c r="G174" s="121" t="s">
        <v>39</v>
      </c>
      <c r="H174" s="121" t="s">
        <v>40</v>
      </c>
      <c r="I174" s="121" t="s">
        <v>41</v>
      </c>
      <c r="J174" s="121" t="s">
        <v>42</v>
      </c>
      <c r="K174" s="121" t="s">
        <v>43</v>
      </c>
      <c r="L174" s="121" t="s">
        <v>44</v>
      </c>
      <c r="M174" s="121" t="s">
        <v>45</v>
      </c>
      <c r="N174" s="121" t="s">
        <v>46</v>
      </c>
      <c r="O174" s="121" t="s">
        <v>47</v>
      </c>
      <c r="P174" s="121" t="s">
        <v>48</v>
      </c>
      <c r="Q174" s="121" t="s">
        <v>49</v>
      </c>
      <c r="R174" s="121" t="s">
        <v>50</v>
      </c>
      <c r="S174" s="121" t="s">
        <v>51</v>
      </c>
      <c r="T174" s="121" t="s">
        <v>52</v>
      </c>
      <c r="U174" s="121" t="s">
        <v>53</v>
      </c>
      <c r="V174" s="121" t="s">
        <v>54</v>
      </c>
      <c r="W174" s="121" t="s">
        <v>55</v>
      </c>
      <c r="X174" s="121" t="s">
        <v>56</v>
      </c>
      <c r="Y174" s="121" t="s">
        <v>57</v>
      </c>
      <c r="Z174" s="121" t="s">
        <v>58</v>
      </c>
      <c r="AA174" s="121" t="s">
        <v>34</v>
      </c>
    </row>
    <row r="175" customFormat="false" ht="11.25" hidden="false" customHeight="true" outlineLevel="0" collapsed="false">
      <c r="A175" s="122" t="s">
        <v>117</v>
      </c>
      <c r="C175" s="107" t="n">
        <v>0</v>
      </c>
      <c r="D175" s="107" t="n">
        <v>50</v>
      </c>
      <c r="E175" s="107" t="n">
        <v>50</v>
      </c>
      <c r="F175" s="107" t="n">
        <v>50</v>
      </c>
      <c r="G175" s="107" t="n">
        <v>0</v>
      </c>
      <c r="H175" s="107" t="n">
        <v>0</v>
      </c>
      <c r="I175" s="107" t="n">
        <v>0</v>
      </c>
      <c r="J175" s="107" t="n">
        <v>0</v>
      </c>
      <c r="K175" s="107" t="n">
        <v>0</v>
      </c>
      <c r="L175" s="107" t="n">
        <v>0</v>
      </c>
      <c r="M175" s="107" t="n">
        <v>0</v>
      </c>
      <c r="N175" s="107" t="n">
        <v>0</v>
      </c>
      <c r="O175" s="107" t="n">
        <v>0</v>
      </c>
      <c r="P175" s="107" t="n">
        <v>0</v>
      </c>
      <c r="Q175" s="107" t="n">
        <v>0</v>
      </c>
      <c r="R175" s="107" t="n">
        <v>0</v>
      </c>
      <c r="S175" s="107" t="n">
        <v>0</v>
      </c>
      <c r="T175" s="107" t="n">
        <v>0</v>
      </c>
      <c r="U175" s="107" t="n">
        <v>0</v>
      </c>
      <c r="V175" s="107" t="n">
        <v>0</v>
      </c>
      <c r="W175" s="107" t="n">
        <v>0</v>
      </c>
      <c r="X175" s="107" t="n">
        <v>0</v>
      </c>
      <c r="Y175" s="107" t="n">
        <v>0</v>
      </c>
      <c r="Z175" s="107" t="n">
        <v>0</v>
      </c>
      <c r="AA175" s="107" t="n">
        <v>6.199</v>
      </c>
    </row>
    <row r="176" customFormat="false" ht="11.25" hidden="false" customHeight="true" outlineLevel="0" collapsed="false">
      <c r="A176" s="122" t="s">
        <v>118</v>
      </c>
      <c r="C176" s="107" t="n">
        <v>0</v>
      </c>
      <c r="D176" s="107" t="n">
        <v>0</v>
      </c>
      <c r="E176" s="107" t="n">
        <v>0</v>
      </c>
      <c r="F176" s="107" t="n">
        <v>0</v>
      </c>
      <c r="G176" s="107" t="n">
        <v>0</v>
      </c>
      <c r="H176" s="107" t="n">
        <v>0</v>
      </c>
      <c r="I176" s="107" t="n">
        <v>0</v>
      </c>
      <c r="J176" s="107" t="n">
        <v>0</v>
      </c>
      <c r="K176" s="107" t="n">
        <v>0</v>
      </c>
      <c r="L176" s="107" t="n">
        <v>0</v>
      </c>
      <c r="M176" s="107" t="n">
        <v>0</v>
      </c>
      <c r="N176" s="107" t="n">
        <v>0</v>
      </c>
      <c r="O176" s="107" t="n">
        <v>0</v>
      </c>
      <c r="P176" s="107" t="n">
        <v>0</v>
      </c>
      <c r="Q176" s="107" t="n">
        <v>0</v>
      </c>
      <c r="R176" s="107" t="n">
        <v>0</v>
      </c>
      <c r="S176" s="107" t="n">
        <v>0</v>
      </c>
      <c r="T176" s="107" t="n">
        <v>0</v>
      </c>
      <c r="U176" s="107" t="n">
        <v>0</v>
      </c>
      <c r="V176" s="107" t="n">
        <v>0</v>
      </c>
      <c r="W176" s="107" t="n">
        <v>0</v>
      </c>
      <c r="X176" s="107" t="n">
        <v>0</v>
      </c>
      <c r="Y176" s="107" t="n">
        <v>0</v>
      </c>
      <c r="Z176" s="107" t="n">
        <v>0</v>
      </c>
      <c r="AA176" s="107" t="n">
        <v>0</v>
      </c>
    </row>
    <row r="177" customFormat="false" ht="11.25" hidden="false" customHeight="true" outlineLevel="0" collapsed="false">
      <c r="A177" s="123" t="s">
        <v>102</v>
      </c>
      <c r="B177" s="110"/>
      <c r="C177" s="110" t="n">
        <v>0</v>
      </c>
      <c r="D177" s="110" t="n">
        <v>27.957</v>
      </c>
      <c r="E177" s="110" t="n">
        <v>28.5714</v>
      </c>
      <c r="F177" s="110" t="n">
        <v>27.957</v>
      </c>
      <c r="G177" s="110" t="n">
        <v>0</v>
      </c>
      <c r="H177" s="110" t="n">
        <v>0</v>
      </c>
      <c r="I177" s="110" t="n">
        <v>0</v>
      </c>
      <c r="J177" s="110" t="n">
        <v>0</v>
      </c>
      <c r="K177" s="110" t="n">
        <v>0</v>
      </c>
      <c r="L177" s="110" t="n">
        <v>0</v>
      </c>
      <c r="M177" s="110" t="n">
        <v>0</v>
      </c>
      <c r="N177" s="110" t="n">
        <v>0</v>
      </c>
      <c r="O177" s="110" t="n">
        <v>0</v>
      </c>
      <c r="P177" s="110" t="n">
        <v>0</v>
      </c>
      <c r="Q177" s="110" t="n">
        <v>0</v>
      </c>
      <c r="R177" s="110" t="n">
        <v>0</v>
      </c>
      <c r="S177" s="110" t="n">
        <v>0</v>
      </c>
      <c r="T177" s="110" t="n">
        <v>0</v>
      </c>
      <c r="U177" s="110" t="n">
        <v>0</v>
      </c>
      <c r="V177" s="110" t="n">
        <v>0</v>
      </c>
      <c r="W177" s="110" t="n">
        <v>0</v>
      </c>
      <c r="X177" s="110" t="n">
        <v>0</v>
      </c>
      <c r="Y177" s="110" t="n">
        <v>0</v>
      </c>
      <c r="Z177" s="110" t="n">
        <v>0</v>
      </c>
      <c r="AA177" s="111" t="n">
        <v>3.4703</v>
      </c>
    </row>
    <row r="179" customFormat="false" ht="11.25" hidden="false" customHeight="true" outlineLevel="0" collapsed="false">
      <c r="A179" s="122" t="s">
        <v>119</v>
      </c>
      <c r="C179" s="107" t="n">
        <v>0</v>
      </c>
      <c r="D179" s="107" t="n">
        <v>27.957</v>
      </c>
      <c r="E179" s="107" t="n">
        <v>28.5714</v>
      </c>
      <c r="F179" s="107" t="n">
        <v>27.957</v>
      </c>
      <c r="G179" s="107" t="n">
        <v>0</v>
      </c>
      <c r="H179" s="107" t="n">
        <v>0</v>
      </c>
      <c r="I179" s="107" t="n">
        <v>0</v>
      </c>
      <c r="J179" s="107" t="n">
        <v>0</v>
      </c>
      <c r="K179" s="107" t="n">
        <v>0</v>
      </c>
      <c r="L179" s="107" t="n">
        <v>0</v>
      </c>
      <c r="M179" s="107" t="n">
        <v>0</v>
      </c>
      <c r="N179" s="107" t="n">
        <v>0</v>
      </c>
      <c r="O179" s="107" t="n">
        <v>0</v>
      </c>
      <c r="P179" s="107" t="n">
        <v>0</v>
      </c>
      <c r="Q179" s="107" t="n">
        <v>0</v>
      </c>
      <c r="R179" s="107" t="n">
        <v>0</v>
      </c>
      <c r="S179" s="107" t="n">
        <v>0</v>
      </c>
      <c r="T179" s="107" t="n">
        <v>0</v>
      </c>
      <c r="U179" s="107" t="n">
        <v>0</v>
      </c>
      <c r="V179" s="107" t="n">
        <v>0</v>
      </c>
      <c r="W179" s="107" t="n">
        <v>0</v>
      </c>
      <c r="X179" s="107" t="n">
        <v>0</v>
      </c>
      <c r="Y179" s="107" t="n">
        <v>0</v>
      </c>
      <c r="Z179" s="107" t="n">
        <v>0</v>
      </c>
      <c r="AA179" s="107" t="n">
        <v>3.4703</v>
      </c>
    </row>
    <row r="180" customFormat="false" ht="11.25" hidden="false" customHeight="true" outlineLevel="0" collapsed="false">
      <c r="A180" s="122" t="s">
        <v>120</v>
      </c>
      <c r="C180" s="112" t="n">
        <v>0</v>
      </c>
      <c r="D180" s="112" t="n">
        <v>0</v>
      </c>
      <c r="E180" s="112" t="n">
        <v>0</v>
      </c>
      <c r="F180" s="112" t="n">
        <v>0</v>
      </c>
      <c r="G180" s="112" t="n">
        <v>0</v>
      </c>
      <c r="H180" s="112" t="n">
        <v>0</v>
      </c>
      <c r="I180" s="112" t="n">
        <v>0</v>
      </c>
      <c r="J180" s="112" t="n">
        <v>0</v>
      </c>
      <c r="K180" s="112" t="n">
        <v>0</v>
      </c>
      <c r="L180" s="112" t="n">
        <v>0</v>
      </c>
      <c r="M180" s="112" t="n">
        <v>0</v>
      </c>
      <c r="N180" s="112" t="n">
        <v>0</v>
      </c>
      <c r="O180" s="112" t="n">
        <v>0</v>
      </c>
      <c r="P180" s="112" t="n">
        <v>0</v>
      </c>
      <c r="Q180" s="112" t="n">
        <v>0</v>
      </c>
      <c r="R180" s="112" t="n">
        <v>0</v>
      </c>
      <c r="S180" s="112" t="n">
        <v>0</v>
      </c>
      <c r="T180" s="112" t="n">
        <v>0</v>
      </c>
      <c r="U180" s="112" t="n">
        <v>0</v>
      </c>
      <c r="V180" s="112" t="n">
        <v>0</v>
      </c>
      <c r="W180" s="112" t="n">
        <v>0</v>
      </c>
      <c r="X180" s="112" t="n">
        <v>0</v>
      </c>
      <c r="Y180" s="112" t="n">
        <v>0</v>
      </c>
      <c r="Z180" s="112" t="n">
        <v>0</v>
      </c>
      <c r="AA180" s="112" t="n">
        <v>0</v>
      </c>
    </row>
    <row r="182" customFormat="false" ht="11.25" hidden="false" customHeight="true" outlineLevel="0" collapsed="false">
      <c r="A182" s="122" t="s">
        <v>121</v>
      </c>
      <c r="C182" s="107" t="n">
        <v>-3835417</v>
      </c>
      <c r="D182" s="107" t="n">
        <v>161164</v>
      </c>
      <c r="E182" s="107" t="n">
        <v>134004</v>
      </c>
      <c r="F182" s="107" t="n">
        <v>139625</v>
      </c>
      <c r="G182" s="107" t="n">
        <v>188910</v>
      </c>
      <c r="H182" s="107" t="n">
        <v>188304</v>
      </c>
      <c r="I182" s="107" t="n">
        <v>180467</v>
      </c>
      <c r="J182" s="107" t="n">
        <v>-186069</v>
      </c>
      <c r="K182" s="107" t="n">
        <v>-192583</v>
      </c>
      <c r="L182" s="107" t="n">
        <v>-170610</v>
      </c>
      <c r="M182" s="107" t="n">
        <v>192329</v>
      </c>
      <c r="N182" s="107" t="n">
        <v>177450</v>
      </c>
      <c r="O182" s="107" t="n">
        <v>176672</v>
      </c>
      <c r="P182" s="107" t="n">
        <v>0</v>
      </c>
      <c r="Q182" s="107" t="n">
        <v>0</v>
      </c>
      <c r="R182" s="107" t="n">
        <v>0</v>
      </c>
      <c r="S182" s="107" t="n">
        <v>0</v>
      </c>
      <c r="T182" s="107" t="n">
        <v>0</v>
      </c>
      <c r="U182" s="107" t="n">
        <v>0</v>
      </c>
      <c r="V182" s="107" t="n">
        <v>0</v>
      </c>
      <c r="W182" s="107" t="n">
        <v>0</v>
      </c>
      <c r="X182" s="107" t="n">
        <v>0</v>
      </c>
      <c r="Y182" s="107" t="n">
        <v>0</v>
      </c>
      <c r="Z182" s="107" t="n">
        <v>0</v>
      </c>
      <c r="AA182" s="107" t="n">
        <v>-2845754</v>
      </c>
    </row>
    <row r="183" customFormat="false" ht="11.25" hidden="false" customHeight="true" outlineLevel="0" collapsed="false">
      <c r="A183" s="122" t="s">
        <v>122</v>
      </c>
      <c r="C183" s="107" t="n">
        <v>0</v>
      </c>
      <c r="D183" s="107" t="n">
        <v>0</v>
      </c>
      <c r="E183" s="107" t="n">
        <v>0</v>
      </c>
      <c r="F183" s="107" t="n">
        <v>0</v>
      </c>
      <c r="G183" s="107" t="n">
        <v>0</v>
      </c>
      <c r="H183" s="107" t="n">
        <v>0</v>
      </c>
      <c r="I183" s="107" t="n">
        <v>0</v>
      </c>
      <c r="J183" s="107" t="n">
        <v>0</v>
      </c>
      <c r="K183" s="107" t="n">
        <v>0</v>
      </c>
      <c r="L183" s="107" t="n">
        <v>0</v>
      </c>
      <c r="M183" s="107" t="n">
        <v>0</v>
      </c>
      <c r="N183" s="107" t="n">
        <v>0</v>
      </c>
      <c r="O183" s="107" t="n">
        <v>0</v>
      </c>
      <c r="P183" s="107" t="n">
        <v>0</v>
      </c>
      <c r="Q183" s="107" t="n">
        <v>0</v>
      </c>
      <c r="R183" s="107" t="n">
        <v>0</v>
      </c>
      <c r="S183" s="107" t="n">
        <v>0</v>
      </c>
      <c r="T183" s="107" t="n">
        <v>0</v>
      </c>
      <c r="U183" s="107" t="n">
        <v>0</v>
      </c>
      <c r="V183" s="107" t="n">
        <v>0</v>
      </c>
      <c r="W183" s="107" t="n">
        <v>0</v>
      </c>
      <c r="X183" s="107" t="n">
        <v>0</v>
      </c>
      <c r="Y183" s="107" t="n">
        <v>0</v>
      </c>
      <c r="Z183" s="107" t="n">
        <v>0</v>
      </c>
      <c r="AA183" s="107" t="n">
        <v>0</v>
      </c>
    </row>
    <row r="184" customFormat="false" ht="11.25" hidden="false" customHeight="true" outlineLevel="0" collapsed="false">
      <c r="A184" s="123" t="s">
        <v>111</v>
      </c>
      <c r="B184" s="110"/>
      <c r="C184" s="110" t="n">
        <v>-3835417</v>
      </c>
      <c r="D184" s="110" t="n">
        <v>161164</v>
      </c>
      <c r="E184" s="110" t="n">
        <v>134004</v>
      </c>
      <c r="F184" s="110" t="n">
        <v>139625</v>
      </c>
      <c r="G184" s="110" t="n">
        <v>188910</v>
      </c>
      <c r="H184" s="110" t="n">
        <v>188304</v>
      </c>
      <c r="I184" s="110" t="n">
        <v>180467</v>
      </c>
      <c r="J184" s="110" t="n">
        <v>-186069</v>
      </c>
      <c r="K184" s="110" t="n">
        <v>-192583</v>
      </c>
      <c r="L184" s="110" t="n">
        <v>-170610</v>
      </c>
      <c r="M184" s="110" t="n">
        <v>192329</v>
      </c>
      <c r="N184" s="110" t="n">
        <v>177450</v>
      </c>
      <c r="O184" s="110" t="n">
        <v>176672</v>
      </c>
      <c r="P184" s="110" t="n">
        <v>0</v>
      </c>
      <c r="Q184" s="110" t="n">
        <v>0</v>
      </c>
      <c r="R184" s="110" t="n">
        <v>0</v>
      </c>
      <c r="S184" s="110" t="n">
        <v>0</v>
      </c>
      <c r="T184" s="110" t="n">
        <v>0</v>
      </c>
      <c r="U184" s="110" t="n">
        <v>0</v>
      </c>
      <c r="V184" s="110" t="n">
        <v>0</v>
      </c>
      <c r="W184" s="110" t="n">
        <v>0</v>
      </c>
      <c r="X184" s="110" t="n">
        <v>0</v>
      </c>
      <c r="Y184" s="110" t="n">
        <v>0</v>
      </c>
      <c r="Z184" s="110" t="n">
        <v>0</v>
      </c>
      <c r="AA184" s="111" t="n">
        <v>-2845754</v>
      </c>
    </row>
    <row r="186" customFormat="false" ht="12" hidden="false" customHeight="true" outlineLevel="0" collapsed="false">
      <c r="A186" s="124" t="s">
        <v>123</v>
      </c>
    </row>
    <row r="187" customFormat="false" ht="11.25" hidden="false" customHeight="true" outlineLevel="0" collapsed="false">
      <c r="A187" s="122" t="s">
        <v>124</v>
      </c>
      <c r="C187" s="107" t="n">
        <v>26.5</v>
      </c>
      <c r="D187" s="107" t="n">
        <v>29.5</v>
      </c>
      <c r="E187" s="107" t="n">
        <v>28.75</v>
      </c>
      <c r="F187" s="107" t="n">
        <v>28.5</v>
      </c>
      <c r="G187" s="107" t="n">
        <v>29.25</v>
      </c>
      <c r="H187" s="107" t="n">
        <v>32.75</v>
      </c>
      <c r="I187" s="107" t="n">
        <v>40.5</v>
      </c>
      <c r="J187" s="107" t="n">
        <v>52.25</v>
      </c>
      <c r="K187" s="107" t="n">
        <v>61.5</v>
      </c>
      <c r="L187" s="107" t="n">
        <v>47.25</v>
      </c>
      <c r="M187" s="107" t="n">
        <v>35.25</v>
      </c>
      <c r="N187" s="107" t="n">
        <v>33.25</v>
      </c>
      <c r="O187" s="107" t="n">
        <v>36.75</v>
      </c>
      <c r="P187" s="107" t="n">
        <v>0</v>
      </c>
      <c r="Q187" s="107" t="n">
        <v>0</v>
      </c>
      <c r="R187" s="107" t="n">
        <v>0</v>
      </c>
      <c r="S187" s="107" t="n">
        <v>0</v>
      </c>
      <c r="T187" s="107" t="n">
        <v>0</v>
      </c>
      <c r="U187" s="107" t="n">
        <v>0</v>
      </c>
      <c r="V187" s="107" t="n">
        <v>0</v>
      </c>
      <c r="W187" s="107" t="n">
        <v>0</v>
      </c>
      <c r="X187" s="107" t="n">
        <v>0</v>
      </c>
      <c r="Y187" s="107" t="n">
        <v>0</v>
      </c>
      <c r="Z187" s="107" t="n">
        <v>0</v>
      </c>
      <c r="AA187" s="107"/>
    </row>
    <row r="188" customFormat="false" ht="11.25" hidden="false" customHeight="true" outlineLevel="0" collapsed="false">
      <c r="A188" s="122" t="s">
        <v>125</v>
      </c>
      <c r="C188" s="107" t="n">
        <v>26.4</v>
      </c>
      <c r="D188" s="107" t="n">
        <v>29</v>
      </c>
      <c r="E188" s="107" t="n">
        <v>29</v>
      </c>
      <c r="F188" s="107" t="n">
        <v>29</v>
      </c>
      <c r="G188" s="107" t="n">
        <v>29.25</v>
      </c>
      <c r="H188" s="107" t="n">
        <v>32.75</v>
      </c>
      <c r="I188" s="107" t="n">
        <v>40.5</v>
      </c>
      <c r="J188" s="107" t="n">
        <v>52.5</v>
      </c>
      <c r="K188" s="107" t="n">
        <v>61.75</v>
      </c>
      <c r="L188" s="107" t="n">
        <v>47.5</v>
      </c>
      <c r="M188" s="107" t="n">
        <v>35.5</v>
      </c>
      <c r="N188" s="107" t="n">
        <v>33.5</v>
      </c>
      <c r="O188" s="107" t="n">
        <v>37</v>
      </c>
      <c r="P188" s="107" t="n">
        <v>0</v>
      </c>
      <c r="Q188" s="107" t="n">
        <v>0</v>
      </c>
      <c r="R188" s="107" t="n">
        <v>0</v>
      </c>
      <c r="S188" s="107" t="n">
        <v>0</v>
      </c>
      <c r="T188" s="107" t="n">
        <v>0</v>
      </c>
      <c r="U188" s="107" t="n">
        <v>0</v>
      </c>
      <c r="V188" s="107" t="n">
        <v>0</v>
      </c>
      <c r="W188" s="107" t="n">
        <v>0</v>
      </c>
      <c r="X188" s="107" t="n">
        <v>0</v>
      </c>
      <c r="Y188" s="107" t="n">
        <v>0</v>
      </c>
      <c r="Z188" s="107" t="n">
        <v>0</v>
      </c>
      <c r="AA188" s="107"/>
    </row>
    <row r="189" customFormat="false" ht="11.25" hidden="false" customHeight="true" outlineLevel="0" collapsed="false">
      <c r="A189" s="122" t="s">
        <v>126</v>
      </c>
      <c r="C189" s="112" t="n">
        <v>0.100000000000001</v>
      </c>
      <c r="D189" s="112" t="n">
        <v>0.5</v>
      </c>
      <c r="E189" s="112" t="n">
        <v>-0.25</v>
      </c>
      <c r="F189" s="112" t="n">
        <v>-0.5</v>
      </c>
      <c r="G189" s="112" t="n">
        <v>0</v>
      </c>
      <c r="H189" s="112" t="n">
        <v>0</v>
      </c>
      <c r="I189" s="112" t="n">
        <v>0</v>
      </c>
      <c r="J189" s="112" t="n">
        <v>-0.25</v>
      </c>
      <c r="K189" s="112" t="n">
        <v>-0.25</v>
      </c>
      <c r="L189" s="112" t="n">
        <v>-0.25</v>
      </c>
      <c r="M189" s="112" t="n">
        <v>-0.25</v>
      </c>
      <c r="N189" s="112" t="n">
        <v>-0.25</v>
      </c>
      <c r="O189" s="112" t="n">
        <v>-0.25</v>
      </c>
      <c r="P189" s="112" t="n">
        <v>0</v>
      </c>
      <c r="Q189" s="112" t="n">
        <v>0</v>
      </c>
      <c r="R189" s="112" t="n">
        <v>0</v>
      </c>
      <c r="S189" s="112" t="n">
        <v>0</v>
      </c>
      <c r="T189" s="112" t="n">
        <v>0</v>
      </c>
      <c r="U189" s="112" t="n">
        <v>0</v>
      </c>
      <c r="V189" s="112" t="n">
        <v>0</v>
      </c>
      <c r="W189" s="112" t="n">
        <v>0</v>
      </c>
      <c r="X189" s="112" t="n">
        <v>0</v>
      </c>
      <c r="Y189" s="112" t="n">
        <v>0</v>
      </c>
      <c r="Z189" s="112" t="n">
        <v>0</v>
      </c>
      <c r="AA189" s="107"/>
    </row>
    <row r="191" customFormat="false" ht="11.25" hidden="false" customHeight="true" outlineLevel="0" collapsed="false">
      <c r="A191" s="122" t="s">
        <v>127</v>
      </c>
      <c r="C191" s="107" t="n">
        <v>0</v>
      </c>
      <c r="D191" s="107" t="n">
        <v>0</v>
      </c>
      <c r="E191" s="107" t="n">
        <v>0</v>
      </c>
      <c r="F191" s="107" t="n">
        <v>0</v>
      </c>
      <c r="G191" s="107" t="n">
        <v>0</v>
      </c>
      <c r="H191" s="107" t="n">
        <v>0</v>
      </c>
      <c r="I191" s="107" t="n">
        <v>0</v>
      </c>
      <c r="J191" s="107" t="n">
        <v>0</v>
      </c>
      <c r="K191" s="107" t="n">
        <v>0</v>
      </c>
      <c r="L191" s="107" t="n">
        <v>0</v>
      </c>
      <c r="M191" s="107" t="n">
        <v>0</v>
      </c>
      <c r="N191" s="107" t="n">
        <v>0</v>
      </c>
      <c r="O191" s="107" t="n">
        <v>0</v>
      </c>
      <c r="P191" s="107" t="n">
        <v>0</v>
      </c>
      <c r="Q191" s="107" t="n">
        <v>0</v>
      </c>
      <c r="R191" s="107" t="n">
        <v>0</v>
      </c>
      <c r="S191" s="107" t="n">
        <v>0</v>
      </c>
      <c r="T191" s="107" t="n">
        <v>0</v>
      </c>
      <c r="U191" s="107" t="n">
        <v>0</v>
      </c>
      <c r="V191" s="107" t="n">
        <v>0</v>
      </c>
      <c r="W191" s="107" t="n">
        <v>0</v>
      </c>
      <c r="X191" s="107" t="n">
        <v>0</v>
      </c>
      <c r="Y191" s="107" t="n">
        <v>0</v>
      </c>
      <c r="Z191" s="107" t="n">
        <v>0</v>
      </c>
      <c r="AA191" s="107"/>
    </row>
    <row r="192" customFormat="false" ht="11.25" hidden="false" customHeight="true" outlineLevel="0" collapsed="false">
      <c r="A192" s="122" t="s">
        <v>128</v>
      </c>
      <c r="C192" s="107" t="n">
        <v>0</v>
      </c>
      <c r="D192" s="107" t="n">
        <v>0</v>
      </c>
      <c r="E192" s="107" t="n">
        <v>0</v>
      </c>
      <c r="F192" s="107" t="n">
        <v>0</v>
      </c>
      <c r="G192" s="107" t="n">
        <v>0</v>
      </c>
      <c r="H192" s="107" t="n">
        <v>0</v>
      </c>
      <c r="I192" s="107" t="n">
        <v>0</v>
      </c>
      <c r="J192" s="107" t="n">
        <v>0</v>
      </c>
      <c r="K192" s="107" t="n">
        <v>0</v>
      </c>
      <c r="L192" s="107" t="n">
        <v>0</v>
      </c>
      <c r="M192" s="107" t="n">
        <v>0</v>
      </c>
      <c r="N192" s="107" t="n">
        <v>0</v>
      </c>
      <c r="O192" s="107" t="n">
        <v>0</v>
      </c>
      <c r="P192" s="107" t="n">
        <v>0</v>
      </c>
      <c r="Q192" s="107" t="n">
        <v>0</v>
      </c>
      <c r="R192" s="107" t="n">
        <v>0</v>
      </c>
      <c r="S192" s="107" t="n">
        <v>0</v>
      </c>
      <c r="T192" s="107" t="n">
        <v>0</v>
      </c>
      <c r="U192" s="107" t="n">
        <v>0</v>
      </c>
      <c r="V192" s="107" t="n">
        <v>0</v>
      </c>
      <c r="W192" s="107" t="n">
        <v>0</v>
      </c>
      <c r="X192" s="107" t="n">
        <v>0</v>
      </c>
      <c r="Y192" s="107" t="n">
        <v>0</v>
      </c>
      <c r="Z192" s="107" t="n">
        <v>0</v>
      </c>
      <c r="AA192" s="107"/>
    </row>
    <row r="193" customFormat="false" ht="11.25" hidden="false" customHeight="true" outlineLevel="0" collapsed="false">
      <c r="A193" s="122" t="s">
        <v>129</v>
      </c>
      <c r="C193" s="112" t="n">
        <v>0</v>
      </c>
      <c r="D193" s="112" t="n">
        <v>0</v>
      </c>
      <c r="E193" s="112" t="n">
        <v>0</v>
      </c>
      <c r="F193" s="112" t="n">
        <v>0</v>
      </c>
      <c r="G193" s="112" t="n">
        <v>0</v>
      </c>
      <c r="H193" s="112" t="n">
        <v>0</v>
      </c>
      <c r="I193" s="112" t="n">
        <v>0</v>
      </c>
      <c r="J193" s="112" t="n">
        <v>0</v>
      </c>
      <c r="K193" s="112" t="n">
        <v>0</v>
      </c>
      <c r="L193" s="112" t="n">
        <v>0</v>
      </c>
      <c r="M193" s="112" t="n">
        <v>0</v>
      </c>
      <c r="N193" s="112" t="n">
        <v>0</v>
      </c>
      <c r="O193" s="112" t="n">
        <v>0</v>
      </c>
      <c r="P193" s="112" t="n">
        <v>0</v>
      </c>
      <c r="Q193" s="112" t="n">
        <v>0</v>
      </c>
      <c r="R193" s="112" t="n">
        <v>0</v>
      </c>
      <c r="S193" s="112" t="n">
        <v>0</v>
      </c>
      <c r="T193" s="112" t="n">
        <v>0</v>
      </c>
      <c r="U193" s="112" t="n">
        <v>0</v>
      </c>
      <c r="V193" s="112" t="n">
        <v>0</v>
      </c>
      <c r="W193" s="112" t="n">
        <v>0</v>
      </c>
      <c r="X193" s="112" t="n">
        <v>0</v>
      </c>
      <c r="Y193" s="112" t="n">
        <v>0</v>
      </c>
      <c r="Z193" s="112" t="n">
        <v>0</v>
      </c>
      <c r="AA193" s="107"/>
    </row>
    <row r="195" customFormat="false" ht="12" hidden="false" customHeight="true" outlineLevel="0" collapsed="false">
      <c r="A195" s="124" t="s">
        <v>130</v>
      </c>
    </row>
    <row r="196" customFormat="false" ht="11.25" hidden="false" customHeight="true" outlineLevel="0" collapsed="false">
      <c r="A196" s="122" t="s">
        <v>131</v>
      </c>
      <c r="C196" s="107" t="n">
        <v>143.3214</v>
      </c>
      <c r="D196" s="107" t="n">
        <v>83.1938</v>
      </c>
      <c r="E196" s="107" t="n">
        <v>83.1938</v>
      </c>
      <c r="F196" s="107" t="n">
        <v>83.1938</v>
      </c>
      <c r="G196" s="107" t="n">
        <v>134.625</v>
      </c>
      <c r="H196" s="107" t="n">
        <v>134.625</v>
      </c>
      <c r="I196" s="107" t="n">
        <v>134.625</v>
      </c>
      <c r="J196" s="107" t="n">
        <v>106.2857</v>
      </c>
      <c r="K196" s="107" t="n">
        <v>106.2857</v>
      </c>
      <c r="L196" s="107" t="n">
        <v>106.2857</v>
      </c>
      <c r="M196" s="107" t="n">
        <v>134.625</v>
      </c>
      <c r="N196" s="107" t="n">
        <v>134.625</v>
      </c>
      <c r="O196" s="107" t="n">
        <v>134.625</v>
      </c>
      <c r="P196" s="107" t="n">
        <v>0</v>
      </c>
      <c r="Q196" s="107" t="n">
        <v>0</v>
      </c>
      <c r="R196" s="107" t="n">
        <v>0</v>
      </c>
      <c r="S196" s="107" t="n">
        <v>0</v>
      </c>
      <c r="T196" s="107" t="n">
        <v>0</v>
      </c>
      <c r="U196" s="107" t="n">
        <v>0</v>
      </c>
      <c r="V196" s="107" t="n">
        <v>0</v>
      </c>
      <c r="W196" s="107" t="n">
        <v>0</v>
      </c>
      <c r="X196" s="107" t="n">
        <v>0</v>
      </c>
      <c r="Y196" s="107" t="n">
        <v>0</v>
      </c>
      <c r="Z196" s="107" t="n">
        <v>0</v>
      </c>
      <c r="AA196" s="107"/>
    </row>
    <row r="197" customFormat="false" ht="11.25" hidden="false" customHeight="true" outlineLevel="0" collapsed="false">
      <c r="A197" s="122" t="s">
        <v>132</v>
      </c>
      <c r="C197" s="107" t="n">
        <v>88.4643</v>
      </c>
      <c r="D197" s="107" t="n">
        <v>103.7083</v>
      </c>
      <c r="E197" s="107" t="n">
        <v>103.7083</v>
      </c>
      <c r="F197" s="107" t="n">
        <v>103.7083</v>
      </c>
      <c r="G197" s="107" t="n">
        <v>139.25</v>
      </c>
      <c r="H197" s="107" t="n">
        <v>139.25</v>
      </c>
      <c r="I197" s="107" t="n">
        <v>139.25</v>
      </c>
      <c r="J197" s="107" t="n">
        <v>103.6857</v>
      </c>
      <c r="K197" s="107" t="n">
        <v>103.6857</v>
      </c>
      <c r="L197" s="107" t="n">
        <v>103.6857</v>
      </c>
      <c r="M197" s="107" t="n">
        <v>139.25</v>
      </c>
      <c r="N197" s="107" t="n">
        <v>139.25</v>
      </c>
      <c r="O197" s="107" t="n">
        <v>139.25</v>
      </c>
      <c r="P197" s="107" t="n">
        <v>0</v>
      </c>
      <c r="Q197" s="107" t="n">
        <v>0</v>
      </c>
      <c r="R197" s="107" t="n">
        <v>0</v>
      </c>
      <c r="S197" s="107" t="n">
        <v>0</v>
      </c>
      <c r="T197" s="107" t="n">
        <v>0</v>
      </c>
      <c r="U197" s="107" t="n">
        <v>0</v>
      </c>
      <c r="V197" s="107" t="n">
        <v>0</v>
      </c>
      <c r="W197" s="107" t="n">
        <v>0</v>
      </c>
      <c r="X197" s="107" t="n">
        <v>0</v>
      </c>
      <c r="Y197" s="107" t="n">
        <v>0</v>
      </c>
      <c r="Z197" s="107" t="n">
        <v>0</v>
      </c>
      <c r="AA197" s="107"/>
    </row>
    <row r="199" customFormat="false" ht="11.25" hidden="false" customHeight="true" outlineLevel="0" collapsed="false">
      <c r="A199" s="122" t="s">
        <v>133</v>
      </c>
      <c r="C199" s="107" t="n">
        <v>0</v>
      </c>
      <c r="D199" s="107" t="n">
        <v>0</v>
      </c>
      <c r="E199" s="107" t="n">
        <v>0</v>
      </c>
      <c r="F199" s="107" t="n">
        <v>0</v>
      </c>
      <c r="G199" s="107" t="n">
        <v>0</v>
      </c>
      <c r="H199" s="107" t="n">
        <v>0</v>
      </c>
      <c r="I199" s="107" t="n">
        <v>0</v>
      </c>
      <c r="J199" s="107" t="n">
        <v>0</v>
      </c>
      <c r="K199" s="107" t="n">
        <v>0</v>
      </c>
      <c r="L199" s="107" t="n">
        <v>0</v>
      </c>
      <c r="M199" s="107" t="n">
        <v>0</v>
      </c>
      <c r="N199" s="107" t="n">
        <v>0</v>
      </c>
      <c r="O199" s="107" t="n">
        <v>0</v>
      </c>
      <c r="P199" s="107" t="n">
        <v>0</v>
      </c>
      <c r="Q199" s="107" t="n">
        <v>0</v>
      </c>
      <c r="R199" s="107" t="n">
        <v>0</v>
      </c>
      <c r="S199" s="107" t="n">
        <v>0</v>
      </c>
      <c r="T199" s="107" t="n">
        <v>0</v>
      </c>
      <c r="U199" s="107" t="n">
        <v>0</v>
      </c>
      <c r="V199" s="107" t="n">
        <v>0</v>
      </c>
      <c r="W199" s="107" t="n">
        <v>0</v>
      </c>
      <c r="X199" s="107" t="n">
        <v>0</v>
      </c>
      <c r="Y199" s="107" t="n">
        <v>0</v>
      </c>
      <c r="Z199" s="107" t="n">
        <v>0</v>
      </c>
      <c r="AA199" s="107"/>
    </row>
    <row r="200" customFormat="false" ht="11.25" hidden="false" customHeight="true" outlineLevel="0" collapsed="false">
      <c r="A200" s="122" t="s">
        <v>134</v>
      </c>
      <c r="C200" s="107" t="n">
        <v>0</v>
      </c>
      <c r="D200" s="107" t="n">
        <v>0</v>
      </c>
      <c r="E200" s="107" t="n">
        <v>0</v>
      </c>
      <c r="F200" s="107" t="n">
        <v>0</v>
      </c>
      <c r="G200" s="107" t="n">
        <v>0</v>
      </c>
      <c r="H200" s="107" t="n">
        <v>0</v>
      </c>
      <c r="I200" s="107" t="n">
        <v>0</v>
      </c>
      <c r="J200" s="107" t="n">
        <v>0</v>
      </c>
      <c r="K200" s="107" t="n">
        <v>0</v>
      </c>
      <c r="L200" s="107" t="n">
        <v>0</v>
      </c>
      <c r="M200" s="107" t="n">
        <v>0</v>
      </c>
      <c r="N200" s="107" t="n">
        <v>0</v>
      </c>
      <c r="O200" s="107" t="n">
        <v>0</v>
      </c>
      <c r="P200" s="107" t="n">
        <v>0</v>
      </c>
      <c r="Q200" s="107" t="n">
        <v>0</v>
      </c>
      <c r="R200" s="107" t="n">
        <v>0</v>
      </c>
      <c r="S200" s="107" t="n">
        <v>0</v>
      </c>
      <c r="T200" s="107" t="n">
        <v>0</v>
      </c>
      <c r="U200" s="107" t="n">
        <v>0</v>
      </c>
      <c r="V200" s="107" t="n">
        <v>0</v>
      </c>
      <c r="W200" s="107" t="n">
        <v>0</v>
      </c>
      <c r="X200" s="107" t="n">
        <v>0</v>
      </c>
      <c r="Y200" s="107" t="n">
        <v>0</v>
      </c>
      <c r="Z200" s="107" t="n">
        <v>0</v>
      </c>
      <c r="AA200" s="107"/>
    </row>
    <row r="202" customFormat="false" ht="12" hidden="false" customHeight="true" outlineLevel="0" collapsed="false">
      <c r="A202" s="120" t="s">
        <v>141</v>
      </c>
      <c r="C202" s="121" t="s">
        <v>35</v>
      </c>
      <c r="D202" s="121" t="s">
        <v>36</v>
      </c>
      <c r="E202" s="121" t="s">
        <v>37</v>
      </c>
      <c r="F202" s="121" t="s">
        <v>38</v>
      </c>
      <c r="G202" s="121" t="s">
        <v>39</v>
      </c>
      <c r="H202" s="121" t="s">
        <v>40</v>
      </c>
      <c r="I202" s="121" t="s">
        <v>41</v>
      </c>
      <c r="J202" s="121" t="s">
        <v>42</v>
      </c>
      <c r="K202" s="121" t="s">
        <v>43</v>
      </c>
      <c r="L202" s="121" t="s">
        <v>44</v>
      </c>
      <c r="M202" s="121" t="s">
        <v>45</v>
      </c>
      <c r="N202" s="121" t="s">
        <v>46</v>
      </c>
      <c r="O202" s="121" t="s">
        <v>47</v>
      </c>
      <c r="P202" s="121" t="s">
        <v>48</v>
      </c>
      <c r="Q202" s="121" t="s">
        <v>49</v>
      </c>
      <c r="R202" s="121" t="s">
        <v>50</v>
      </c>
      <c r="S202" s="121" t="s">
        <v>51</v>
      </c>
      <c r="T202" s="121" t="s">
        <v>52</v>
      </c>
      <c r="U202" s="121" t="s">
        <v>53</v>
      </c>
      <c r="V202" s="121" t="s">
        <v>54</v>
      </c>
      <c r="W202" s="121" t="s">
        <v>55</v>
      </c>
      <c r="X202" s="121" t="s">
        <v>56</v>
      </c>
      <c r="Y202" s="121" t="s">
        <v>57</v>
      </c>
      <c r="Z202" s="121" t="s">
        <v>58</v>
      </c>
      <c r="AA202" s="121" t="s">
        <v>34</v>
      </c>
    </row>
    <row r="203" customFormat="false" ht="11.25" hidden="false" customHeight="true" outlineLevel="0" collapsed="false">
      <c r="A203" s="122" t="s">
        <v>117</v>
      </c>
      <c r="C203" s="107" t="n">
        <v>0</v>
      </c>
      <c r="D203" s="107" t="n">
        <v>0</v>
      </c>
      <c r="E203" s="107" t="n">
        <v>0</v>
      </c>
      <c r="F203" s="107" t="n">
        <v>0</v>
      </c>
      <c r="G203" s="107" t="n">
        <v>0</v>
      </c>
      <c r="H203" s="107" t="n">
        <v>0</v>
      </c>
      <c r="I203" s="107" t="n">
        <v>0</v>
      </c>
      <c r="J203" s="107" t="n">
        <v>0</v>
      </c>
      <c r="K203" s="107" t="n">
        <v>0</v>
      </c>
      <c r="L203" s="107" t="n">
        <v>0</v>
      </c>
      <c r="M203" s="107" t="n">
        <v>0</v>
      </c>
      <c r="N203" s="107" t="n">
        <v>0</v>
      </c>
      <c r="O203" s="107" t="n">
        <v>0</v>
      </c>
      <c r="P203" s="107" t="n">
        <v>0</v>
      </c>
      <c r="Q203" s="107" t="n">
        <v>0</v>
      </c>
      <c r="R203" s="107" t="n">
        <v>0</v>
      </c>
      <c r="S203" s="107" t="n">
        <v>0</v>
      </c>
      <c r="T203" s="107" t="n">
        <v>0</v>
      </c>
      <c r="U203" s="107" t="n">
        <v>0</v>
      </c>
      <c r="V203" s="107" t="n">
        <v>0</v>
      </c>
      <c r="W203" s="107" t="n">
        <v>0</v>
      </c>
      <c r="X203" s="107" t="n">
        <v>0</v>
      </c>
      <c r="Y203" s="107" t="n">
        <v>0</v>
      </c>
      <c r="Z203" s="107" t="n">
        <v>0</v>
      </c>
      <c r="AA203" s="107" t="n">
        <v>0</v>
      </c>
    </row>
    <row r="204" customFormat="false" ht="11.25" hidden="false" customHeight="true" outlineLevel="0" collapsed="false">
      <c r="A204" s="122" t="s">
        <v>118</v>
      </c>
      <c r="C204" s="107" t="n">
        <v>0</v>
      </c>
      <c r="D204" s="107" t="n">
        <v>0</v>
      </c>
      <c r="E204" s="107" t="n">
        <v>0</v>
      </c>
      <c r="F204" s="107" t="n">
        <v>0</v>
      </c>
      <c r="G204" s="107" t="n">
        <v>0</v>
      </c>
      <c r="H204" s="107" t="n">
        <v>0</v>
      </c>
      <c r="I204" s="107" t="n">
        <v>0</v>
      </c>
      <c r="J204" s="107" t="n">
        <v>0</v>
      </c>
      <c r="K204" s="107" t="n">
        <v>0</v>
      </c>
      <c r="L204" s="107" t="n">
        <v>0</v>
      </c>
      <c r="M204" s="107" t="n">
        <v>0</v>
      </c>
      <c r="N204" s="107" t="n">
        <v>0</v>
      </c>
      <c r="O204" s="107" t="n">
        <v>0</v>
      </c>
      <c r="P204" s="107" t="n">
        <v>0</v>
      </c>
      <c r="Q204" s="107" t="n">
        <v>0</v>
      </c>
      <c r="R204" s="107" t="n">
        <v>0</v>
      </c>
      <c r="S204" s="107" t="n">
        <v>0</v>
      </c>
      <c r="T204" s="107" t="n">
        <v>0</v>
      </c>
      <c r="U204" s="107" t="n">
        <v>0</v>
      </c>
      <c r="V204" s="107" t="n">
        <v>0</v>
      </c>
      <c r="W204" s="107" t="n">
        <v>0</v>
      </c>
      <c r="X204" s="107" t="n">
        <v>0</v>
      </c>
      <c r="Y204" s="107" t="n">
        <v>0</v>
      </c>
      <c r="Z204" s="107" t="n">
        <v>0</v>
      </c>
      <c r="AA204" s="107" t="n">
        <v>0</v>
      </c>
    </row>
    <row r="205" customFormat="false" ht="11.25" hidden="false" customHeight="true" outlineLevel="0" collapsed="false">
      <c r="A205" s="123" t="s">
        <v>102</v>
      </c>
      <c r="B205" s="110"/>
      <c r="C205" s="110" t="n">
        <v>0</v>
      </c>
      <c r="D205" s="110" t="n">
        <v>0</v>
      </c>
      <c r="E205" s="110" t="n">
        <v>0</v>
      </c>
      <c r="F205" s="110" t="n">
        <v>0</v>
      </c>
      <c r="G205" s="110" t="n">
        <v>0</v>
      </c>
      <c r="H205" s="110" t="n">
        <v>0</v>
      </c>
      <c r="I205" s="110" t="n">
        <v>0</v>
      </c>
      <c r="J205" s="110" t="n">
        <v>0</v>
      </c>
      <c r="K205" s="110" t="n">
        <v>0</v>
      </c>
      <c r="L205" s="110" t="n">
        <v>0</v>
      </c>
      <c r="M205" s="110" t="n">
        <v>0</v>
      </c>
      <c r="N205" s="110" t="n">
        <v>0</v>
      </c>
      <c r="O205" s="110" t="n">
        <v>0</v>
      </c>
      <c r="P205" s="110" t="n">
        <v>0</v>
      </c>
      <c r="Q205" s="110" t="n">
        <v>0</v>
      </c>
      <c r="R205" s="110" t="n">
        <v>0</v>
      </c>
      <c r="S205" s="110" t="n">
        <v>0</v>
      </c>
      <c r="T205" s="110" t="n">
        <v>0</v>
      </c>
      <c r="U205" s="110" t="n">
        <v>0</v>
      </c>
      <c r="V205" s="110" t="n">
        <v>0</v>
      </c>
      <c r="W205" s="110" t="n">
        <v>0</v>
      </c>
      <c r="X205" s="110" t="n">
        <v>0</v>
      </c>
      <c r="Y205" s="110" t="n">
        <v>0</v>
      </c>
      <c r="Z205" s="110" t="n">
        <v>0</v>
      </c>
      <c r="AA205" s="111" t="n">
        <v>0</v>
      </c>
    </row>
    <row r="207" customFormat="false" ht="11.25" hidden="false" customHeight="true" outlineLevel="0" collapsed="false">
      <c r="A207" s="122" t="s">
        <v>119</v>
      </c>
      <c r="C207" s="107" t="n">
        <v>0</v>
      </c>
      <c r="D207" s="107" t="n">
        <v>0</v>
      </c>
      <c r="E207" s="107" t="n">
        <v>0</v>
      </c>
      <c r="F207" s="107" t="n">
        <v>0</v>
      </c>
      <c r="G207" s="107" t="n">
        <v>0</v>
      </c>
      <c r="H207" s="107" t="n">
        <v>0</v>
      </c>
      <c r="I207" s="107" t="n">
        <v>0</v>
      </c>
      <c r="J207" s="107" t="n">
        <v>0</v>
      </c>
      <c r="K207" s="107" t="n">
        <v>0</v>
      </c>
      <c r="L207" s="107" t="n">
        <v>0</v>
      </c>
      <c r="M207" s="107" t="n">
        <v>0</v>
      </c>
      <c r="N207" s="107" t="n">
        <v>0</v>
      </c>
      <c r="O207" s="107" t="n">
        <v>0</v>
      </c>
      <c r="P207" s="107" t="n">
        <v>0</v>
      </c>
      <c r="Q207" s="107" t="n">
        <v>0</v>
      </c>
      <c r="R207" s="107" t="n">
        <v>0</v>
      </c>
      <c r="S207" s="107" t="n">
        <v>0</v>
      </c>
      <c r="T207" s="107" t="n">
        <v>0</v>
      </c>
      <c r="U207" s="107" t="n">
        <v>0</v>
      </c>
      <c r="V207" s="107" t="n">
        <v>0</v>
      </c>
      <c r="W207" s="107" t="n">
        <v>0</v>
      </c>
      <c r="X207" s="107" t="n">
        <v>0</v>
      </c>
      <c r="Y207" s="107" t="n">
        <v>0</v>
      </c>
      <c r="Z207" s="107" t="n">
        <v>0</v>
      </c>
      <c r="AA207" s="107" t="n">
        <v>0</v>
      </c>
    </row>
    <row r="208" customFormat="false" ht="11.25" hidden="false" customHeight="true" outlineLevel="0" collapsed="false">
      <c r="A208" s="122" t="s">
        <v>120</v>
      </c>
      <c r="C208" s="112" t="n">
        <v>0</v>
      </c>
      <c r="D208" s="112" t="n">
        <v>0</v>
      </c>
      <c r="E208" s="112" t="n">
        <v>0</v>
      </c>
      <c r="F208" s="112" t="n">
        <v>0</v>
      </c>
      <c r="G208" s="112" t="n">
        <v>0</v>
      </c>
      <c r="H208" s="112" t="n">
        <v>0</v>
      </c>
      <c r="I208" s="112" t="n">
        <v>0</v>
      </c>
      <c r="J208" s="112" t="n">
        <v>0</v>
      </c>
      <c r="K208" s="112" t="n">
        <v>0</v>
      </c>
      <c r="L208" s="112" t="n">
        <v>0</v>
      </c>
      <c r="M208" s="112" t="n">
        <v>0</v>
      </c>
      <c r="N208" s="112" t="n">
        <v>0</v>
      </c>
      <c r="O208" s="112" t="n">
        <v>0</v>
      </c>
      <c r="P208" s="112" t="n">
        <v>0</v>
      </c>
      <c r="Q208" s="112" t="n">
        <v>0</v>
      </c>
      <c r="R208" s="112" t="n">
        <v>0</v>
      </c>
      <c r="S208" s="112" t="n">
        <v>0</v>
      </c>
      <c r="T208" s="112" t="n">
        <v>0</v>
      </c>
      <c r="U208" s="112" t="n">
        <v>0</v>
      </c>
      <c r="V208" s="112" t="n">
        <v>0</v>
      </c>
      <c r="W208" s="112" t="n">
        <v>0</v>
      </c>
      <c r="X208" s="112" t="n">
        <v>0</v>
      </c>
      <c r="Y208" s="112" t="n">
        <v>0</v>
      </c>
      <c r="Z208" s="112" t="n">
        <v>0</v>
      </c>
      <c r="AA208" s="112" t="n">
        <v>0</v>
      </c>
    </row>
    <row r="210" customFormat="false" ht="11.25" hidden="false" customHeight="true" outlineLevel="0" collapsed="false">
      <c r="A210" s="122" t="s">
        <v>121</v>
      </c>
      <c r="C210" s="107" t="n">
        <v>0</v>
      </c>
      <c r="D210" s="107" t="n">
        <v>0</v>
      </c>
      <c r="E210" s="107" t="n">
        <v>0</v>
      </c>
      <c r="F210" s="107" t="n">
        <v>0</v>
      </c>
      <c r="G210" s="107" t="n">
        <v>0</v>
      </c>
      <c r="H210" s="107" t="n">
        <v>0</v>
      </c>
      <c r="I210" s="107" t="n">
        <v>0</v>
      </c>
      <c r="J210" s="107" t="n">
        <v>0</v>
      </c>
      <c r="K210" s="107" t="n">
        <v>0</v>
      </c>
      <c r="L210" s="107" t="n">
        <v>0</v>
      </c>
      <c r="M210" s="107" t="n">
        <v>0</v>
      </c>
      <c r="N210" s="107" t="n">
        <v>0</v>
      </c>
      <c r="O210" s="107" t="n">
        <v>0</v>
      </c>
      <c r="P210" s="107" t="n">
        <v>0</v>
      </c>
      <c r="Q210" s="107" t="n">
        <v>0</v>
      </c>
      <c r="R210" s="107" t="n">
        <v>0</v>
      </c>
      <c r="S210" s="107" t="n">
        <v>0</v>
      </c>
      <c r="T210" s="107" t="n">
        <v>0</v>
      </c>
      <c r="U210" s="107" t="n">
        <v>0</v>
      </c>
      <c r="V210" s="107" t="n">
        <v>0</v>
      </c>
      <c r="W210" s="107" t="n">
        <v>0</v>
      </c>
      <c r="X210" s="107" t="n">
        <v>0</v>
      </c>
      <c r="Y210" s="107" t="n">
        <v>0</v>
      </c>
      <c r="Z210" s="107" t="n">
        <v>0</v>
      </c>
      <c r="AA210" s="107" t="n">
        <v>0</v>
      </c>
    </row>
    <row r="211" customFormat="false" ht="11.25" hidden="false" customHeight="true" outlineLevel="0" collapsed="false">
      <c r="A211" s="122" t="s">
        <v>122</v>
      </c>
      <c r="C211" s="107" t="n">
        <v>0</v>
      </c>
      <c r="D211" s="107" t="n">
        <v>0</v>
      </c>
      <c r="E211" s="107" t="n">
        <v>0</v>
      </c>
      <c r="F211" s="107" t="n">
        <v>0</v>
      </c>
      <c r="G211" s="107" t="n">
        <v>0</v>
      </c>
      <c r="H211" s="107" t="n">
        <v>0</v>
      </c>
      <c r="I211" s="107" t="n">
        <v>0</v>
      </c>
      <c r="J211" s="107" t="n">
        <v>0</v>
      </c>
      <c r="K211" s="107" t="n">
        <v>0</v>
      </c>
      <c r="L211" s="107" t="n">
        <v>0</v>
      </c>
      <c r="M211" s="107" t="n">
        <v>0</v>
      </c>
      <c r="N211" s="107" t="n">
        <v>0</v>
      </c>
      <c r="O211" s="107" t="n">
        <v>0</v>
      </c>
      <c r="P211" s="107" t="n">
        <v>0</v>
      </c>
      <c r="Q211" s="107" t="n">
        <v>0</v>
      </c>
      <c r="R211" s="107" t="n">
        <v>0</v>
      </c>
      <c r="S211" s="107" t="n">
        <v>0</v>
      </c>
      <c r="T211" s="107" t="n">
        <v>0</v>
      </c>
      <c r="U211" s="107" t="n">
        <v>0</v>
      </c>
      <c r="V211" s="107" t="n">
        <v>0</v>
      </c>
      <c r="W211" s="107" t="n">
        <v>0</v>
      </c>
      <c r="X211" s="107" t="n">
        <v>0</v>
      </c>
      <c r="Y211" s="107" t="n">
        <v>0</v>
      </c>
      <c r="Z211" s="107" t="n">
        <v>0</v>
      </c>
      <c r="AA211" s="107" t="n">
        <v>0</v>
      </c>
    </row>
    <row r="212" customFormat="false" ht="11.25" hidden="false" customHeight="true" outlineLevel="0" collapsed="false">
      <c r="A212" s="123" t="s">
        <v>111</v>
      </c>
      <c r="B212" s="110"/>
      <c r="C212" s="110" t="n">
        <v>0</v>
      </c>
      <c r="D212" s="110" t="n">
        <v>0</v>
      </c>
      <c r="E212" s="110" t="n">
        <v>0</v>
      </c>
      <c r="F212" s="110" t="n">
        <v>0</v>
      </c>
      <c r="G212" s="110" t="n">
        <v>0</v>
      </c>
      <c r="H212" s="110" t="n">
        <v>0</v>
      </c>
      <c r="I212" s="110" t="n">
        <v>0</v>
      </c>
      <c r="J212" s="110" t="n">
        <v>0</v>
      </c>
      <c r="K212" s="110" t="n">
        <v>0</v>
      </c>
      <c r="L212" s="110" t="n">
        <v>0</v>
      </c>
      <c r="M212" s="110" t="n">
        <v>0</v>
      </c>
      <c r="N212" s="110" t="n">
        <v>0</v>
      </c>
      <c r="O212" s="110" t="n">
        <v>0</v>
      </c>
      <c r="P212" s="110" t="n">
        <v>0</v>
      </c>
      <c r="Q212" s="110" t="n">
        <v>0</v>
      </c>
      <c r="R212" s="110" t="n">
        <v>0</v>
      </c>
      <c r="S212" s="110" t="n">
        <v>0</v>
      </c>
      <c r="T212" s="110" t="n">
        <v>0</v>
      </c>
      <c r="U212" s="110" t="n">
        <v>0</v>
      </c>
      <c r="V212" s="110" t="n">
        <v>0</v>
      </c>
      <c r="W212" s="110" t="n">
        <v>0</v>
      </c>
      <c r="X212" s="110" t="n">
        <v>0</v>
      </c>
      <c r="Y212" s="110" t="n">
        <v>0</v>
      </c>
      <c r="Z212" s="110" t="n">
        <v>0</v>
      </c>
      <c r="AA212" s="111" t="n">
        <v>0</v>
      </c>
    </row>
    <row r="214" customFormat="false" ht="12" hidden="false" customHeight="true" outlineLevel="0" collapsed="false">
      <c r="A214" s="124" t="s">
        <v>123</v>
      </c>
    </row>
    <row r="215" customFormat="false" ht="11.25" hidden="false" customHeight="true" outlineLevel="0" collapsed="false">
      <c r="A215" s="122" t="s">
        <v>124</v>
      </c>
      <c r="C215" s="107" t="n">
        <v>33.21</v>
      </c>
      <c r="D215" s="107" t="n">
        <v>34.39</v>
      </c>
      <c r="E215" s="107" t="n">
        <v>33.47</v>
      </c>
      <c r="F215" s="107" t="n">
        <v>32.45</v>
      </c>
      <c r="G215" s="107" t="n">
        <v>28.37</v>
      </c>
      <c r="H215" s="107" t="n">
        <v>28.37</v>
      </c>
      <c r="I215" s="107" t="n">
        <v>29.14</v>
      </c>
      <c r="J215" s="107" t="n">
        <v>43.66</v>
      </c>
      <c r="K215" s="107" t="n">
        <v>52.32</v>
      </c>
      <c r="L215" s="107" t="n">
        <v>42.64</v>
      </c>
      <c r="M215" s="107" t="n">
        <v>36.53</v>
      </c>
      <c r="N215" s="107" t="n">
        <v>39.07</v>
      </c>
      <c r="O215" s="107" t="n">
        <v>41.62</v>
      </c>
      <c r="P215" s="107" t="n">
        <v>43.15</v>
      </c>
      <c r="Q215" s="107" t="n">
        <v>41.09</v>
      </c>
      <c r="R215" s="107" t="n">
        <v>37.02</v>
      </c>
      <c r="S215" s="107" t="n">
        <v>34.98</v>
      </c>
      <c r="T215" s="107" t="n">
        <v>32.92</v>
      </c>
      <c r="U215" s="107" t="n">
        <v>34.96</v>
      </c>
      <c r="V215" s="107" t="n">
        <v>51.26</v>
      </c>
      <c r="W215" s="107" t="n">
        <v>56.36</v>
      </c>
      <c r="X215" s="107" t="n">
        <v>50.24</v>
      </c>
      <c r="Y215" s="107" t="n">
        <v>41.58</v>
      </c>
      <c r="Z215" s="107" t="n">
        <v>44.64</v>
      </c>
      <c r="AA215" s="107"/>
    </row>
    <row r="216" customFormat="false" ht="11.25" hidden="false" customHeight="true" outlineLevel="0" collapsed="false">
      <c r="A216" s="122" t="s">
        <v>125</v>
      </c>
      <c r="C216" s="107" t="n">
        <v>32.96</v>
      </c>
      <c r="D216" s="107" t="n">
        <v>33.88</v>
      </c>
      <c r="E216" s="107" t="n">
        <v>33.72</v>
      </c>
      <c r="F216" s="107" t="n">
        <v>32.96</v>
      </c>
      <c r="G216" s="107" t="n">
        <v>28.88</v>
      </c>
      <c r="H216" s="107" t="n">
        <v>28.63</v>
      </c>
      <c r="I216" s="107" t="n">
        <v>29.14</v>
      </c>
      <c r="J216" s="107" t="n">
        <v>43.4</v>
      </c>
      <c r="K216" s="107" t="n">
        <v>52.07</v>
      </c>
      <c r="L216" s="107" t="n">
        <v>42.38</v>
      </c>
      <c r="M216" s="107" t="n">
        <v>37.04</v>
      </c>
      <c r="N216" s="107" t="n">
        <v>39.07</v>
      </c>
      <c r="O216" s="107" t="n">
        <v>43.15</v>
      </c>
      <c r="P216" s="107" t="n">
        <v>43.15</v>
      </c>
      <c r="Q216" s="107" t="n">
        <v>41.09</v>
      </c>
      <c r="R216" s="107" t="n">
        <v>37.02</v>
      </c>
      <c r="S216" s="107" t="n">
        <v>34.98</v>
      </c>
      <c r="T216" s="107" t="n">
        <v>32.92</v>
      </c>
      <c r="U216" s="107" t="n">
        <v>34.96</v>
      </c>
      <c r="V216" s="107" t="n">
        <v>50.24</v>
      </c>
      <c r="W216" s="107" t="n">
        <v>55.34</v>
      </c>
      <c r="X216" s="107" t="n">
        <v>49.23</v>
      </c>
      <c r="Y216" s="107" t="n">
        <v>43.11</v>
      </c>
      <c r="Z216" s="107" t="n">
        <v>46.17</v>
      </c>
      <c r="AA216" s="107"/>
    </row>
    <row r="217" customFormat="false" ht="11.25" hidden="false" customHeight="true" outlineLevel="0" collapsed="false">
      <c r="A217" s="122" t="s">
        <v>126</v>
      </c>
      <c r="C217" s="112" t="n">
        <v>0.25</v>
      </c>
      <c r="D217" s="112" t="n">
        <v>0.509999999999998</v>
      </c>
      <c r="E217" s="112" t="n">
        <v>-0.25</v>
      </c>
      <c r="F217" s="112" t="n">
        <v>-0.509999999999998</v>
      </c>
      <c r="G217" s="112" t="n">
        <v>-0.509999999999998</v>
      </c>
      <c r="H217" s="112" t="n">
        <v>-0.259999999999998</v>
      </c>
      <c r="I217" s="112" t="n">
        <v>0</v>
      </c>
      <c r="J217" s="112" t="n">
        <v>0.259999999999998</v>
      </c>
      <c r="K217" s="112" t="n">
        <v>0.25</v>
      </c>
      <c r="L217" s="112" t="n">
        <v>0.259999999999998</v>
      </c>
      <c r="M217" s="112" t="n">
        <v>-0.509999999999998</v>
      </c>
      <c r="N217" s="112" t="n">
        <v>0</v>
      </c>
      <c r="O217" s="112" t="n">
        <v>-1.53</v>
      </c>
      <c r="P217" s="112" t="n">
        <v>0</v>
      </c>
      <c r="Q217" s="112" t="n">
        <v>0</v>
      </c>
      <c r="R217" s="112" t="n">
        <v>0</v>
      </c>
      <c r="S217" s="112" t="n">
        <v>0</v>
      </c>
      <c r="T217" s="112" t="n">
        <v>0</v>
      </c>
      <c r="U217" s="112" t="n">
        <v>0</v>
      </c>
      <c r="V217" s="112" t="n">
        <v>1.02</v>
      </c>
      <c r="W217" s="112" t="n">
        <v>1.02</v>
      </c>
      <c r="X217" s="112" t="n">
        <v>1.01000000000001</v>
      </c>
      <c r="Y217" s="112" t="n">
        <v>-1.53</v>
      </c>
      <c r="Z217" s="112" t="n">
        <v>-1.53</v>
      </c>
      <c r="AA217" s="107"/>
    </row>
    <row r="219" customFormat="false" ht="11.25" hidden="false" customHeight="true" outlineLevel="0" collapsed="false">
      <c r="A219" s="122" t="s">
        <v>127</v>
      </c>
      <c r="C219" s="107" t="n">
        <v>26.85</v>
      </c>
      <c r="D219" s="107" t="n">
        <v>28.12</v>
      </c>
      <c r="E219" s="107" t="n">
        <v>27.86</v>
      </c>
      <c r="F219" s="107" t="n">
        <v>25.83</v>
      </c>
      <c r="G219" s="107" t="n">
        <v>22.26</v>
      </c>
      <c r="H219" s="107" t="n">
        <v>20.73</v>
      </c>
      <c r="I219" s="107" t="n">
        <v>20.48</v>
      </c>
      <c r="J219" s="107" t="n">
        <v>29.39</v>
      </c>
      <c r="K219" s="107" t="n">
        <v>33.47</v>
      </c>
      <c r="L219" s="107" t="n">
        <v>29.39</v>
      </c>
      <c r="M219" s="107" t="n">
        <v>25.83</v>
      </c>
      <c r="N219" s="107" t="n">
        <v>27.86</v>
      </c>
      <c r="O219" s="107" t="n">
        <v>30.92</v>
      </c>
      <c r="P219" s="107" t="n">
        <v>30.92</v>
      </c>
      <c r="Q219" s="107" t="n">
        <v>28.86</v>
      </c>
      <c r="R219" s="107" t="n">
        <v>26.83</v>
      </c>
      <c r="S219" s="107" t="n">
        <v>24.28</v>
      </c>
      <c r="T219" s="107" t="n">
        <v>23.24</v>
      </c>
      <c r="U219" s="107" t="n">
        <v>22.73</v>
      </c>
      <c r="V219" s="107" t="n">
        <v>37</v>
      </c>
      <c r="W219" s="107" t="n">
        <v>40.05</v>
      </c>
      <c r="X219" s="107" t="n">
        <v>38.02</v>
      </c>
      <c r="Y219" s="107" t="n">
        <v>30.88</v>
      </c>
      <c r="Z219" s="107" t="n">
        <v>32.92</v>
      </c>
      <c r="AA219" s="107"/>
    </row>
    <row r="220" customFormat="false" ht="11.25" hidden="false" customHeight="true" outlineLevel="0" collapsed="false">
      <c r="A220" s="122" t="s">
        <v>128</v>
      </c>
      <c r="C220" s="107" t="n">
        <v>27.61</v>
      </c>
      <c r="D220" s="107" t="n">
        <v>28.37</v>
      </c>
      <c r="E220" s="107" t="n">
        <v>28.37</v>
      </c>
      <c r="F220" s="107" t="n">
        <v>25.32</v>
      </c>
      <c r="G220" s="107" t="n">
        <v>22.26</v>
      </c>
      <c r="H220" s="107" t="n">
        <v>20.73</v>
      </c>
      <c r="I220" s="107" t="n">
        <v>20.48</v>
      </c>
      <c r="J220" s="107" t="n">
        <v>29.39</v>
      </c>
      <c r="K220" s="107" t="n">
        <v>33.47</v>
      </c>
      <c r="L220" s="107" t="n">
        <v>29.39</v>
      </c>
      <c r="M220" s="107" t="n">
        <v>25.83</v>
      </c>
      <c r="N220" s="107" t="n">
        <v>27.86</v>
      </c>
      <c r="O220" s="107" t="n">
        <v>30.92</v>
      </c>
      <c r="P220" s="107" t="n">
        <v>30.92</v>
      </c>
      <c r="Q220" s="107" t="n">
        <v>28.86</v>
      </c>
      <c r="R220" s="107" t="n">
        <v>26.83</v>
      </c>
      <c r="S220" s="107" t="n">
        <v>24.28</v>
      </c>
      <c r="T220" s="107" t="n">
        <v>23.24</v>
      </c>
      <c r="U220" s="107" t="n">
        <v>22.73</v>
      </c>
      <c r="V220" s="107" t="n">
        <v>37</v>
      </c>
      <c r="W220" s="107" t="n">
        <v>40.05</v>
      </c>
      <c r="X220" s="107" t="n">
        <v>38.02</v>
      </c>
      <c r="Y220" s="107" t="n">
        <v>30.88</v>
      </c>
      <c r="Z220" s="107" t="n">
        <v>32.92</v>
      </c>
      <c r="AA220" s="107"/>
    </row>
    <row r="221" customFormat="false" ht="11.25" hidden="false" customHeight="true" outlineLevel="0" collapsed="false">
      <c r="A221" s="122" t="s">
        <v>129</v>
      </c>
      <c r="C221" s="112" t="n">
        <v>-0.759999999999998</v>
      </c>
      <c r="D221" s="112" t="n">
        <v>-0.25</v>
      </c>
      <c r="E221" s="112" t="n">
        <v>-0.510000000000002</v>
      </c>
      <c r="F221" s="112" t="n">
        <v>0.509999999999998</v>
      </c>
      <c r="G221" s="112" t="n">
        <v>0</v>
      </c>
      <c r="H221" s="112" t="n">
        <v>0</v>
      </c>
      <c r="I221" s="112" t="n">
        <v>0</v>
      </c>
      <c r="J221" s="112" t="n">
        <v>0</v>
      </c>
      <c r="K221" s="112" t="n">
        <v>0</v>
      </c>
      <c r="L221" s="112" t="n">
        <v>0</v>
      </c>
      <c r="M221" s="112" t="n">
        <v>0</v>
      </c>
      <c r="N221" s="112" t="n">
        <v>0</v>
      </c>
      <c r="O221" s="112" t="n">
        <v>0</v>
      </c>
      <c r="P221" s="112" t="n">
        <v>0</v>
      </c>
      <c r="Q221" s="112" t="n">
        <v>0</v>
      </c>
      <c r="R221" s="112" t="n">
        <v>0</v>
      </c>
      <c r="S221" s="112" t="n">
        <v>0</v>
      </c>
      <c r="T221" s="112" t="n">
        <v>0</v>
      </c>
      <c r="U221" s="112" t="n">
        <v>0</v>
      </c>
      <c r="V221" s="112" t="n">
        <v>0</v>
      </c>
      <c r="W221" s="112" t="n">
        <v>0</v>
      </c>
      <c r="X221" s="112" t="n">
        <v>0</v>
      </c>
      <c r="Y221" s="112" t="n">
        <v>0</v>
      </c>
      <c r="Z221" s="112" t="n">
        <v>0</v>
      </c>
      <c r="AA221" s="107"/>
    </row>
    <row r="223" customFormat="false" ht="12" hidden="false" customHeight="true" outlineLevel="0" collapsed="false">
      <c r="A223" s="124" t="s">
        <v>130</v>
      </c>
    </row>
    <row r="224" customFormat="false" ht="11.25" hidden="false" customHeight="true" outlineLevel="0" collapsed="false">
      <c r="A224" s="122" t="s">
        <v>131</v>
      </c>
      <c r="C224" s="107" t="n">
        <v>0</v>
      </c>
      <c r="D224" s="107" t="n">
        <v>0</v>
      </c>
      <c r="E224" s="107" t="n">
        <v>0</v>
      </c>
      <c r="F224" s="107" t="n">
        <v>0</v>
      </c>
      <c r="G224" s="107" t="n">
        <v>0</v>
      </c>
      <c r="H224" s="107" t="n">
        <v>0</v>
      </c>
      <c r="I224" s="107" t="n">
        <v>0</v>
      </c>
      <c r="J224" s="107" t="n">
        <v>0</v>
      </c>
      <c r="K224" s="107" t="n">
        <v>0</v>
      </c>
      <c r="L224" s="107" t="n">
        <v>0</v>
      </c>
      <c r="M224" s="107" t="n">
        <v>0</v>
      </c>
      <c r="N224" s="107" t="n">
        <v>0</v>
      </c>
      <c r="O224" s="107" t="n">
        <v>0</v>
      </c>
      <c r="P224" s="107" t="n">
        <v>0</v>
      </c>
      <c r="Q224" s="107" t="n">
        <v>0</v>
      </c>
      <c r="R224" s="107" t="n">
        <v>0</v>
      </c>
      <c r="S224" s="107" t="n">
        <v>0</v>
      </c>
      <c r="T224" s="107" t="n">
        <v>0</v>
      </c>
      <c r="U224" s="107" t="n">
        <v>0</v>
      </c>
      <c r="V224" s="107" t="n">
        <v>0</v>
      </c>
      <c r="W224" s="107" t="n">
        <v>0</v>
      </c>
      <c r="X224" s="107" t="n">
        <v>0</v>
      </c>
      <c r="Y224" s="107" t="n">
        <v>0</v>
      </c>
      <c r="Z224" s="107" t="n">
        <v>0</v>
      </c>
      <c r="AA224" s="107"/>
    </row>
    <row r="225" customFormat="false" ht="11.25" hidden="false" customHeight="true" outlineLevel="0" collapsed="false">
      <c r="A225" s="122" t="s">
        <v>132</v>
      </c>
      <c r="C225" s="107" t="n">
        <v>0</v>
      </c>
      <c r="D225" s="107" t="n">
        <v>0</v>
      </c>
      <c r="E225" s="107" t="n">
        <v>0</v>
      </c>
      <c r="F225" s="107" t="n">
        <v>0</v>
      </c>
      <c r="G225" s="107" t="n">
        <v>0</v>
      </c>
      <c r="H225" s="107" t="n">
        <v>0</v>
      </c>
      <c r="I225" s="107" t="n">
        <v>0</v>
      </c>
      <c r="J225" s="107" t="n">
        <v>0</v>
      </c>
      <c r="K225" s="107" t="n">
        <v>0</v>
      </c>
      <c r="L225" s="107" t="n">
        <v>0</v>
      </c>
      <c r="M225" s="107" t="n">
        <v>0</v>
      </c>
      <c r="N225" s="107" t="n">
        <v>0</v>
      </c>
      <c r="O225" s="107" t="n">
        <v>0</v>
      </c>
      <c r="P225" s="107" t="n">
        <v>0</v>
      </c>
      <c r="Q225" s="107" t="n">
        <v>0</v>
      </c>
      <c r="R225" s="107" t="n">
        <v>0</v>
      </c>
      <c r="S225" s="107" t="n">
        <v>0</v>
      </c>
      <c r="T225" s="107" t="n">
        <v>0</v>
      </c>
      <c r="U225" s="107" t="n">
        <v>0</v>
      </c>
      <c r="V225" s="107" t="n">
        <v>0</v>
      </c>
      <c r="W225" s="107" t="n">
        <v>0</v>
      </c>
      <c r="X225" s="107" t="n">
        <v>0</v>
      </c>
      <c r="Y225" s="107" t="n">
        <v>0</v>
      </c>
      <c r="Z225" s="107" t="n">
        <v>0</v>
      </c>
      <c r="AA225" s="107"/>
    </row>
    <row r="227" customFormat="false" ht="11.25" hidden="false" customHeight="true" outlineLevel="0" collapsed="false">
      <c r="A227" s="122" t="s">
        <v>133</v>
      </c>
      <c r="C227" s="107" t="n">
        <v>0</v>
      </c>
      <c r="D227" s="107" t="n">
        <v>0</v>
      </c>
      <c r="E227" s="107" t="n">
        <v>0</v>
      </c>
      <c r="F227" s="107" t="n">
        <v>0</v>
      </c>
      <c r="G227" s="107" t="n">
        <v>0</v>
      </c>
      <c r="H227" s="107" t="n">
        <v>0</v>
      </c>
      <c r="I227" s="107" t="n">
        <v>0</v>
      </c>
      <c r="J227" s="107" t="n">
        <v>0</v>
      </c>
      <c r="K227" s="107" t="n">
        <v>0</v>
      </c>
      <c r="L227" s="107" t="n">
        <v>0</v>
      </c>
      <c r="M227" s="107" t="n">
        <v>0</v>
      </c>
      <c r="N227" s="107" t="n">
        <v>0</v>
      </c>
      <c r="O227" s="107" t="n">
        <v>0</v>
      </c>
      <c r="P227" s="107" t="n">
        <v>0</v>
      </c>
      <c r="Q227" s="107" t="n">
        <v>0</v>
      </c>
      <c r="R227" s="107" t="n">
        <v>0</v>
      </c>
      <c r="S227" s="107" t="n">
        <v>0</v>
      </c>
      <c r="T227" s="107" t="n">
        <v>0</v>
      </c>
      <c r="U227" s="107" t="n">
        <v>0</v>
      </c>
      <c r="V227" s="107" t="n">
        <v>0</v>
      </c>
      <c r="W227" s="107" t="n">
        <v>0</v>
      </c>
      <c r="X227" s="107" t="n">
        <v>0</v>
      </c>
      <c r="Y227" s="107" t="n">
        <v>0</v>
      </c>
      <c r="Z227" s="107" t="n">
        <v>0</v>
      </c>
      <c r="AA227" s="107"/>
    </row>
    <row r="228" customFormat="false" ht="11.25" hidden="false" customHeight="true" outlineLevel="0" collapsed="false">
      <c r="A228" s="122" t="s">
        <v>134</v>
      </c>
      <c r="C228" s="107" t="n">
        <v>0</v>
      </c>
      <c r="D228" s="107" t="n">
        <v>0</v>
      </c>
      <c r="E228" s="107" t="n">
        <v>0</v>
      </c>
      <c r="F228" s="107" t="n">
        <v>0</v>
      </c>
      <c r="G228" s="107" t="n">
        <v>0</v>
      </c>
      <c r="H228" s="107" t="n">
        <v>0</v>
      </c>
      <c r="I228" s="107" t="n">
        <v>0</v>
      </c>
      <c r="J228" s="107" t="n">
        <v>0</v>
      </c>
      <c r="K228" s="107" t="n">
        <v>0</v>
      </c>
      <c r="L228" s="107" t="n">
        <v>0</v>
      </c>
      <c r="M228" s="107" t="n">
        <v>0</v>
      </c>
      <c r="N228" s="107" t="n">
        <v>0</v>
      </c>
      <c r="O228" s="107" t="n">
        <v>0</v>
      </c>
      <c r="P228" s="107" t="n">
        <v>0</v>
      </c>
      <c r="Q228" s="107" t="n">
        <v>0</v>
      </c>
      <c r="R228" s="107" t="n">
        <v>0</v>
      </c>
      <c r="S228" s="107" t="n">
        <v>0</v>
      </c>
      <c r="T228" s="107" t="n">
        <v>0</v>
      </c>
      <c r="U228" s="107" t="n">
        <v>0</v>
      </c>
      <c r="V228" s="107" t="n">
        <v>0</v>
      </c>
      <c r="W228" s="107" t="n">
        <v>0</v>
      </c>
      <c r="X228" s="107" t="n">
        <v>0</v>
      </c>
      <c r="Y228" s="107" t="n">
        <v>0</v>
      </c>
      <c r="Z228" s="107" t="n">
        <v>0</v>
      </c>
      <c r="AA228" s="107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  <rowBreaks count="7" manualBreakCount="7">
    <brk id="32" man="true" max="16383" min="0"/>
    <brk id="60" man="true" max="16383" min="0"/>
    <brk id="88" man="true" max="16383" min="0"/>
    <brk id="116" man="true" max="16383" min="0"/>
    <brk id="144" man="true" max="16383" min="0"/>
    <brk id="172" man="true" max="16383" min="0"/>
    <brk id="200" man="true" max="16383" min="0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8.49"/>
    <col collapsed="false" customWidth="true" hidden="false" outlineLevel="0" max="2" min="2" style="1" width="4.32"/>
    <col collapsed="false" customWidth="true" hidden="false" outlineLevel="0" max="4" min="3" style="1" width="15.65"/>
    <col collapsed="false" customWidth="true" hidden="false" outlineLevel="0" max="5" min="5" style="1" width="15.82"/>
    <col collapsed="false" customWidth="true" hidden="false" outlineLevel="0" max="8" min="6" style="1" width="14.83"/>
    <col collapsed="false" customWidth="true" hidden="false" outlineLevel="0" max="9" min="9" style="1" width="15.48"/>
    <col collapsed="false" customWidth="true" hidden="false" outlineLevel="0" max="31" min="10" style="1" width="14.83"/>
    <col collapsed="false" customWidth="false" hidden="false" outlineLevel="0" max="257" min="32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143</v>
      </c>
      <c r="F2" s="125"/>
    </row>
    <row r="3" customFormat="false" ht="12.75" hidden="false" customHeight="false" outlineLevel="0" collapsed="false">
      <c r="A3" s="2" t="str">
        <f aca="false">'POWER SUM'!A3</f>
        <v>As of November 16, 2001</v>
      </c>
    </row>
    <row r="4" customFormat="false" ht="12.75" hidden="false" customHeight="false" outlineLevel="0" collapsed="false">
      <c r="A4" s="2" t="s">
        <v>3</v>
      </c>
      <c r="F4" s="125"/>
      <c r="I4" s="125"/>
    </row>
    <row r="5" customFormat="false" ht="10.5" hidden="false" customHeight="false" outlineLevel="0" collapsed="false">
      <c r="I5" s="125"/>
    </row>
    <row r="6" customFormat="false" ht="12.75" hidden="false" customHeight="false" outlineLevel="0" collapsed="false">
      <c r="A6" s="2" t="s">
        <v>16</v>
      </c>
    </row>
    <row r="7" customFormat="false" ht="10.5" hidden="false" customHeight="false" outlineLevel="0" collapsed="false">
      <c r="A7" s="1" t="s">
        <v>144</v>
      </c>
      <c r="D7" s="7" t="n">
        <f aca="false">SUM(C18:L18)</f>
        <v>7429798.402</v>
      </c>
      <c r="F7" s="126" t="s">
        <v>145</v>
      </c>
      <c r="I7" s="5" t="s">
        <v>5</v>
      </c>
      <c r="J7" s="5" t="s">
        <v>10</v>
      </c>
      <c r="K7" s="5" t="s">
        <v>11</v>
      </c>
    </row>
    <row r="8" customFormat="false" ht="10.5" hidden="false" customHeight="false" outlineLevel="0" collapsed="false">
      <c r="A8" s="1" t="s">
        <v>146</v>
      </c>
      <c r="D8" s="7" t="n">
        <f aca="false">SUM(M18)</f>
        <v>-3921102</v>
      </c>
      <c r="F8" s="1" t="s">
        <v>6</v>
      </c>
      <c r="G8" s="8"/>
      <c r="I8" s="127" t="n">
        <f aca="false">'POWER SUM'!C23</f>
        <v>81833</v>
      </c>
      <c r="J8" s="10" t="n">
        <v>3000000</v>
      </c>
      <c r="K8" s="16" t="n">
        <f aca="false">IF(I8&gt;J8,I8-J8,0)</f>
        <v>0</v>
      </c>
    </row>
    <row r="9" customFormat="false" ht="10.5" hidden="false" customHeight="false" outlineLevel="0" collapsed="false">
      <c r="A9" s="1" t="s">
        <v>147</v>
      </c>
      <c r="B9" s="128"/>
      <c r="C9" s="7" t="n">
        <f aca="false">C26</f>
        <v>-998968.4</v>
      </c>
      <c r="F9" s="1" t="s">
        <v>7</v>
      </c>
      <c r="I9" s="17" t="n">
        <f aca="false">O62</f>
        <v>35358.6</v>
      </c>
      <c r="J9" s="7" t="n">
        <v>-3000000</v>
      </c>
      <c r="K9" s="12" t="n">
        <f aca="false">IF(I9&lt;J9,I9-J9,0)</f>
        <v>0</v>
      </c>
    </row>
    <row r="10" customFormat="false" ht="10.5" hidden="false" customHeight="false" outlineLevel="0" collapsed="false">
      <c r="A10" s="1" t="s">
        <v>148</v>
      </c>
      <c r="B10" s="128"/>
      <c r="C10" s="129" t="n">
        <v>-16056742</v>
      </c>
      <c r="F10" s="1" t="s">
        <v>8</v>
      </c>
      <c r="I10" s="7" t="n">
        <f aca="false">'5-DAY'!C2</f>
        <v>203647.6</v>
      </c>
      <c r="J10" s="7" t="n">
        <v>-6750000</v>
      </c>
      <c r="K10" s="12" t="n">
        <f aca="false">IF(I10&lt;J10,I10-J10,0)</f>
        <v>0</v>
      </c>
    </row>
    <row r="11" customFormat="false" ht="10.5" hidden="false" customHeight="false" outlineLevel="0" collapsed="false">
      <c r="A11" s="1" t="s">
        <v>149</v>
      </c>
      <c r="B11" s="128"/>
      <c r="C11" s="130"/>
      <c r="D11" s="7" t="n">
        <f aca="false">SUM(C9:C10)</f>
        <v>-17055710.4</v>
      </c>
      <c r="F11" s="1" t="s">
        <v>150</v>
      </c>
      <c r="I11" s="14" t="n">
        <f aca="false">MWH!AA21+MWH!AA23</f>
        <v>-71600</v>
      </c>
      <c r="J11" s="13" t="n">
        <v>1500000</v>
      </c>
      <c r="K11" s="15" t="n">
        <f aca="false">IF(ABS(I11)&gt;J11,ABS(I11)-J11,0)</f>
        <v>0</v>
      </c>
    </row>
    <row r="12" customFormat="false" ht="10.5" hidden="false" customHeight="false" outlineLevel="0" collapsed="false">
      <c r="A12" s="131" t="s">
        <v>19</v>
      </c>
      <c r="B12" s="132"/>
      <c r="C12" s="132"/>
      <c r="D12" s="133" t="n">
        <f aca="false">SUM(D7:D11)</f>
        <v>-13547013.998</v>
      </c>
      <c r="F12" s="1" t="s">
        <v>151</v>
      </c>
      <c r="I12" s="14" t="n">
        <f aca="false">'Gap Risk'!B15</f>
        <v>-71600</v>
      </c>
      <c r="J12" s="13" t="n">
        <v>1500000</v>
      </c>
      <c r="K12" s="15" t="n">
        <f aca="false">IF(ABS(I12)&gt;J12,ABS(I12)-J12,0)</f>
        <v>0</v>
      </c>
    </row>
    <row r="13" customFormat="false" ht="10.5" hidden="false" customHeight="false" outlineLevel="0" collapsed="false">
      <c r="E13" s="134"/>
    </row>
    <row r="14" customFormat="false" ht="10.5" hidden="false" customHeight="false" outlineLevel="0" collapsed="false">
      <c r="D14" s="7"/>
      <c r="E14" s="7"/>
      <c r="F14" s="7"/>
    </row>
    <row r="15" customFormat="false" ht="10.5" hidden="false" customHeight="false" outlineLevel="0" collapsed="false">
      <c r="D15" s="7"/>
    </row>
    <row r="17" customFormat="false" ht="12.75" hidden="false" customHeight="false" outlineLevel="0" collapsed="false">
      <c r="A17" s="2" t="s">
        <v>152</v>
      </c>
      <c r="B17" s="4"/>
      <c r="C17" s="135" t="n">
        <v>36892</v>
      </c>
      <c r="D17" s="135" t="n">
        <v>36923</v>
      </c>
      <c r="E17" s="135" t="n">
        <v>36951</v>
      </c>
      <c r="F17" s="135" t="n">
        <v>36982</v>
      </c>
      <c r="G17" s="135" t="n">
        <v>37012</v>
      </c>
      <c r="H17" s="136" t="s">
        <v>153</v>
      </c>
      <c r="I17" s="136" t="n">
        <v>37073</v>
      </c>
      <c r="J17" s="136" t="n">
        <v>37104</v>
      </c>
      <c r="K17" s="136" t="n">
        <v>37135</v>
      </c>
      <c r="L17" s="136" t="n">
        <v>37165</v>
      </c>
      <c r="M17" s="136" t="n">
        <v>37196</v>
      </c>
      <c r="N17" s="136" t="s">
        <v>154</v>
      </c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0.5" hidden="false" customHeight="false" outlineLevel="0" collapsed="false">
      <c r="A18" s="137" t="s">
        <v>155</v>
      </c>
      <c r="B18" s="137"/>
      <c r="C18" s="138" t="n">
        <v>-2006993.6</v>
      </c>
      <c r="D18" s="138" t="n">
        <v>-2573067.04</v>
      </c>
      <c r="E18" s="138" t="n">
        <v>-8415889.44</v>
      </c>
      <c r="F18" s="138" t="n">
        <v>-7882012</v>
      </c>
      <c r="G18" s="138" t="n">
        <v>-7846421.44</v>
      </c>
      <c r="H18" s="138" t="n">
        <f aca="false">85348950-85964952-8937294</f>
        <v>-9553296</v>
      </c>
      <c r="I18" s="138" t="n">
        <f aca="false">15659526+197</f>
        <v>15659723</v>
      </c>
      <c r="J18" s="138" t="n">
        <f aca="false">17156100+81600+121811</f>
        <v>17359511</v>
      </c>
      <c r="K18" s="138" t="n">
        <v>16881881.922</v>
      </c>
      <c r="L18" s="138" t="n">
        <f aca="false">-4103775-35000-34840-50000+104420-74443</f>
        <v>-4193638</v>
      </c>
      <c r="M18" s="138" t="n">
        <f aca="false">-3882616-39520-71100+43634+28500</f>
        <v>-3921102</v>
      </c>
      <c r="N18" s="138" t="n">
        <f aca="false">SUM(C18:M18)</f>
        <v>3508696.402</v>
      </c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</row>
    <row r="19" customFormat="false" ht="10.5" hidden="false" customHeight="false" outlineLevel="0" collapsed="false">
      <c r="C19" s="7"/>
      <c r="D19" s="7"/>
      <c r="E19" s="7"/>
      <c r="F19" s="7"/>
      <c r="G19" s="7"/>
      <c r="H19" s="7"/>
      <c r="I19" s="14"/>
      <c r="J19" s="139"/>
      <c r="K19" s="14"/>
      <c r="L19" s="14"/>
      <c r="M19" s="140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</row>
    <row r="20" customFormat="false" ht="10.5" hidden="false" customHeight="false" outlineLevel="0" collapsed="false">
      <c r="C20" s="7"/>
      <c r="D20" s="7"/>
      <c r="E20" s="7"/>
      <c r="F20" s="7"/>
      <c r="G20" s="7"/>
      <c r="H20" s="7"/>
      <c r="I20" s="14"/>
      <c r="J20" s="141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</row>
    <row r="21" customFormat="false" ht="10.5" hidden="false" customHeight="false" outlineLevel="0" collapsed="false">
      <c r="J21" s="142"/>
      <c r="AF21" s="14"/>
      <c r="AG21" s="14"/>
      <c r="AH21" s="14"/>
      <c r="AI21" s="14"/>
      <c r="AJ21" s="14"/>
      <c r="AK21" s="14"/>
    </row>
    <row r="22" customFormat="false" ht="12.75" hidden="false" customHeight="false" outlineLevel="0" collapsed="false">
      <c r="A22" s="2" t="s">
        <v>147</v>
      </c>
      <c r="E22" s="2" t="s">
        <v>89</v>
      </c>
      <c r="G22" s="135"/>
      <c r="H22" s="135"/>
      <c r="AF22" s="14"/>
      <c r="AG22" s="14"/>
      <c r="AH22" s="14"/>
      <c r="AI22" s="14"/>
      <c r="AJ22" s="14"/>
      <c r="AK22" s="14"/>
    </row>
    <row r="23" customFormat="false" ht="10.5" hidden="false" customHeight="false" outlineLevel="0" collapsed="false">
      <c r="A23" s="1" t="s">
        <v>156</v>
      </c>
      <c r="C23" s="7" t="n">
        <f aca="false">(O39+O57)</f>
        <v>-1265396</v>
      </c>
      <c r="E23" s="125" t="s">
        <v>157</v>
      </c>
      <c r="AF23" s="14"/>
      <c r="AG23" s="14"/>
      <c r="AH23" s="14"/>
      <c r="AI23" s="14"/>
      <c r="AJ23" s="14"/>
      <c r="AK23" s="14"/>
    </row>
    <row r="24" customFormat="false" ht="11.25" hidden="false" customHeight="false" outlineLevel="0" collapsed="false">
      <c r="A24" s="1" t="s">
        <v>158</v>
      </c>
      <c r="C24" s="7" t="n">
        <f aca="false">O40+O58</f>
        <v>267490</v>
      </c>
      <c r="E24" s="1" t="s">
        <v>159</v>
      </c>
      <c r="G24" s="143" t="n">
        <f aca="false">-39520+28500</f>
        <v>-11020</v>
      </c>
      <c r="AF24" s="14"/>
      <c r="AG24" s="14"/>
      <c r="AH24" s="14"/>
      <c r="AI24" s="14"/>
      <c r="AJ24" s="14"/>
      <c r="AK24" s="14"/>
    </row>
    <row r="25" customFormat="false" ht="11.25" hidden="false" customHeight="false" outlineLevel="0" collapsed="false">
      <c r="A25" s="1" t="s">
        <v>89</v>
      </c>
      <c r="C25" s="7" t="n">
        <f aca="false">O59</f>
        <v>-1062.4</v>
      </c>
      <c r="G25" s="144"/>
      <c r="AF25" s="14"/>
      <c r="AG25" s="14"/>
      <c r="AH25" s="14"/>
      <c r="AI25" s="14"/>
      <c r="AJ25" s="14"/>
      <c r="AK25" s="14"/>
    </row>
    <row r="26" customFormat="false" ht="10.5" hidden="false" customHeight="false" outlineLevel="0" collapsed="false">
      <c r="A26" s="137" t="s">
        <v>147</v>
      </c>
      <c r="B26" s="145"/>
      <c r="C26" s="138" t="n">
        <f aca="false">SUM(C23:C25)</f>
        <v>-998968.4</v>
      </c>
      <c r="AF26" s="14"/>
      <c r="AG26" s="14"/>
      <c r="AH26" s="14"/>
      <c r="AI26" s="14"/>
      <c r="AJ26" s="14"/>
      <c r="AK26" s="14"/>
    </row>
    <row r="27" customFormat="false" ht="10.5" hidden="false" customHeight="false" outlineLevel="0" collapsed="false">
      <c r="AF27" s="14"/>
      <c r="AG27" s="14"/>
      <c r="AH27" s="14"/>
      <c r="AI27" s="14"/>
      <c r="AJ27" s="14"/>
      <c r="AK27" s="14"/>
    </row>
    <row r="28" customFormat="false" ht="10.5" hidden="false" customHeight="false" outlineLevel="0" collapsed="false">
      <c r="AF28" s="14"/>
      <c r="AG28" s="14"/>
      <c r="AH28" s="14"/>
      <c r="AI28" s="14"/>
      <c r="AJ28" s="14"/>
      <c r="AK28" s="14"/>
    </row>
    <row r="29" customFormat="false" ht="10.5" hidden="false" customHeight="false" outlineLevel="0" collapsed="false">
      <c r="A29" s="125" t="s">
        <v>160</v>
      </c>
      <c r="C29" s="136" t="n">
        <v>37226</v>
      </c>
      <c r="D29" s="136" t="n">
        <v>37257</v>
      </c>
      <c r="E29" s="136" t="n">
        <v>37288</v>
      </c>
      <c r="F29" s="136" t="n">
        <v>37316</v>
      </c>
      <c r="G29" s="136" t="n">
        <v>37347</v>
      </c>
      <c r="H29" s="136" t="n">
        <v>37377</v>
      </c>
      <c r="I29" s="136" t="n">
        <v>37408</v>
      </c>
      <c r="J29" s="136" t="n">
        <v>37438</v>
      </c>
      <c r="K29" s="136" t="n">
        <v>37469</v>
      </c>
      <c r="L29" s="136" t="n">
        <v>37500</v>
      </c>
      <c r="M29" s="136" t="n">
        <v>37530</v>
      </c>
      <c r="N29" s="136" t="n">
        <v>37561</v>
      </c>
      <c r="O29" s="146"/>
      <c r="AF29" s="14"/>
      <c r="AG29" s="14"/>
      <c r="AH29" s="14"/>
      <c r="AI29" s="14"/>
      <c r="AJ29" s="14"/>
      <c r="AK29" s="14"/>
    </row>
    <row r="30" customFormat="false" ht="10.5" hidden="false" customHeight="false" outlineLevel="0" collapsed="false"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8"/>
      <c r="AF30" s="14"/>
      <c r="AG30" s="14"/>
      <c r="AH30" s="14"/>
      <c r="AI30" s="14"/>
      <c r="AJ30" s="14"/>
      <c r="AK30" s="14"/>
    </row>
    <row r="31" customFormat="false" ht="10.5" hidden="false" customHeight="false" outlineLevel="0" collapsed="false">
      <c r="A31" s="137" t="s">
        <v>161</v>
      </c>
      <c r="B31" s="147"/>
      <c r="C31" s="147" t="n">
        <f aca="false">ROUND(('SPEC DETAILS'!C9+'SPEC DETAILS'!C37+'SPEC DETAILS'!C65+'SPEC DETAILS'!C93+'SPEC DETAILS'!C121+'SPEC DETAILS'!C149+'SPEC DETAILS'!C177),0)</f>
        <v>-13</v>
      </c>
      <c r="D31" s="147" t="n">
        <f aca="false">ROUND(('SPEC DETAILS'!D9+'SPEC DETAILS'!D37+'SPEC DETAILS'!D65+'SPEC DETAILS'!D93+'SPEC DETAILS'!D121+'SPEC DETAILS'!D149+'SPEC DETAILS'!D177),0)</f>
        <v>0</v>
      </c>
      <c r="E31" s="147" t="n">
        <f aca="false">ROUND(('SPEC DETAILS'!E9+'SPEC DETAILS'!E37+'SPEC DETAILS'!E65+'SPEC DETAILS'!E93+'SPEC DETAILS'!E121+'SPEC DETAILS'!E149+'SPEC DETAILS'!E177),0)</f>
        <v>0</v>
      </c>
      <c r="F31" s="147" t="n">
        <f aca="false">ROUND(('SPEC DETAILS'!F9+'SPEC DETAILS'!F37+'SPEC DETAILS'!F65+'SPEC DETAILS'!F93+'SPEC DETAILS'!F121+'SPEC DETAILS'!F149+'SPEC DETAILS'!F177),0)</f>
        <v>0</v>
      </c>
      <c r="G31" s="147" t="n">
        <f aca="false">ROUND(('SPEC DETAILS'!G9+'SPEC DETAILS'!G37+'SPEC DETAILS'!G65+'SPEC DETAILS'!G93+'SPEC DETAILS'!G121+'SPEC DETAILS'!G149+'SPEC DETAILS'!G177),0)</f>
        <v>-29</v>
      </c>
      <c r="H31" s="147" t="n">
        <f aca="false">ROUND(('SPEC DETAILS'!H9+'SPEC DETAILS'!H37+'SPEC DETAILS'!H65+'SPEC DETAILS'!H93+'SPEC DETAILS'!H121+'SPEC DETAILS'!H149+'SPEC DETAILS'!H177),0)</f>
        <v>-28</v>
      </c>
      <c r="I31" s="147" t="n">
        <f aca="false">ROUND(('SPEC DETAILS'!I9+'SPEC DETAILS'!I37+'SPEC DETAILS'!I65+'SPEC DETAILS'!I93+'SPEC DETAILS'!I121+'SPEC DETAILS'!I149+'SPEC DETAILS'!I177),0)</f>
        <v>-28</v>
      </c>
      <c r="J31" s="147" t="n">
        <f aca="false">ROUND(('SPEC DETAILS'!J9+'SPEC DETAILS'!J37+'SPEC DETAILS'!J65+'SPEC DETAILS'!J93+'SPEC DETAILS'!J121+'SPEC DETAILS'!J149+'SPEC DETAILS'!J177),0)</f>
        <v>0</v>
      </c>
      <c r="K31" s="147" t="n">
        <f aca="false">ROUND(('SPEC DETAILS'!K9+'SPEC DETAILS'!K37+'SPEC DETAILS'!K65+'SPEC DETAILS'!K93+'SPEC DETAILS'!K121+'SPEC DETAILS'!K149+'SPEC DETAILS'!K177),0)</f>
        <v>0</v>
      </c>
      <c r="L31" s="147" t="n">
        <f aca="false">ROUND(('SPEC DETAILS'!L9+'SPEC DETAILS'!L37+'SPEC DETAILS'!L65+'SPEC DETAILS'!L93+'SPEC DETAILS'!L121+'SPEC DETAILS'!L149+'SPEC DETAILS'!L177),0)</f>
        <v>0</v>
      </c>
      <c r="M31" s="147" t="n">
        <f aca="false">ROUND(('SPEC DETAILS'!M9+'SPEC DETAILS'!M37+'SPEC DETAILS'!M65+'SPEC DETAILS'!M93+'SPEC DETAILS'!M121+'SPEC DETAILS'!M149+'SPEC DETAILS'!M177),0)</f>
        <v>0</v>
      </c>
      <c r="N31" s="147" t="n">
        <f aca="false">ROUND(('SPEC DETAILS'!N9+'SPEC DETAILS'!N37+'SPEC DETAILS'!N65+'SPEC DETAILS'!N93+'SPEC DETAILS'!N121+'SPEC DETAILS'!N149+'SPEC DETAILS'!N177),0)</f>
        <v>0</v>
      </c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8"/>
      <c r="BU31" s="148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8"/>
      <c r="CJ31" s="148"/>
      <c r="CK31" s="148"/>
      <c r="CL31" s="148"/>
      <c r="CM31" s="148"/>
      <c r="CN31" s="148"/>
      <c r="CO31" s="148"/>
      <c r="CP31" s="148"/>
      <c r="CQ31" s="148"/>
      <c r="CR31" s="148"/>
      <c r="CS31" s="148"/>
      <c r="CT31" s="148"/>
      <c r="CU31" s="148"/>
      <c r="CV31" s="148"/>
      <c r="CW31" s="148"/>
      <c r="CX31" s="148"/>
      <c r="CY31" s="148"/>
      <c r="CZ31" s="148"/>
      <c r="DA31" s="148"/>
      <c r="DB31" s="148"/>
      <c r="DC31" s="148"/>
      <c r="DD31" s="148"/>
      <c r="DE31" s="148"/>
      <c r="DF31" s="148"/>
      <c r="DG31" s="148"/>
      <c r="DH31" s="148"/>
      <c r="DI31" s="148"/>
      <c r="DJ31" s="148"/>
      <c r="DK31" s="148"/>
      <c r="DL31" s="148"/>
      <c r="DM31" s="148"/>
      <c r="DN31" s="148"/>
      <c r="DO31" s="148"/>
      <c r="DP31" s="148"/>
      <c r="DQ31" s="148"/>
      <c r="DR31" s="148"/>
      <c r="DS31" s="148"/>
      <c r="DT31" s="148"/>
      <c r="DU31" s="148"/>
      <c r="DV31" s="148"/>
      <c r="DW31" s="148"/>
      <c r="DX31" s="148"/>
      <c r="DY31" s="148"/>
      <c r="DZ31" s="148"/>
      <c r="EA31" s="148"/>
      <c r="EB31" s="148"/>
      <c r="EC31" s="148"/>
      <c r="ED31" s="148"/>
      <c r="EE31" s="148"/>
      <c r="EF31" s="148"/>
      <c r="EG31" s="148"/>
      <c r="EH31" s="148"/>
      <c r="EI31" s="148"/>
      <c r="EJ31" s="148"/>
      <c r="EK31" s="148"/>
      <c r="EL31" s="148"/>
      <c r="EM31" s="148"/>
      <c r="EN31" s="148"/>
      <c r="EO31" s="148"/>
      <c r="EP31" s="148"/>
      <c r="EQ31" s="148"/>
      <c r="ER31" s="148"/>
      <c r="ES31" s="148"/>
      <c r="ET31" s="148"/>
      <c r="EU31" s="148"/>
      <c r="EV31" s="148"/>
      <c r="EW31" s="148"/>
      <c r="EX31" s="148"/>
      <c r="EY31" s="148"/>
      <c r="EZ31" s="148"/>
      <c r="FA31" s="148"/>
      <c r="FB31" s="148"/>
      <c r="FC31" s="148"/>
      <c r="FD31" s="148"/>
      <c r="FE31" s="148"/>
      <c r="FF31" s="148"/>
      <c r="FG31" s="148"/>
      <c r="FH31" s="148"/>
      <c r="FI31" s="148"/>
      <c r="FJ31" s="148"/>
      <c r="FK31" s="148"/>
      <c r="FL31" s="148"/>
      <c r="FM31" s="148"/>
      <c r="FN31" s="148"/>
      <c r="FO31" s="148"/>
      <c r="FP31" s="148"/>
      <c r="FQ31" s="148"/>
      <c r="FR31" s="148"/>
      <c r="FS31" s="148"/>
      <c r="FT31" s="148"/>
      <c r="FU31" s="148"/>
      <c r="FV31" s="148"/>
      <c r="FW31" s="148"/>
      <c r="FX31" s="148"/>
      <c r="FY31" s="148"/>
      <c r="FZ31" s="148"/>
      <c r="GA31" s="148"/>
      <c r="GB31" s="148"/>
      <c r="GC31" s="148"/>
      <c r="GD31" s="148"/>
      <c r="GE31" s="148"/>
      <c r="GF31" s="148"/>
      <c r="GG31" s="148"/>
      <c r="GH31" s="148"/>
      <c r="GI31" s="148"/>
      <c r="GJ31" s="148"/>
      <c r="GK31" s="148"/>
      <c r="GL31" s="148"/>
      <c r="GM31" s="148"/>
      <c r="GN31" s="148"/>
      <c r="GO31" s="148"/>
      <c r="GP31" s="148"/>
      <c r="GQ31" s="148"/>
      <c r="GR31" s="148"/>
      <c r="GS31" s="148"/>
      <c r="GT31" s="148"/>
      <c r="GU31" s="148"/>
      <c r="GV31" s="148"/>
      <c r="GW31" s="148"/>
      <c r="GX31" s="148"/>
      <c r="GY31" s="148"/>
      <c r="GZ31" s="148"/>
      <c r="HA31" s="148"/>
      <c r="HB31" s="148"/>
      <c r="HC31" s="148"/>
      <c r="HD31" s="148"/>
      <c r="HE31" s="148"/>
      <c r="HF31" s="148"/>
      <c r="HG31" s="148"/>
      <c r="HH31" s="148"/>
      <c r="HI31" s="148"/>
      <c r="HJ31" s="148"/>
      <c r="HK31" s="148"/>
      <c r="HL31" s="148"/>
      <c r="HM31" s="148"/>
      <c r="HN31" s="148"/>
      <c r="HO31" s="148"/>
      <c r="HP31" s="148"/>
      <c r="HQ31" s="148"/>
      <c r="HR31" s="148"/>
      <c r="HS31" s="148"/>
      <c r="HT31" s="148"/>
      <c r="HU31" s="148"/>
      <c r="HV31" s="148"/>
      <c r="HW31" s="148"/>
      <c r="HX31" s="148"/>
      <c r="HY31" s="148"/>
      <c r="HZ31" s="148"/>
      <c r="IA31" s="148"/>
      <c r="IB31" s="148"/>
      <c r="IC31" s="148"/>
      <c r="ID31" s="148"/>
      <c r="IE31" s="148"/>
      <c r="IF31" s="148"/>
      <c r="IG31" s="148"/>
      <c r="IH31" s="148"/>
      <c r="II31" s="148"/>
      <c r="IJ31" s="148"/>
      <c r="IK31" s="148"/>
      <c r="IL31" s="148"/>
      <c r="IM31" s="148"/>
      <c r="IN31" s="148"/>
      <c r="IO31" s="148"/>
      <c r="IP31" s="148"/>
      <c r="IQ31" s="148"/>
      <c r="IR31" s="148"/>
      <c r="IS31" s="148"/>
      <c r="IT31" s="148"/>
      <c r="IU31" s="148"/>
      <c r="IV31" s="148"/>
      <c r="IW31" s="148"/>
    </row>
    <row r="32" customFormat="false" ht="10.5" hidden="false" customHeight="false" outlineLevel="0" collapsed="false">
      <c r="A32" s="149" t="s">
        <v>162</v>
      </c>
      <c r="B32" s="148"/>
      <c r="C32" s="150" t="n">
        <f aca="false">ROUND(('SPEC DETAILS'!C11+'SPEC DETAILS'!C39+'SPEC DETAILS'!C67+'SPEC DETAILS'!C95+'SPEC DETAILS'!C123+'SPEC DETAILS'!C151+'SPEC DETAILS'!C179),0)</f>
        <v>-40</v>
      </c>
      <c r="D32" s="150" t="n">
        <f aca="false">ROUND(('SPEC DETAILS'!D11+'SPEC DETAILS'!D39+'SPEC DETAILS'!D67+'SPEC DETAILS'!D95+'SPEC DETAILS'!D123+'SPEC DETAILS'!D151+'SPEC DETAILS'!D179),0)</f>
        <v>-14</v>
      </c>
      <c r="E32" s="150" t="n">
        <f aca="false">ROUND(('SPEC DETAILS'!E11+'SPEC DETAILS'!E39+'SPEC DETAILS'!E67+'SPEC DETAILS'!E95+'SPEC DETAILS'!E123+'SPEC DETAILS'!E151+'SPEC DETAILS'!E179),0)</f>
        <v>-14</v>
      </c>
      <c r="F32" s="150" t="n">
        <f aca="false">ROUND(('SPEC DETAILS'!F11+'SPEC DETAILS'!F39+'SPEC DETAILS'!F67+'SPEC DETAILS'!F95+'SPEC DETAILS'!F123+'SPEC DETAILS'!F151+'SPEC DETAILS'!F179),0)</f>
        <v>-14</v>
      </c>
      <c r="G32" s="150" t="n">
        <f aca="false">ROUND(('SPEC DETAILS'!G11+'SPEC DETAILS'!G39+'SPEC DETAILS'!G67+'SPEC DETAILS'!G95+'SPEC DETAILS'!G123+'SPEC DETAILS'!G151+'SPEC DETAILS'!G179),0)</f>
        <v>-29</v>
      </c>
      <c r="H32" s="150" t="n">
        <f aca="false">ROUND(('SPEC DETAILS'!H11+'SPEC DETAILS'!H39+'SPEC DETAILS'!H67+'SPEC DETAILS'!H95+'SPEC DETAILS'!H123+'SPEC DETAILS'!H151+'SPEC DETAILS'!H179),0)</f>
        <v>-28</v>
      </c>
      <c r="I32" s="150" t="n">
        <f aca="false">ROUND(('SPEC DETAILS'!I11+'SPEC DETAILS'!I39+'SPEC DETAILS'!I67+'SPEC DETAILS'!I95+'SPEC DETAILS'!I123+'SPEC DETAILS'!I151+'SPEC DETAILS'!I179),0)</f>
        <v>-28</v>
      </c>
      <c r="J32" s="150" t="n">
        <f aca="false">ROUND(('SPEC DETAILS'!J11+'SPEC DETAILS'!J39+'SPEC DETAILS'!J67+'SPEC DETAILS'!J95+'SPEC DETAILS'!J123+'SPEC DETAILS'!J151+'SPEC DETAILS'!J179),0)</f>
        <v>0</v>
      </c>
      <c r="K32" s="150" t="n">
        <f aca="false">ROUND(('SPEC DETAILS'!K11+'SPEC DETAILS'!K39+'SPEC DETAILS'!K67+'SPEC DETAILS'!K95+'SPEC DETAILS'!K123+'SPEC DETAILS'!K151+'SPEC DETAILS'!K179),0)</f>
        <v>0</v>
      </c>
      <c r="L32" s="150" t="n">
        <f aca="false">ROUND(('SPEC DETAILS'!L11+'SPEC DETAILS'!L39+'SPEC DETAILS'!L67+'SPEC DETAILS'!L95+'SPEC DETAILS'!L123+'SPEC DETAILS'!L151+'SPEC DETAILS'!L179),0)</f>
        <v>0</v>
      </c>
      <c r="M32" s="150" t="n">
        <f aca="false">ROUND(('SPEC DETAILS'!M11+'SPEC DETAILS'!M39+'SPEC DETAILS'!M67+'SPEC DETAILS'!M95+'SPEC DETAILS'!M123+'SPEC DETAILS'!M151+'SPEC DETAILS'!M179),0)</f>
        <v>0</v>
      </c>
      <c r="N32" s="150" t="n">
        <f aca="false">ROUND(('SPEC DETAILS'!N11+'SPEC DETAILS'!N39+'SPEC DETAILS'!N67+'SPEC DETAILS'!N95+'SPEC DETAILS'!N123+'SPEC DETAILS'!N151+'SPEC DETAILS'!N179),0)</f>
        <v>0</v>
      </c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  <c r="CJ32" s="148"/>
      <c r="CK32" s="148"/>
      <c r="CL32" s="148"/>
      <c r="CM32" s="148"/>
      <c r="CN32" s="148"/>
      <c r="CO32" s="148"/>
      <c r="CP32" s="148"/>
      <c r="CQ32" s="148"/>
      <c r="CR32" s="148"/>
      <c r="CS32" s="148"/>
      <c r="CT32" s="148"/>
      <c r="CU32" s="148"/>
      <c r="CV32" s="148"/>
      <c r="CW32" s="148"/>
      <c r="CX32" s="148"/>
      <c r="CY32" s="148"/>
      <c r="CZ32" s="148"/>
      <c r="DA32" s="148"/>
      <c r="DB32" s="148"/>
      <c r="DC32" s="148"/>
      <c r="DD32" s="148"/>
      <c r="DE32" s="148"/>
      <c r="DF32" s="148"/>
      <c r="DG32" s="148"/>
      <c r="DH32" s="148"/>
      <c r="DI32" s="148"/>
      <c r="DJ32" s="148"/>
      <c r="DK32" s="148"/>
      <c r="DL32" s="148"/>
      <c r="DM32" s="148"/>
      <c r="DN32" s="148"/>
      <c r="DO32" s="148"/>
      <c r="DP32" s="148"/>
      <c r="DQ32" s="148"/>
      <c r="DR32" s="148"/>
      <c r="DS32" s="148"/>
      <c r="DT32" s="148"/>
      <c r="DU32" s="148"/>
      <c r="DV32" s="148"/>
      <c r="DW32" s="148"/>
      <c r="DX32" s="148"/>
      <c r="DY32" s="148"/>
      <c r="DZ32" s="148"/>
      <c r="EA32" s="148"/>
      <c r="EB32" s="148"/>
      <c r="EC32" s="148"/>
      <c r="ED32" s="148"/>
      <c r="EE32" s="148"/>
      <c r="EF32" s="148"/>
      <c r="EG32" s="148"/>
      <c r="EH32" s="148"/>
      <c r="EI32" s="148"/>
      <c r="EJ32" s="148"/>
      <c r="EK32" s="148"/>
      <c r="EL32" s="148"/>
      <c r="EM32" s="148"/>
      <c r="EN32" s="148"/>
      <c r="EO32" s="148"/>
      <c r="EP32" s="148"/>
      <c r="EQ32" s="148"/>
      <c r="ER32" s="148"/>
      <c r="ES32" s="148"/>
      <c r="ET32" s="148"/>
      <c r="EU32" s="148"/>
      <c r="EV32" s="148"/>
      <c r="EW32" s="148"/>
      <c r="EX32" s="148"/>
      <c r="EY32" s="148"/>
      <c r="EZ32" s="148"/>
      <c r="FA32" s="148"/>
      <c r="FB32" s="148"/>
      <c r="FC32" s="148"/>
      <c r="FD32" s="148"/>
      <c r="FE32" s="148"/>
      <c r="FF32" s="148"/>
      <c r="FG32" s="148"/>
      <c r="FH32" s="148"/>
      <c r="FI32" s="148"/>
      <c r="FJ32" s="148"/>
      <c r="FK32" s="148"/>
      <c r="FL32" s="148"/>
      <c r="FM32" s="148"/>
      <c r="FN32" s="148"/>
      <c r="FO32" s="148"/>
      <c r="FP32" s="148"/>
      <c r="FQ32" s="148"/>
      <c r="FR32" s="148"/>
      <c r="FS32" s="148"/>
      <c r="FT32" s="148"/>
      <c r="FU32" s="148"/>
      <c r="FV32" s="148"/>
      <c r="FW32" s="148"/>
      <c r="FX32" s="148"/>
      <c r="FY32" s="148"/>
      <c r="FZ32" s="148"/>
      <c r="GA32" s="148"/>
      <c r="GB32" s="148"/>
      <c r="GC32" s="148"/>
      <c r="GD32" s="148"/>
      <c r="GE32" s="148"/>
      <c r="GF32" s="148"/>
      <c r="GG32" s="148"/>
      <c r="GH32" s="148"/>
      <c r="GI32" s="148"/>
      <c r="GJ32" s="148"/>
      <c r="GK32" s="148"/>
      <c r="GL32" s="148"/>
      <c r="GM32" s="148"/>
      <c r="GN32" s="148"/>
      <c r="GO32" s="148"/>
      <c r="GP32" s="148"/>
      <c r="GQ32" s="148"/>
      <c r="GR32" s="148"/>
      <c r="GS32" s="148"/>
      <c r="GT32" s="148"/>
      <c r="GU32" s="148"/>
      <c r="GV32" s="148"/>
      <c r="GW32" s="148"/>
      <c r="GX32" s="148"/>
      <c r="GY32" s="148"/>
      <c r="GZ32" s="148"/>
      <c r="HA32" s="148"/>
      <c r="HB32" s="148"/>
      <c r="HC32" s="148"/>
      <c r="HD32" s="148"/>
      <c r="HE32" s="148"/>
      <c r="HF32" s="148"/>
      <c r="HG32" s="148"/>
      <c r="HH32" s="148"/>
      <c r="HI32" s="148"/>
      <c r="HJ32" s="148"/>
      <c r="HK32" s="148"/>
      <c r="HL32" s="148"/>
      <c r="HM32" s="148"/>
      <c r="HN32" s="148"/>
      <c r="HO32" s="148"/>
      <c r="HP32" s="148"/>
      <c r="HQ32" s="148"/>
      <c r="HR32" s="148"/>
      <c r="HS32" s="148"/>
      <c r="HT32" s="148"/>
      <c r="HU32" s="148"/>
      <c r="HV32" s="148"/>
      <c r="HW32" s="148"/>
      <c r="HX32" s="148"/>
      <c r="HY32" s="148"/>
      <c r="HZ32" s="148"/>
      <c r="IA32" s="148"/>
      <c r="IB32" s="148"/>
      <c r="IC32" s="148"/>
      <c r="ID32" s="148"/>
      <c r="IE32" s="148"/>
      <c r="IF32" s="148"/>
      <c r="IG32" s="148"/>
      <c r="IH32" s="148"/>
      <c r="II32" s="148"/>
      <c r="IJ32" s="148"/>
      <c r="IK32" s="148"/>
      <c r="IL32" s="148"/>
      <c r="IM32" s="148"/>
      <c r="IN32" s="148"/>
      <c r="IO32" s="148"/>
      <c r="IP32" s="148"/>
      <c r="IQ32" s="148"/>
      <c r="IR32" s="148"/>
      <c r="IS32" s="148"/>
      <c r="IT32" s="148"/>
      <c r="IU32" s="148"/>
      <c r="IV32" s="148"/>
      <c r="IW32" s="148"/>
    </row>
    <row r="33" customFormat="false" ht="10.5" hidden="false" customHeight="false" outlineLevel="0" collapsed="false">
      <c r="A33" s="1" t="s">
        <v>113</v>
      </c>
      <c r="B33" s="148"/>
      <c r="C33" s="151" t="n">
        <f aca="false">C31-C32</f>
        <v>27</v>
      </c>
      <c r="D33" s="151" t="n">
        <f aca="false">D31-D32</f>
        <v>14</v>
      </c>
      <c r="E33" s="151" t="n">
        <f aca="false">E31-E32</f>
        <v>14</v>
      </c>
      <c r="F33" s="151" t="n">
        <f aca="false">F31-F32</f>
        <v>14</v>
      </c>
      <c r="G33" s="151" t="n">
        <f aca="false">G31-G32</f>
        <v>0</v>
      </c>
      <c r="H33" s="151" t="n">
        <f aca="false">H31-H32</f>
        <v>0</v>
      </c>
      <c r="I33" s="151" t="n">
        <f aca="false">I31-I32</f>
        <v>0</v>
      </c>
      <c r="J33" s="151" t="n">
        <f aca="false">J31-J32</f>
        <v>0</v>
      </c>
      <c r="K33" s="151" t="n">
        <f aca="false">K31-K32</f>
        <v>0</v>
      </c>
      <c r="L33" s="151" t="n">
        <f aca="false">L31-L32</f>
        <v>0</v>
      </c>
      <c r="M33" s="151" t="n">
        <f aca="false">M31-M32</f>
        <v>0</v>
      </c>
      <c r="N33" s="151" t="n">
        <f aca="false">N31-N32</f>
        <v>0</v>
      </c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  <c r="CJ33" s="148"/>
      <c r="CK33" s="148"/>
      <c r="CL33" s="148"/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8"/>
      <c r="CY33" s="148"/>
      <c r="CZ33" s="148"/>
      <c r="DA33" s="148"/>
      <c r="DB33" s="148"/>
      <c r="DC33" s="148"/>
      <c r="DD33" s="148"/>
      <c r="DE33" s="148"/>
      <c r="DF33" s="148"/>
      <c r="DG33" s="148"/>
      <c r="DH33" s="148"/>
      <c r="DI33" s="148"/>
      <c r="DJ33" s="148"/>
      <c r="DK33" s="148"/>
      <c r="DL33" s="148"/>
      <c r="DM33" s="148"/>
      <c r="DN33" s="148"/>
      <c r="DO33" s="148"/>
      <c r="DP33" s="148"/>
      <c r="DQ33" s="148"/>
      <c r="DR33" s="148"/>
      <c r="DS33" s="148"/>
      <c r="DT33" s="148"/>
      <c r="DU33" s="148"/>
      <c r="DV33" s="148"/>
      <c r="DW33" s="148"/>
      <c r="DX33" s="148"/>
      <c r="DY33" s="148"/>
      <c r="DZ33" s="148"/>
      <c r="EA33" s="148"/>
      <c r="EB33" s="148"/>
      <c r="EC33" s="148"/>
      <c r="ED33" s="148"/>
      <c r="EE33" s="148"/>
      <c r="EF33" s="148"/>
      <c r="EG33" s="148"/>
      <c r="EH33" s="148"/>
      <c r="EI33" s="148"/>
      <c r="EJ33" s="148"/>
      <c r="EK33" s="148"/>
      <c r="EL33" s="148"/>
      <c r="EM33" s="148"/>
      <c r="EN33" s="148"/>
      <c r="EO33" s="148"/>
      <c r="EP33" s="148"/>
      <c r="EQ33" s="148"/>
      <c r="ER33" s="148"/>
      <c r="ES33" s="148"/>
      <c r="ET33" s="148"/>
      <c r="EU33" s="148"/>
      <c r="EV33" s="148"/>
      <c r="EW33" s="148"/>
      <c r="EX33" s="148"/>
      <c r="EY33" s="148"/>
      <c r="EZ33" s="148"/>
      <c r="FA33" s="148"/>
      <c r="FB33" s="148"/>
      <c r="FC33" s="148"/>
      <c r="FD33" s="148"/>
      <c r="FE33" s="148"/>
      <c r="FF33" s="148"/>
      <c r="FG33" s="148"/>
      <c r="FH33" s="148"/>
      <c r="FI33" s="148"/>
      <c r="FJ33" s="148"/>
      <c r="FK33" s="148"/>
      <c r="FL33" s="148"/>
      <c r="FM33" s="148"/>
      <c r="FN33" s="148"/>
      <c r="FO33" s="148"/>
      <c r="FP33" s="148"/>
      <c r="FQ33" s="148"/>
      <c r="FR33" s="148"/>
      <c r="FS33" s="148"/>
      <c r="FT33" s="148"/>
      <c r="FU33" s="148"/>
      <c r="FV33" s="148"/>
      <c r="FW33" s="148"/>
      <c r="FX33" s="148"/>
      <c r="FY33" s="148"/>
      <c r="FZ33" s="148"/>
      <c r="GA33" s="148"/>
      <c r="GB33" s="148"/>
      <c r="GC33" s="148"/>
      <c r="GD33" s="148"/>
      <c r="GE33" s="148"/>
      <c r="GF33" s="148"/>
      <c r="GG33" s="148"/>
      <c r="GH33" s="148"/>
      <c r="GI33" s="148"/>
      <c r="GJ33" s="148"/>
      <c r="GK33" s="148"/>
      <c r="GL33" s="148"/>
      <c r="GM33" s="148"/>
      <c r="GN33" s="148"/>
      <c r="GO33" s="148"/>
      <c r="GP33" s="148"/>
      <c r="GQ33" s="148"/>
      <c r="GR33" s="148"/>
      <c r="GS33" s="148"/>
      <c r="GT33" s="148"/>
      <c r="GU33" s="148"/>
      <c r="GV33" s="148"/>
      <c r="GW33" s="148"/>
      <c r="GX33" s="148"/>
      <c r="GY33" s="148"/>
      <c r="GZ33" s="148"/>
      <c r="HA33" s="148"/>
      <c r="HB33" s="148"/>
      <c r="HC33" s="148"/>
      <c r="HD33" s="148"/>
      <c r="HE33" s="148"/>
      <c r="HF33" s="148"/>
      <c r="HG33" s="148"/>
      <c r="HH33" s="148"/>
      <c r="HI33" s="148"/>
      <c r="HJ33" s="148"/>
      <c r="HK33" s="148"/>
      <c r="HL33" s="148"/>
      <c r="HM33" s="148"/>
      <c r="HN33" s="148"/>
      <c r="HO33" s="148"/>
      <c r="HP33" s="148"/>
      <c r="HQ33" s="148"/>
      <c r="HR33" s="148"/>
      <c r="HS33" s="148"/>
      <c r="HT33" s="148"/>
      <c r="HU33" s="148"/>
      <c r="HV33" s="148"/>
      <c r="HW33" s="148"/>
      <c r="HX33" s="148"/>
      <c r="HY33" s="148"/>
      <c r="HZ33" s="148"/>
      <c r="IA33" s="148"/>
      <c r="IB33" s="148"/>
      <c r="IC33" s="148"/>
      <c r="ID33" s="148"/>
      <c r="IE33" s="148"/>
      <c r="IF33" s="148"/>
      <c r="IG33" s="148"/>
      <c r="IH33" s="148"/>
      <c r="II33" s="148"/>
      <c r="IJ33" s="148"/>
      <c r="IK33" s="148"/>
      <c r="IL33" s="148"/>
      <c r="IM33" s="148"/>
      <c r="IN33" s="148"/>
      <c r="IO33" s="148"/>
      <c r="IP33" s="148"/>
      <c r="IQ33" s="148"/>
      <c r="IR33" s="148"/>
      <c r="IS33" s="148"/>
      <c r="IT33" s="148"/>
      <c r="IU33" s="148"/>
      <c r="IV33" s="148"/>
      <c r="IW33" s="148"/>
    </row>
    <row r="34" customFormat="false" ht="10.5" hidden="false" customHeight="false" outlineLevel="0" collapsed="false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48"/>
      <c r="CA34" s="148"/>
      <c r="CB34" s="148"/>
      <c r="CC34" s="148"/>
      <c r="CD34" s="148"/>
      <c r="CE34" s="148"/>
      <c r="CF34" s="148"/>
      <c r="CG34" s="148"/>
      <c r="CH34" s="148"/>
      <c r="CI34" s="148"/>
      <c r="CJ34" s="148"/>
      <c r="CK34" s="148"/>
      <c r="CL34" s="148"/>
      <c r="CM34" s="148"/>
      <c r="CN34" s="148"/>
      <c r="CO34" s="148"/>
      <c r="CP34" s="148"/>
      <c r="CQ34" s="148"/>
      <c r="CR34" s="148"/>
      <c r="CS34" s="148"/>
      <c r="CT34" s="148"/>
      <c r="CU34" s="148"/>
      <c r="CV34" s="148"/>
      <c r="CW34" s="148"/>
      <c r="CX34" s="148"/>
      <c r="CY34" s="148"/>
      <c r="CZ34" s="148"/>
      <c r="DA34" s="148"/>
      <c r="DB34" s="148"/>
      <c r="DC34" s="148"/>
      <c r="DD34" s="148"/>
      <c r="DE34" s="148"/>
      <c r="DF34" s="148"/>
      <c r="DG34" s="148"/>
      <c r="DH34" s="148"/>
      <c r="DI34" s="148"/>
      <c r="DJ34" s="148"/>
      <c r="DK34" s="148"/>
      <c r="DL34" s="148"/>
      <c r="DM34" s="148"/>
      <c r="DN34" s="148"/>
      <c r="DO34" s="148"/>
      <c r="DP34" s="148"/>
      <c r="DQ34" s="148"/>
      <c r="DR34" s="148"/>
      <c r="DS34" s="148"/>
      <c r="DT34" s="148"/>
      <c r="DU34" s="148"/>
      <c r="DV34" s="148"/>
      <c r="DW34" s="148"/>
      <c r="DX34" s="148"/>
      <c r="DY34" s="148"/>
      <c r="DZ34" s="148"/>
      <c r="EA34" s="148"/>
      <c r="EB34" s="148"/>
      <c r="EC34" s="148"/>
      <c r="ED34" s="148"/>
      <c r="EE34" s="148"/>
      <c r="EF34" s="148"/>
      <c r="EG34" s="148"/>
      <c r="EH34" s="148"/>
      <c r="EI34" s="148"/>
      <c r="EJ34" s="148"/>
      <c r="EK34" s="148"/>
      <c r="EL34" s="148"/>
      <c r="EM34" s="148"/>
      <c r="EN34" s="148"/>
      <c r="EO34" s="148"/>
      <c r="EP34" s="148"/>
      <c r="EQ34" s="148"/>
      <c r="ER34" s="148"/>
      <c r="ES34" s="148"/>
      <c r="ET34" s="148"/>
      <c r="EU34" s="148"/>
      <c r="EV34" s="148"/>
      <c r="EW34" s="148"/>
      <c r="EX34" s="148"/>
      <c r="EY34" s="148"/>
      <c r="EZ34" s="148"/>
      <c r="FA34" s="148"/>
      <c r="FB34" s="148"/>
      <c r="FC34" s="148"/>
      <c r="FD34" s="148"/>
      <c r="FE34" s="148"/>
      <c r="FF34" s="148"/>
      <c r="FG34" s="148"/>
      <c r="FH34" s="148"/>
      <c r="FI34" s="148"/>
      <c r="FJ34" s="148"/>
      <c r="FK34" s="148"/>
      <c r="FL34" s="148"/>
      <c r="FM34" s="148"/>
      <c r="FN34" s="148"/>
      <c r="FO34" s="148"/>
      <c r="FP34" s="148"/>
      <c r="FQ34" s="148"/>
      <c r="FR34" s="148"/>
      <c r="FS34" s="148"/>
      <c r="FT34" s="148"/>
      <c r="FU34" s="148"/>
      <c r="FV34" s="148"/>
      <c r="FW34" s="148"/>
      <c r="FX34" s="148"/>
      <c r="FY34" s="148"/>
      <c r="FZ34" s="148"/>
      <c r="GA34" s="148"/>
      <c r="GB34" s="148"/>
      <c r="GC34" s="148"/>
      <c r="GD34" s="148"/>
      <c r="GE34" s="148"/>
      <c r="GF34" s="148"/>
      <c r="GG34" s="148"/>
      <c r="GH34" s="148"/>
      <c r="GI34" s="148"/>
      <c r="GJ34" s="148"/>
      <c r="GK34" s="148"/>
      <c r="GL34" s="148"/>
      <c r="GM34" s="148"/>
      <c r="GN34" s="148"/>
      <c r="GO34" s="148"/>
      <c r="GP34" s="148"/>
      <c r="GQ34" s="148"/>
      <c r="GR34" s="148"/>
      <c r="GS34" s="148"/>
      <c r="GT34" s="148"/>
      <c r="GU34" s="148"/>
      <c r="GV34" s="148"/>
      <c r="GW34" s="148"/>
      <c r="GX34" s="148"/>
      <c r="GY34" s="148"/>
      <c r="GZ34" s="148"/>
      <c r="HA34" s="148"/>
      <c r="HB34" s="148"/>
      <c r="HC34" s="148"/>
      <c r="HD34" s="148"/>
      <c r="HE34" s="148"/>
      <c r="HF34" s="148"/>
      <c r="HG34" s="148"/>
      <c r="HH34" s="148"/>
      <c r="HI34" s="148"/>
      <c r="HJ34" s="148"/>
      <c r="HK34" s="148"/>
      <c r="HL34" s="148"/>
      <c r="HM34" s="148"/>
      <c r="HN34" s="148"/>
      <c r="HO34" s="148"/>
      <c r="HP34" s="148"/>
      <c r="HQ34" s="148"/>
      <c r="HR34" s="148"/>
      <c r="HS34" s="148"/>
      <c r="HT34" s="148"/>
      <c r="HU34" s="148"/>
      <c r="HV34" s="148"/>
      <c r="HW34" s="148"/>
      <c r="HX34" s="148"/>
      <c r="HY34" s="148"/>
      <c r="HZ34" s="148"/>
      <c r="IA34" s="148"/>
      <c r="IB34" s="148"/>
      <c r="IC34" s="148"/>
      <c r="ID34" s="148"/>
      <c r="IE34" s="148"/>
      <c r="IF34" s="148"/>
      <c r="IG34" s="148"/>
      <c r="IH34" s="148"/>
      <c r="II34" s="148"/>
      <c r="IJ34" s="148"/>
      <c r="IK34" s="148"/>
      <c r="IL34" s="148"/>
      <c r="IM34" s="148"/>
      <c r="IN34" s="148"/>
      <c r="IO34" s="148"/>
      <c r="IP34" s="148"/>
      <c r="IQ34" s="148"/>
      <c r="IR34" s="148"/>
      <c r="IS34" s="148"/>
      <c r="IT34" s="148"/>
      <c r="IU34" s="148"/>
      <c r="IV34" s="148"/>
      <c r="IW34" s="148"/>
    </row>
    <row r="35" customFormat="false" ht="10.5" hidden="false" customHeight="false" outlineLevel="0" collapsed="false">
      <c r="A35" s="125" t="s">
        <v>89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8"/>
      <c r="BN35" s="148"/>
      <c r="BO35" s="148"/>
      <c r="BP35" s="148"/>
      <c r="BQ35" s="148"/>
      <c r="BR35" s="148"/>
      <c r="BS35" s="148"/>
      <c r="BT35" s="148"/>
      <c r="BU35" s="148"/>
      <c r="BV35" s="148"/>
      <c r="BW35" s="148"/>
      <c r="BX35" s="148"/>
      <c r="BY35" s="148"/>
      <c r="BZ35" s="148"/>
      <c r="CA35" s="148"/>
      <c r="CB35" s="148"/>
      <c r="CC35" s="148"/>
      <c r="CD35" s="148"/>
      <c r="CE35" s="148"/>
      <c r="CF35" s="148"/>
      <c r="CG35" s="148"/>
      <c r="CH35" s="148"/>
      <c r="CI35" s="148"/>
      <c r="CJ35" s="148"/>
      <c r="CK35" s="148"/>
      <c r="CL35" s="148"/>
      <c r="CM35" s="148"/>
      <c r="CN35" s="148"/>
      <c r="CO35" s="148"/>
      <c r="CP35" s="148"/>
      <c r="CQ35" s="148"/>
      <c r="CR35" s="148"/>
      <c r="CS35" s="148"/>
      <c r="CT35" s="148"/>
      <c r="CU35" s="148"/>
      <c r="CV35" s="148"/>
      <c r="CW35" s="148"/>
      <c r="CX35" s="148"/>
      <c r="CY35" s="148"/>
      <c r="CZ35" s="148"/>
      <c r="DA35" s="148"/>
      <c r="DB35" s="148"/>
      <c r="DC35" s="148"/>
      <c r="DD35" s="148"/>
      <c r="DE35" s="148"/>
      <c r="DF35" s="148"/>
      <c r="DG35" s="148"/>
      <c r="DH35" s="148"/>
      <c r="DI35" s="148"/>
      <c r="DJ35" s="148"/>
      <c r="DK35" s="148"/>
      <c r="DL35" s="148"/>
      <c r="DM35" s="148"/>
      <c r="DN35" s="148"/>
      <c r="DO35" s="148"/>
      <c r="DP35" s="148"/>
      <c r="DQ35" s="148"/>
      <c r="DR35" s="148"/>
      <c r="DS35" s="148"/>
      <c r="DT35" s="148"/>
      <c r="DU35" s="148"/>
      <c r="DV35" s="148"/>
      <c r="DW35" s="148"/>
      <c r="DX35" s="148"/>
      <c r="DY35" s="148"/>
      <c r="DZ35" s="148"/>
      <c r="EA35" s="148"/>
      <c r="EB35" s="148"/>
      <c r="EC35" s="148"/>
      <c r="ED35" s="148"/>
      <c r="EE35" s="148"/>
      <c r="EF35" s="148"/>
      <c r="EG35" s="148"/>
      <c r="EH35" s="148"/>
      <c r="EI35" s="148"/>
      <c r="EJ35" s="148"/>
      <c r="EK35" s="148"/>
      <c r="EL35" s="148"/>
      <c r="EM35" s="148"/>
      <c r="EN35" s="148"/>
      <c r="EO35" s="148"/>
      <c r="EP35" s="148"/>
      <c r="EQ35" s="148"/>
      <c r="ER35" s="148"/>
      <c r="ES35" s="148"/>
      <c r="ET35" s="148"/>
      <c r="EU35" s="148"/>
      <c r="EV35" s="148"/>
      <c r="EW35" s="148"/>
      <c r="EX35" s="148"/>
      <c r="EY35" s="148"/>
      <c r="EZ35" s="148"/>
      <c r="FA35" s="148"/>
      <c r="FB35" s="148"/>
      <c r="FC35" s="148"/>
      <c r="FD35" s="148"/>
      <c r="FE35" s="148"/>
      <c r="FF35" s="148"/>
      <c r="FG35" s="148"/>
      <c r="FH35" s="148"/>
      <c r="FI35" s="148"/>
      <c r="FJ35" s="148"/>
      <c r="FK35" s="148"/>
      <c r="FL35" s="148"/>
      <c r="FM35" s="148"/>
      <c r="FN35" s="148"/>
      <c r="FO35" s="148"/>
      <c r="FP35" s="148"/>
      <c r="FQ35" s="148"/>
      <c r="FR35" s="148"/>
      <c r="FS35" s="148"/>
      <c r="FT35" s="148"/>
      <c r="FU35" s="148"/>
      <c r="FV35" s="148"/>
      <c r="FW35" s="148"/>
      <c r="FX35" s="148"/>
      <c r="FY35" s="148"/>
      <c r="FZ35" s="148"/>
      <c r="GA35" s="148"/>
      <c r="GB35" s="148"/>
      <c r="GC35" s="148"/>
      <c r="GD35" s="148"/>
      <c r="GE35" s="148"/>
      <c r="GF35" s="148"/>
      <c r="GG35" s="148"/>
      <c r="GH35" s="148"/>
      <c r="GI35" s="148"/>
      <c r="GJ35" s="148"/>
      <c r="GK35" s="148"/>
      <c r="GL35" s="148"/>
      <c r="GM35" s="148"/>
      <c r="GN35" s="148"/>
      <c r="GO35" s="148"/>
      <c r="GP35" s="148"/>
      <c r="GQ35" s="148"/>
      <c r="GR35" s="148"/>
      <c r="GS35" s="148"/>
      <c r="GT35" s="148"/>
      <c r="GU35" s="148"/>
      <c r="GV35" s="148"/>
      <c r="GW35" s="148"/>
      <c r="GX35" s="148"/>
      <c r="GY35" s="148"/>
      <c r="GZ35" s="148"/>
      <c r="HA35" s="148"/>
      <c r="HB35" s="148"/>
      <c r="HC35" s="148"/>
      <c r="HD35" s="148"/>
      <c r="HE35" s="148"/>
      <c r="HF35" s="148"/>
      <c r="HG35" s="148"/>
      <c r="HH35" s="148"/>
      <c r="HI35" s="148"/>
      <c r="HJ35" s="148"/>
      <c r="HK35" s="148"/>
      <c r="HL35" s="148"/>
      <c r="HM35" s="148"/>
      <c r="HN35" s="148"/>
      <c r="HO35" s="148"/>
      <c r="HP35" s="148"/>
      <c r="HQ35" s="148"/>
      <c r="HR35" s="148"/>
      <c r="HS35" s="148"/>
      <c r="HT35" s="148"/>
      <c r="HU35" s="148"/>
      <c r="HV35" s="148"/>
      <c r="HW35" s="148"/>
      <c r="HX35" s="148"/>
      <c r="HY35" s="148"/>
      <c r="HZ35" s="148"/>
      <c r="IA35" s="148"/>
      <c r="IB35" s="148"/>
      <c r="IC35" s="148"/>
      <c r="ID35" s="148"/>
      <c r="IE35" s="148"/>
      <c r="IF35" s="148"/>
      <c r="IG35" s="148"/>
      <c r="IH35" s="148"/>
      <c r="II35" s="148"/>
      <c r="IJ35" s="148"/>
      <c r="IK35" s="148"/>
      <c r="IL35" s="148"/>
      <c r="IM35" s="148"/>
      <c r="IN35" s="148"/>
      <c r="IO35" s="148"/>
      <c r="IP35" s="148"/>
      <c r="IQ35" s="148"/>
      <c r="IR35" s="148"/>
      <c r="IS35" s="148"/>
      <c r="IT35" s="148"/>
      <c r="IU35" s="148"/>
      <c r="IV35" s="148"/>
      <c r="IW35" s="148"/>
    </row>
    <row r="36" customFormat="false" ht="10.5" hidden="false" customHeight="false" outlineLevel="0" collapsed="false">
      <c r="A36" s="1" t="s">
        <v>163</v>
      </c>
      <c r="B36" s="148"/>
      <c r="C36" s="151" t="n">
        <f aca="false">'SPEC OPTIONS'!C9</f>
        <v>-81</v>
      </c>
      <c r="D36" s="151" t="n">
        <f aca="false">'SPEC OPTIONS'!D9</f>
        <v>14</v>
      </c>
      <c r="E36" s="151" t="n">
        <f aca="false">'SPEC OPTIONS'!E9</f>
        <v>14</v>
      </c>
      <c r="F36" s="151" t="n">
        <f aca="false">'SPEC OPTIONS'!F9</f>
        <v>14</v>
      </c>
      <c r="G36" s="151" t="n">
        <f aca="false">'SPEC OPTIONS'!G9</f>
        <v>0</v>
      </c>
      <c r="H36" s="151" t="n">
        <f aca="false">'SPEC OPTIONS'!H9</f>
        <v>0</v>
      </c>
      <c r="I36" s="151" t="n">
        <f aca="false">'SPEC OPTIONS'!I9</f>
        <v>-27</v>
      </c>
      <c r="J36" s="151" t="n">
        <f aca="false">'SPEC OPTIONS'!J9</f>
        <v>0</v>
      </c>
      <c r="K36" s="151" t="n">
        <f aca="false">'SPEC OPTIONS'!K9</f>
        <v>0</v>
      </c>
      <c r="L36" s="151" t="n">
        <f aca="false">'SPEC OPTIONS'!L9</f>
        <v>0</v>
      </c>
      <c r="M36" s="151" t="n">
        <f aca="false">'SPEC OPTIONS'!M9</f>
        <v>0</v>
      </c>
      <c r="N36" s="151" t="n">
        <f aca="false">'SPEC OPTIONS'!N9</f>
        <v>0</v>
      </c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/>
      <c r="BI36" s="148"/>
      <c r="BJ36" s="148"/>
      <c r="BK36" s="148"/>
      <c r="BL36" s="148"/>
      <c r="BM36" s="148"/>
      <c r="BN36" s="148"/>
      <c r="BO36" s="148"/>
      <c r="BP36" s="148"/>
      <c r="BQ36" s="148"/>
      <c r="BR36" s="148"/>
      <c r="BS36" s="148"/>
      <c r="BT36" s="148"/>
      <c r="BU36" s="148"/>
      <c r="BV36" s="148"/>
      <c r="BW36" s="148"/>
      <c r="BX36" s="148"/>
      <c r="BY36" s="148"/>
      <c r="BZ36" s="148"/>
      <c r="CA36" s="148"/>
      <c r="CB36" s="148"/>
      <c r="CC36" s="148"/>
      <c r="CD36" s="148"/>
      <c r="CE36" s="148"/>
      <c r="CF36" s="148"/>
      <c r="CG36" s="148"/>
      <c r="CH36" s="148"/>
      <c r="CI36" s="148"/>
      <c r="CJ36" s="148"/>
      <c r="CK36" s="148"/>
      <c r="CL36" s="148"/>
      <c r="CM36" s="148"/>
      <c r="CN36" s="148"/>
      <c r="CO36" s="148"/>
      <c r="CP36" s="148"/>
      <c r="CQ36" s="148"/>
      <c r="CR36" s="148"/>
      <c r="CS36" s="148"/>
      <c r="CT36" s="148"/>
      <c r="CU36" s="148"/>
      <c r="CV36" s="148"/>
      <c r="CW36" s="148"/>
      <c r="CX36" s="148"/>
      <c r="CY36" s="148"/>
      <c r="CZ36" s="148"/>
      <c r="DA36" s="148"/>
      <c r="DB36" s="148"/>
      <c r="DC36" s="148"/>
      <c r="DD36" s="148"/>
      <c r="DE36" s="148"/>
      <c r="DF36" s="148"/>
      <c r="DG36" s="148"/>
      <c r="DH36" s="148"/>
      <c r="DI36" s="148"/>
      <c r="DJ36" s="148"/>
      <c r="DK36" s="148"/>
      <c r="DL36" s="148"/>
      <c r="DM36" s="148"/>
      <c r="DN36" s="148"/>
      <c r="DO36" s="148"/>
      <c r="DP36" s="148"/>
      <c r="DQ36" s="148"/>
      <c r="DR36" s="148"/>
      <c r="DS36" s="148"/>
      <c r="DT36" s="148"/>
      <c r="DU36" s="148"/>
      <c r="DV36" s="148"/>
      <c r="DW36" s="148"/>
      <c r="DX36" s="148"/>
      <c r="DY36" s="148"/>
      <c r="DZ36" s="148"/>
      <c r="EA36" s="148"/>
      <c r="EB36" s="148"/>
      <c r="EC36" s="148"/>
      <c r="ED36" s="148"/>
      <c r="EE36" s="148"/>
      <c r="EF36" s="148"/>
      <c r="EG36" s="148"/>
      <c r="EH36" s="148"/>
      <c r="EI36" s="148"/>
      <c r="EJ36" s="148"/>
      <c r="EK36" s="148"/>
      <c r="EL36" s="148"/>
      <c r="EM36" s="148"/>
      <c r="EN36" s="148"/>
      <c r="EO36" s="148"/>
      <c r="EP36" s="148"/>
      <c r="EQ36" s="148"/>
      <c r="ER36" s="148"/>
      <c r="ES36" s="148"/>
      <c r="ET36" s="148"/>
      <c r="EU36" s="148"/>
      <c r="EV36" s="148"/>
      <c r="EW36" s="148"/>
      <c r="EX36" s="148"/>
      <c r="EY36" s="148"/>
      <c r="EZ36" s="148"/>
      <c r="FA36" s="148"/>
      <c r="FB36" s="148"/>
      <c r="FC36" s="148"/>
      <c r="FD36" s="148"/>
      <c r="FE36" s="148"/>
      <c r="FF36" s="148"/>
      <c r="FG36" s="148"/>
      <c r="FH36" s="148"/>
      <c r="FI36" s="148"/>
      <c r="FJ36" s="148"/>
      <c r="FK36" s="148"/>
      <c r="FL36" s="148"/>
      <c r="FM36" s="148"/>
      <c r="FN36" s="148"/>
      <c r="FO36" s="148"/>
      <c r="FP36" s="148"/>
      <c r="FQ36" s="148"/>
      <c r="FR36" s="148"/>
      <c r="FS36" s="148"/>
      <c r="FT36" s="148"/>
      <c r="FU36" s="148"/>
      <c r="FV36" s="148"/>
      <c r="FW36" s="148"/>
      <c r="FX36" s="148"/>
      <c r="FY36" s="148"/>
      <c r="FZ36" s="148"/>
      <c r="GA36" s="148"/>
      <c r="GB36" s="148"/>
      <c r="GC36" s="148"/>
      <c r="GD36" s="148"/>
      <c r="GE36" s="148"/>
      <c r="GF36" s="148"/>
      <c r="GG36" s="148"/>
      <c r="GH36" s="148"/>
      <c r="GI36" s="148"/>
      <c r="GJ36" s="148"/>
      <c r="GK36" s="148"/>
      <c r="GL36" s="148"/>
      <c r="GM36" s="148"/>
      <c r="GN36" s="148"/>
      <c r="GO36" s="148"/>
      <c r="GP36" s="148"/>
      <c r="GQ36" s="148"/>
      <c r="GR36" s="148"/>
      <c r="GS36" s="148"/>
      <c r="GT36" s="148"/>
      <c r="GU36" s="148"/>
      <c r="GV36" s="148"/>
      <c r="GW36" s="148"/>
      <c r="GX36" s="148"/>
      <c r="GY36" s="148"/>
      <c r="GZ36" s="148"/>
      <c r="HA36" s="148"/>
      <c r="HB36" s="148"/>
      <c r="HC36" s="148"/>
      <c r="HD36" s="148"/>
      <c r="HE36" s="148"/>
      <c r="HF36" s="148"/>
      <c r="HG36" s="148"/>
      <c r="HH36" s="148"/>
      <c r="HI36" s="148"/>
      <c r="HJ36" s="148"/>
      <c r="HK36" s="148"/>
      <c r="HL36" s="148"/>
      <c r="HM36" s="148"/>
      <c r="HN36" s="148"/>
      <c r="HO36" s="148"/>
      <c r="HP36" s="148"/>
      <c r="HQ36" s="148"/>
      <c r="HR36" s="148"/>
      <c r="HS36" s="148"/>
      <c r="HT36" s="148"/>
      <c r="HU36" s="148"/>
      <c r="HV36" s="148"/>
      <c r="HW36" s="148"/>
      <c r="HX36" s="148"/>
      <c r="HY36" s="148"/>
      <c r="HZ36" s="148"/>
      <c r="IA36" s="148"/>
      <c r="IB36" s="148"/>
      <c r="IC36" s="148"/>
      <c r="ID36" s="148"/>
      <c r="IE36" s="148"/>
      <c r="IF36" s="148"/>
      <c r="IG36" s="148"/>
      <c r="IH36" s="148"/>
      <c r="II36" s="148"/>
      <c r="IJ36" s="148"/>
      <c r="IK36" s="148"/>
      <c r="IL36" s="148"/>
      <c r="IM36" s="148"/>
      <c r="IN36" s="148"/>
      <c r="IO36" s="148"/>
      <c r="IP36" s="148"/>
      <c r="IQ36" s="148"/>
      <c r="IR36" s="148"/>
      <c r="IS36" s="148"/>
      <c r="IT36" s="148"/>
      <c r="IU36" s="148"/>
      <c r="IV36" s="148"/>
      <c r="IW36" s="148"/>
    </row>
    <row r="37" customFormat="false" ht="10.5" hidden="false" customHeight="false" outlineLevel="0" collapsed="false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"/>
      <c r="O37" s="148"/>
      <c r="P37" s="148"/>
      <c r="Q37" s="148"/>
      <c r="R37" s="148"/>
      <c r="S37" s="148"/>
      <c r="T37" s="148"/>
      <c r="U37" s="148"/>
      <c r="V37" s="148"/>
      <c r="W37" s="148"/>
      <c r="X37" s="148"/>
      <c r="Y37" s="148"/>
      <c r="Z37" s="148"/>
      <c r="AA37" s="148"/>
      <c r="AB37" s="148"/>
      <c r="AC37" s="148"/>
      <c r="AD37" s="148"/>
      <c r="AE37" s="148"/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148"/>
      <c r="AR37" s="148"/>
      <c r="AS37" s="148"/>
      <c r="AT37" s="148"/>
      <c r="AU37" s="148"/>
      <c r="AV37" s="148"/>
      <c r="AW37" s="148"/>
      <c r="AX37" s="148"/>
      <c r="AY37" s="148"/>
      <c r="AZ37" s="148"/>
      <c r="BA37" s="148"/>
      <c r="BB37" s="148"/>
      <c r="BC37" s="148"/>
      <c r="BD37" s="148"/>
      <c r="BE37" s="148"/>
      <c r="BF37" s="148"/>
      <c r="BG37" s="148"/>
      <c r="BH37" s="148"/>
      <c r="BI37" s="148"/>
      <c r="BJ37" s="148"/>
      <c r="BK37" s="148"/>
      <c r="BL37" s="148"/>
      <c r="BM37" s="148"/>
      <c r="BN37" s="148"/>
      <c r="BO37" s="148"/>
      <c r="BP37" s="148"/>
      <c r="BQ37" s="148"/>
      <c r="BR37" s="148"/>
      <c r="BS37" s="148"/>
      <c r="BT37" s="148"/>
      <c r="BU37" s="148"/>
      <c r="BV37" s="148"/>
      <c r="BW37" s="148"/>
      <c r="BX37" s="148"/>
      <c r="BY37" s="148"/>
      <c r="BZ37" s="148"/>
      <c r="CA37" s="148"/>
      <c r="CB37" s="148"/>
      <c r="CC37" s="148"/>
      <c r="CD37" s="148"/>
      <c r="CE37" s="148"/>
      <c r="CF37" s="148"/>
      <c r="CG37" s="148"/>
      <c r="CH37" s="148"/>
      <c r="CI37" s="148"/>
      <c r="CJ37" s="148"/>
      <c r="CK37" s="148"/>
      <c r="CL37" s="148"/>
      <c r="CM37" s="148"/>
      <c r="CN37" s="148"/>
      <c r="CO37" s="148"/>
      <c r="CP37" s="148"/>
      <c r="CQ37" s="148"/>
      <c r="CR37" s="148"/>
      <c r="CS37" s="148"/>
      <c r="CT37" s="148"/>
      <c r="CU37" s="148"/>
      <c r="CV37" s="148"/>
      <c r="CW37" s="148"/>
      <c r="CX37" s="148"/>
      <c r="CY37" s="148"/>
      <c r="CZ37" s="148"/>
      <c r="DA37" s="148"/>
      <c r="DB37" s="148"/>
      <c r="DC37" s="148"/>
      <c r="DD37" s="148"/>
      <c r="DE37" s="148"/>
      <c r="DF37" s="148"/>
      <c r="DG37" s="148"/>
      <c r="DH37" s="148"/>
      <c r="DI37" s="148"/>
      <c r="DJ37" s="148"/>
      <c r="DK37" s="148"/>
      <c r="DL37" s="148"/>
      <c r="DM37" s="148"/>
      <c r="DN37" s="148"/>
      <c r="DO37" s="148"/>
      <c r="DP37" s="148"/>
      <c r="DQ37" s="148"/>
      <c r="DR37" s="148"/>
      <c r="DS37" s="148"/>
      <c r="DT37" s="148"/>
      <c r="DU37" s="148"/>
      <c r="DV37" s="148"/>
      <c r="DW37" s="148"/>
      <c r="DX37" s="148"/>
      <c r="DY37" s="148"/>
      <c r="DZ37" s="148"/>
      <c r="EA37" s="148"/>
      <c r="EB37" s="148"/>
      <c r="EC37" s="148"/>
      <c r="ED37" s="148"/>
      <c r="EE37" s="148"/>
      <c r="EF37" s="148"/>
      <c r="EG37" s="148"/>
      <c r="EH37" s="148"/>
      <c r="EI37" s="148"/>
      <c r="EJ37" s="148"/>
      <c r="EK37" s="148"/>
      <c r="EL37" s="148"/>
      <c r="EM37" s="148"/>
      <c r="EN37" s="148"/>
      <c r="EO37" s="148"/>
      <c r="EP37" s="148"/>
      <c r="EQ37" s="148"/>
      <c r="ER37" s="148"/>
      <c r="ES37" s="148"/>
      <c r="ET37" s="148"/>
      <c r="EU37" s="148"/>
      <c r="EV37" s="148"/>
      <c r="EW37" s="148"/>
      <c r="EX37" s="148"/>
      <c r="EY37" s="148"/>
      <c r="EZ37" s="148"/>
      <c r="FA37" s="148"/>
      <c r="FB37" s="148"/>
      <c r="FC37" s="148"/>
      <c r="FD37" s="148"/>
      <c r="FE37" s="148"/>
      <c r="FF37" s="148"/>
      <c r="FG37" s="148"/>
      <c r="FH37" s="148"/>
      <c r="FI37" s="148"/>
      <c r="FJ37" s="148"/>
      <c r="FK37" s="148"/>
      <c r="FL37" s="148"/>
      <c r="FM37" s="148"/>
      <c r="FN37" s="148"/>
      <c r="FO37" s="148"/>
      <c r="FP37" s="148"/>
      <c r="FQ37" s="148"/>
      <c r="FR37" s="148"/>
      <c r="FS37" s="148"/>
      <c r="FT37" s="148"/>
      <c r="FU37" s="148"/>
      <c r="FV37" s="148"/>
      <c r="FW37" s="148"/>
      <c r="FX37" s="148"/>
      <c r="FY37" s="148"/>
      <c r="FZ37" s="148"/>
      <c r="GA37" s="148"/>
      <c r="GB37" s="148"/>
      <c r="GC37" s="148"/>
      <c r="GD37" s="148"/>
      <c r="GE37" s="148"/>
      <c r="GF37" s="148"/>
      <c r="GG37" s="148"/>
      <c r="GH37" s="148"/>
      <c r="GI37" s="148"/>
      <c r="GJ37" s="148"/>
      <c r="GK37" s="148"/>
      <c r="GL37" s="148"/>
      <c r="GM37" s="148"/>
      <c r="GN37" s="148"/>
      <c r="GO37" s="148"/>
      <c r="GP37" s="148"/>
      <c r="GQ37" s="148"/>
      <c r="GR37" s="148"/>
      <c r="GS37" s="148"/>
      <c r="GT37" s="148"/>
      <c r="GU37" s="148"/>
      <c r="GV37" s="148"/>
      <c r="GW37" s="148"/>
      <c r="GX37" s="148"/>
      <c r="GY37" s="148"/>
      <c r="GZ37" s="148"/>
      <c r="HA37" s="148"/>
      <c r="HB37" s="148"/>
      <c r="HC37" s="148"/>
      <c r="HD37" s="148"/>
      <c r="HE37" s="148"/>
      <c r="HF37" s="148"/>
      <c r="HG37" s="148"/>
      <c r="HH37" s="148"/>
      <c r="HI37" s="148"/>
      <c r="HJ37" s="148"/>
      <c r="HK37" s="148"/>
      <c r="HL37" s="148"/>
      <c r="HM37" s="148"/>
      <c r="HN37" s="148"/>
      <c r="HO37" s="148"/>
      <c r="HP37" s="148"/>
      <c r="HQ37" s="148"/>
      <c r="HR37" s="148"/>
      <c r="HS37" s="148"/>
      <c r="HT37" s="148"/>
      <c r="HU37" s="148"/>
      <c r="HV37" s="148"/>
      <c r="HW37" s="148"/>
      <c r="HX37" s="148"/>
      <c r="HY37" s="148"/>
      <c r="HZ37" s="148"/>
      <c r="IA37" s="148"/>
      <c r="IB37" s="148"/>
      <c r="IC37" s="148"/>
      <c r="ID37" s="148"/>
      <c r="IE37" s="148"/>
      <c r="IF37" s="148"/>
      <c r="IG37" s="148"/>
      <c r="IH37" s="148"/>
      <c r="II37" s="148"/>
      <c r="IJ37" s="148"/>
      <c r="IK37" s="148"/>
      <c r="IL37" s="148"/>
      <c r="IM37" s="148"/>
      <c r="IN37" s="148"/>
      <c r="IO37" s="148"/>
      <c r="IP37" s="148"/>
      <c r="IQ37" s="148"/>
      <c r="IR37" s="148"/>
      <c r="IS37" s="148"/>
      <c r="IT37" s="148"/>
      <c r="IU37" s="148"/>
      <c r="IV37" s="148"/>
      <c r="IW37" s="148"/>
    </row>
    <row r="38" customFormat="false" ht="10.5" hidden="false" customHeight="false" outlineLevel="0" collapsed="false">
      <c r="A38" s="126" t="s">
        <v>164</v>
      </c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8"/>
      <c r="AF38" s="14"/>
      <c r="AG38" s="14"/>
      <c r="AH38" s="14"/>
      <c r="AI38" s="14"/>
      <c r="AJ38" s="14"/>
      <c r="AK38" s="14"/>
    </row>
    <row r="39" customFormat="false" ht="10.5" hidden="false" customHeight="false" outlineLevel="0" collapsed="false">
      <c r="A39" s="7" t="s">
        <v>165</v>
      </c>
      <c r="C39" s="7" t="n">
        <f aca="false">'SPEC REPORT DETAILS'!J9+'SPEC REPORT DETAILS'!J22+'SPEC REPORT DETAILS'!J35+'SPEC REPORT DETAILS'!J48+'SPEC REPORT DETAILS'!J56</f>
        <v>-3742935</v>
      </c>
      <c r="D39" s="7" t="n">
        <f aca="false">'SPEC REPORT DETAILS'!K9+'SPEC REPORT DETAILS'!K22+'SPEC REPORT DETAILS'!K35+'SPEC REPORT DETAILS'!K48+'SPEC REPORT DETAILS'!K56</f>
        <v>178342</v>
      </c>
      <c r="E39" s="7" t="n">
        <f aca="false">'SPEC REPORT DETAILS'!L9+'SPEC REPORT DETAILS'!L22+'SPEC REPORT DETAILS'!L35+'SPEC REPORT DETAILS'!L48+'SPEC REPORT DETAILS'!L56</f>
        <v>250097</v>
      </c>
      <c r="F39" s="7" t="n">
        <f aca="false">'SPEC REPORT DETAILS'!M9+'SPEC REPORT DETAILS'!M22+'SPEC REPORT DETAILS'!M35+'SPEC REPORT DETAILS'!M48+'SPEC REPORT DETAILS'!M56</f>
        <v>270185</v>
      </c>
      <c r="G39" s="7" t="n">
        <f aca="false">'SPEC REPORT DETAILS'!N9+'SPEC REPORT DETAILS'!N22+'SPEC REPORT DETAILS'!N35+'SPEC REPORT DETAILS'!N48+'SPEC REPORT DETAILS'!N56</f>
        <v>70311</v>
      </c>
      <c r="H39" s="7" t="n">
        <f aca="false">'SPEC REPORT DETAILS'!O9+'SPEC REPORT DETAILS'!O22+'SPEC REPORT DETAILS'!O35+'SPEC REPORT DETAILS'!O48+'SPEC REPORT DETAILS'!O56</f>
        <v>82627</v>
      </c>
      <c r="I39" s="7" t="n">
        <f aca="false">'SPEC REPORT DETAILS'!P9+'SPEC REPORT DETAILS'!P22+'SPEC REPORT DETAILS'!P35+'SPEC REPORT DETAILS'!P48+'SPEC REPORT DETAILS'!P56</f>
        <v>87372</v>
      </c>
      <c r="J39" s="7" t="n">
        <f aca="false">'SPEC REPORT DETAILS'!Q9+'SPEC REPORT DETAILS'!Q22+'SPEC REPORT DETAILS'!Q35+'SPEC REPORT DETAILS'!Q48+'SPEC REPORT DETAILS'!Q56</f>
        <v>336105</v>
      </c>
      <c r="K39" s="7" t="n">
        <f aca="false">'SPEC REPORT DETAILS'!R9+'SPEC REPORT DETAILS'!R22+'SPEC REPORT DETAILS'!R35+'SPEC REPORT DETAILS'!R48+'SPEC REPORT DETAILS'!R56</f>
        <v>347876</v>
      </c>
      <c r="L39" s="7" t="n">
        <f aca="false">'SPEC REPORT DETAILS'!S9+'SPEC REPORT DETAILS'!S22+'SPEC REPORT DETAILS'!S35+'SPEC REPORT DETAILS'!S48+'SPEC REPORT DETAILS'!S56</f>
        <v>308173</v>
      </c>
      <c r="M39" s="7" t="n">
        <f aca="false">'SPEC REPORT DETAILS'!T9+'SPEC REPORT DETAILS'!T22+'SPEC REPORT DETAILS'!T35+'SPEC REPORT DETAILS'!T48+'SPEC REPORT DETAILS'!T56</f>
        <v>192329</v>
      </c>
      <c r="N39" s="7" t="n">
        <f aca="false">'SPEC REPORT DETAILS'!U9+'SPEC REPORT DETAILS'!U22+'SPEC REPORT DETAILS'!U35+'SPEC REPORT DETAILS'!U48+'SPEC REPORT DETAILS'!U56</f>
        <v>177450</v>
      </c>
      <c r="O39" s="152"/>
      <c r="AF39" s="14"/>
      <c r="AG39" s="14"/>
      <c r="AH39" s="14"/>
      <c r="AI39" s="14"/>
      <c r="AJ39" s="14"/>
      <c r="AK39" s="14"/>
    </row>
    <row r="40" customFormat="false" ht="10.5" hidden="false" customHeight="false" outlineLevel="0" collapsed="false">
      <c r="A40" s="7" t="s">
        <v>166</v>
      </c>
      <c r="C40" s="7" t="n">
        <f aca="false">'SPEC REPORT DETAILS'!J10+'SPEC REPORT DETAILS'!J23+'SPEC REPORT DETAILS'!J36+'SPEC REPORT DETAILS'!J49+'SPEC REPORT DETAILS'!J57</f>
        <v>3695</v>
      </c>
      <c r="D40" s="7" t="n">
        <f aca="false">'SPEC REPORT DETAILS'!K10+'SPEC REPORT DETAILS'!K23+'SPEC REPORT DETAILS'!K36+'SPEC REPORT DETAILS'!K49+'SPEC REPORT DETAILS'!K57</f>
        <v>18119</v>
      </c>
      <c r="E40" s="7" t="n">
        <f aca="false">'SPEC REPORT DETAILS'!L10+'SPEC REPORT DETAILS'!L23+'SPEC REPORT DETAILS'!L36+'SPEC REPORT DETAILS'!L49+'SPEC REPORT DETAILS'!L57</f>
        <v>20482</v>
      </c>
      <c r="F40" s="7" t="n">
        <f aca="false">'SPEC REPORT DETAILS'!M10+'SPEC REPORT DETAILS'!M23+'SPEC REPORT DETAILS'!M36+'SPEC REPORT DETAILS'!M49+'SPEC REPORT DETAILS'!M57</f>
        <v>38596</v>
      </c>
      <c r="G40" s="7" t="n">
        <f aca="false">'SPEC REPORT DETAILS'!N10+'SPEC REPORT DETAILS'!N23+'SPEC REPORT DETAILS'!N36+'SPEC REPORT DETAILS'!N49+'SPEC REPORT DETAILS'!N57</f>
        <v>54577</v>
      </c>
      <c r="H40" s="7" t="n">
        <f aca="false">'SPEC REPORT DETAILS'!O10+'SPEC REPORT DETAILS'!O23+'SPEC REPORT DETAILS'!O36+'SPEC REPORT DETAILS'!O49+'SPEC REPORT DETAILS'!O57</f>
        <v>66162</v>
      </c>
      <c r="I40" s="7" t="n">
        <f aca="false">'SPEC REPORT DETAILS'!P10+'SPEC REPORT DETAILS'!P23+'SPEC REPORT DETAILS'!P36+'SPEC REPORT DETAILS'!P49+'SPEC REPORT DETAILS'!P57</f>
        <v>65859</v>
      </c>
      <c r="J40" s="7" t="n">
        <f aca="false">'SPEC REPORT DETAILS'!Q10+'SPEC REPORT DETAILS'!Q23+'SPEC REPORT DETAILS'!Q36+'SPEC REPORT DETAILS'!Q49+'SPEC REPORT DETAILS'!Q57</f>
        <v>0</v>
      </c>
      <c r="K40" s="7" t="n">
        <f aca="false">'SPEC REPORT DETAILS'!R10+'SPEC REPORT DETAILS'!R23+'SPEC REPORT DETAILS'!R36+'SPEC REPORT DETAILS'!R49+'SPEC REPORT DETAILS'!R57</f>
        <v>0</v>
      </c>
      <c r="L40" s="7" t="n">
        <f aca="false">'SPEC REPORT DETAILS'!S10+'SPEC REPORT DETAILS'!S23+'SPEC REPORT DETAILS'!S36+'SPEC REPORT DETAILS'!S49+'SPEC REPORT DETAILS'!S57</f>
        <v>0</v>
      </c>
      <c r="M40" s="7" t="n">
        <f aca="false">'SPEC REPORT DETAILS'!T10+'SPEC REPORT DETAILS'!T23+'SPEC REPORT DETAILS'!T36+'SPEC REPORT DETAILS'!T49+'SPEC REPORT DETAILS'!T57</f>
        <v>0</v>
      </c>
      <c r="N40" s="7" t="n">
        <f aca="false">'SPEC REPORT DETAILS'!U10+'SPEC REPORT DETAILS'!U23+'SPEC REPORT DETAILS'!U36+'SPEC REPORT DETAILS'!U49+'SPEC REPORT DETAILS'!U57</f>
        <v>0</v>
      </c>
      <c r="O40" s="152"/>
    </row>
    <row r="41" customFormat="false" ht="10.5" hidden="false" customHeight="false" outlineLevel="0" collapsed="false">
      <c r="A41" s="7" t="s">
        <v>167</v>
      </c>
      <c r="C41" s="7" t="n">
        <f aca="false">'SPEC OPTIONS'!C19</f>
        <v>-1062.4</v>
      </c>
      <c r="D41" s="7" t="n">
        <f aca="false">'SPEC OPTIONS'!D19</f>
        <v>0</v>
      </c>
      <c r="E41" s="7" t="n">
        <f aca="false">'SPEC OPTIONS'!E19</f>
        <v>0</v>
      </c>
      <c r="F41" s="7" t="n">
        <f aca="false">'SPEC OPTIONS'!F19</f>
        <v>0</v>
      </c>
      <c r="G41" s="7" t="n">
        <f aca="false">'SPEC OPTIONS'!G19</f>
        <v>0</v>
      </c>
      <c r="H41" s="7" t="n">
        <f aca="false">'SPEC OPTIONS'!H19</f>
        <v>0</v>
      </c>
      <c r="I41" s="7" t="n">
        <f aca="false">'SPEC OPTIONS'!I19</f>
        <v>0</v>
      </c>
      <c r="J41" s="7" t="n">
        <f aca="false">'SPEC OPTIONS'!J19</f>
        <v>0</v>
      </c>
      <c r="K41" s="7" t="n">
        <f aca="false">'SPEC OPTIONS'!K19</f>
        <v>0</v>
      </c>
      <c r="L41" s="7" t="n">
        <f aca="false">'SPEC OPTIONS'!L19</f>
        <v>0</v>
      </c>
      <c r="M41" s="7" t="n">
        <f aca="false">'SPEC OPTIONS'!M19</f>
        <v>0</v>
      </c>
      <c r="N41" s="7" t="n">
        <f aca="false">'SPEC OPTIONS'!N19</f>
        <v>0</v>
      </c>
      <c r="O41" s="152"/>
    </row>
    <row r="42" customFormat="false" ht="10.5" hidden="false" customHeight="false" outlineLevel="0" collapsed="false">
      <c r="A42" s="137" t="s">
        <v>168</v>
      </c>
      <c r="B42" s="138"/>
      <c r="C42" s="138" t="n">
        <f aca="false">SUM(C39:C41)</f>
        <v>-3740302.4</v>
      </c>
      <c r="D42" s="138" t="n">
        <f aca="false">SUM(D39:D41)</f>
        <v>196461</v>
      </c>
      <c r="E42" s="138" t="n">
        <f aca="false">SUM(E39:E41)</f>
        <v>270579</v>
      </c>
      <c r="F42" s="138" t="n">
        <f aca="false">SUM(F39:F41)</f>
        <v>308781</v>
      </c>
      <c r="G42" s="138" t="n">
        <f aca="false">SUM(G39:G41)</f>
        <v>124888</v>
      </c>
      <c r="H42" s="138" t="n">
        <f aca="false">SUM(H39:H41)</f>
        <v>148789</v>
      </c>
      <c r="I42" s="138" t="n">
        <f aca="false">SUM(I39:I41)</f>
        <v>153231</v>
      </c>
      <c r="J42" s="138" t="n">
        <f aca="false">SUM(J39:J41)</f>
        <v>336105</v>
      </c>
      <c r="K42" s="138" t="n">
        <f aca="false">SUM(K39:K41)</f>
        <v>347876</v>
      </c>
      <c r="L42" s="138" t="n">
        <f aca="false">SUM(L39:L41)</f>
        <v>308173</v>
      </c>
      <c r="M42" s="138" t="n">
        <f aca="false">SUM(M39:M41)</f>
        <v>192329</v>
      </c>
      <c r="N42" s="138" t="n">
        <f aca="false">SUM(N39:N41)</f>
        <v>177450</v>
      </c>
      <c r="O42" s="153"/>
      <c r="P42" s="153"/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3"/>
      <c r="AQ42" s="153"/>
      <c r="AR42" s="153"/>
      <c r="AS42" s="153"/>
      <c r="AT42" s="153"/>
      <c r="AU42" s="153"/>
      <c r="AV42" s="153"/>
      <c r="AW42" s="153"/>
      <c r="AX42" s="153"/>
      <c r="AY42" s="153"/>
      <c r="AZ42" s="153"/>
      <c r="BA42" s="153"/>
      <c r="BB42" s="153"/>
      <c r="BC42" s="153"/>
      <c r="BD42" s="153"/>
      <c r="BE42" s="153"/>
      <c r="BF42" s="153"/>
      <c r="BG42" s="153"/>
      <c r="BH42" s="153"/>
      <c r="BI42" s="153"/>
      <c r="BJ42" s="153"/>
      <c r="BK42" s="153"/>
      <c r="BL42" s="153"/>
      <c r="BM42" s="153"/>
      <c r="BN42" s="153"/>
      <c r="BO42" s="153"/>
      <c r="BP42" s="153"/>
      <c r="BQ42" s="153"/>
      <c r="BR42" s="153"/>
      <c r="BS42" s="153"/>
      <c r="BT42" s="153"/>
      <c r="BU42" s="153"/>
      <c r="BV42" s="153"/>
      <c r="BW42" s="153"/>
      <c r="BX42" s="153"/>
      <c r="BY42" s="153"/>
      <c r="BZ42" s="153"/>
      <c r="CA42" s="153"/>
      <c r="CB42" s="153"/>
      <c r="CC42" s="153"/>
      <c r="CD42" s="153"/>
      <c r="CE42" s="153"/>
      <c r="CF42" s="153"/>
      <c r="CG42" s="153"/>
      <c r="CH42" s="153"/>
      <c r="CI42" s="153"/>
      <c r="CJ42" s="153"/>
      <c r="CK42" s="153"/>
      <c r="CL42" s="153"/>
      <c r="CM42" s="153"/>
      <c r="CN42" s="153"/>
      <c r="CO42" s="153"/>
      <c r="CP42" s="153"/>
      <c r="CQ42" s="153"/>
      <c r="CR42" s="153"/>
      <c r="CS42" s="153"/>
      <c r="CT42" s="153"/>
      <c r="CU42" s="153"/>
      <c r="CV42" s="153"/>
      <c r="CW42" s="153"/>
      <c r="CX42" s="153"/>
      <c r="CY42" s="153"/>
      <c r="CZ42" s="153"/>
      <c r="DA42" s="153"/>
      <c r="DB42" s="153"/>
      <c r="DC42" s="153"/>
      <c r="DD42" s="153"/>
      <c r="DE42" s="153"/>
      <c r="DF42" s="153"/>
      <c r="DG42" s="153"/>
      <c r="DH42" s="153"/>
      <c r="DI42" s="153"/>
      <c r="DJ42" s="153"/>
      <c r="DK42" s="153"/>
      <c r="DL42" s="153"/>
      <c r="DM42" s="153"/>
      <c r="DN42" s="153"/>
      <c r="DO42" s="153"/>
      <c r="DP42" s="153"/>
      <c r="DQ42" s="153"/>
      <c r="DR42" s="153"/>
      <c r="DS42" s="153"/>
      <c r="DT42" s="153"/>
      <c r="DU42" s="153"/>
      <c r="DV42" s="153"/>
      <c r="DW42" s="153"/>
      <c r="DX42" s="153"/>
      <c r="DY42" s="153"/>
      <c r="DZ42" s="153"/>
      <c r="EA42" s="153"/>
      <c r="EB42" s="153"/>
      <c r="EC42" s="153"/>
      <c r="ED42" s="153"/>
      <c r="EE42" s="153"/>
      <c r="EF42" s="153"/>
      <c r="EG42" s="153"/>
      <c r="EH42" s="153"/>
      <c r="EI42" s="153"/>
      <c r="EJ42" s="153"/>
      <c r="EK42" s="153"/>
      <c r="EL42" s="153"/>
      <c r="EM42" s="153"/>
      <c r="EN42" s="153"/>
      <c r="EO42" s="153"/>
      <c r="EP42" s="153"/>
      <c r="EQ42" s="153"/>
      <c r="ER42" s="153"/>
      <c r="ES42" s="153"/>
      <c r="ET42" s="153"/>
      <c r="EU42" s="153"/>
      <c r="EV42" s="153"/>
      <c r="EW42" s="153"/>
      <c r="EX42" s="153"/>
      <c r="EY42" s="153"/>
      <c r="EZ42" s="153"/>
      <c r="FA42" s="153"/>
      <c r="FB42" s="153"/>
      <c r="FC42" s="153"/>
      <c r="FD42" s="153"/>
      <c r="FE42" s="153"/>
      <c r="FF42" s="153"/>
      <c r="FG42" s="153"/>
      <c r="FH42" s="153"/>
      <c r="FI42" s="153"/>
      <c r="FJ42" s="153"/>
      <c r="FK42" s="153"/>
      <c r="FL42" s="153"/>
      <c r="FM42" s="153"/>
      <c r="FN42" s="153"/>
      <c r="FO42" s="153"/>
      <c r="FP42" s="153"/>
      <c r="FQ42" s="153"/>
      <c r="FR42" s="153"/>
      <c r="FS42" s="153"/>
      <c r="FT42" s="153"/>
      <c r="FU42" s="153"/>
      <c r="FV42" s="153"/>
      <c r="FW42" s="153"/>
      <c r="FX42" s="153"/>
      <c r="FY42" s="153"/>
      <c r="FZ42" s="153"/>
      <c r="GA42" s="153"/>
      <c r="GB42" s="153"/>
      <c r="GC42" s="153"/>
      <c r="GD42" s="153"/>
      <c r="GE42" s="153"/>
      <c r="GF42" s="153"/>
      <c r="GG42" s="153"/>
      <c r="GH42" s="153"/>
      <c r="GI42" s="153"/>
      <c r="GJ42" s="153"/>
      <c r="GK42" s="153"/>
      <c r="GL42" s="153"/>
      <c r="GM42" s="153"/>
      <c r="GN42" s="153"/>
      <c r="GO42" s="153"/>
      <c r="GP42" s="153"/>
      <c r="GQ42" s="153"/>
      <c r="GR42" s="153"/>
      <c r="GS42" s="153"/>
      <c r="GT42" s="153"/>
      <c r="GU42" s="153"/>
      <c r="GV42" s="153"/>
      <c r="GW42" s="153"/>
      <c r="GX42" s="153"/>
      <c r="GY42" s="153"/>
      <c r="GZ42" s="153"/>
      <c r="HA42" s="153"/>
      <c r="HB42" s="153"/>
      <c r="HC42" s="153"/>
      <c r="HD42" s="153"/>
      <c r="HE42" s="153"/>
      <c r="HF42" s="153"/>
      <c r="HG42" s="153"/>
      <c r="HH42" s="153"/>
      <c r="HI42" s="153"/>
      <c r="HJ42" s="153"/>
      <c r="HK42" s="153"/>
      <c r="HL42" s="153"/>
      <c r="HM42" s="153"/>
      <c r="HN42" s="153"/>
      <c r="HO42" s="153"/>
      <c r="HP42" s="153"/>
      <c r="HQ42" s="153"/>
      <c r="HR42" s="153"/>
      <c r="HS42" s="153"/>
      <c r="HT42" s="153"/>
      <c r="HU42" s="153"/>
      <c r="HV42" s="153"/>
      <c r="HW42" s="153"/>
      <c r="HX42" s="153"/>
      <c r="HY42" s="153"/>
      <c r="HZ42" s="153"/>
      <c r="IA42" s="153"/>
      <c r="IB42" s="153"/>
      <c r="IC42" s="153"/>
      <c r="ID42" s="153"/>
      <c r="IE42" s="153"/>
      <c r="IF42" s="153"/>
      <c r="IG42" s="153"/>
      <c r="IH42" s="153"/>
      <c r="II42" s="153"/>
      <c r="IJ42" s="153"/>
      <c r="IK42" s="153"/>
      <c r="IL42" s="153"/>
      <c r="IM42" s="153"/>
      <c r="IN42" s="153"/>
      <c r="IO42" s="153"/>
      <c r="IP42" s="153"/>
      <c r="IQ42" s="153"/>
      <c r="IR42" s="153"/>
      <c r="IS42" s="153"/>
      <c r="IT42" s="153"/>
      <c r="IU42" s="153"/>
      <c r="IV42" s="153"/>
      <c r="IW42" s="153"/>
    </row>
    <row r="43" customFormat="false" ht="10.5" hidden="false" customHeight="false" outlineLevel="0" collapsed="false">
      <c r="A43" s="149" t="s">
        <v>112</v>
      </c>
      <c r="B43" s="153"/>
      <c r="C43" s="150" t="n">
        <v>-3744142</v>
      </c>
      <c r="D43" s="150" t="n">
        <v>185781</v>
      </c>
      <c r="E43" s="150" t="n">
        <v>263598</v>
      </c>
      <c r="F43" s="150" t="n">
        <v>310498</v>
      </c>
      <c r="G43" s="150" t="n">
        <v>114620</v>
      </c>
      <c r="H43" s="150" t="n">
        <v>143662</v>
      </c>
      <c r="I43" s="150" t="n">
        <v>153215</v>
      </c>
      <c r="J43" s="150" t="n">
        <v>336069</v>
      </c>
      <c r="K43" s="150" t="n">
        <v>347840</v>
      </c>
      <c r="L43" s="150" t="n">
        <v>308140</v>
      </c>
      <c r="M43" s="150" t="n">
        <v>192308</v>
      </c>
      <c r="N43" s="150" t="n">
        <v>177431</v>
      </c>
      <c r="O43" s="153"/>
      <c r="P43" s="153"/>
      <c r="Q43" s="153"/>
      <c r="R43" s="153"/>
      <c r="S43" s="153"/>
      <c r="T43" s="153"/>
      <c r="U43" s="153"/>
      <c r="V43" s="153"/>
      <c r="W43" s="153"/>
      <c r="X43" s="153"/>
      <c r="Y43" s="153"/>
      <c r="Z43" s="153"/>
      <c r="AA43" s="153"/>
      <c r="AB43" s="153"/>
      <c r="AC43" s="153"/>
      <c r="AD43" s="153"/>
      <c r="AE43" s="153"/>
      <c r="AF43" s="153"/>
      <c r="AG43" s="153"/>
      <c r="AH43" s="153"/>
      <c r="AI43" s="153"/>
      <c r="AJ43" s="153"/>
      <c r="AK43" s="153"/>
      <c r="AL43" s="153"/>
      <c r="AM43" s="153"/>
      <c r="AN43" s="153"/>
      <c r="AO43" s="153"/>
      <c r="AP43" s="153"/>
      <c r="AQ43" s="153"/>
      <c r="AR43" s="153"/>
      <c r="AS43" s="153"/>
      <c r="AT43" s="153"/>
      <c r="AU43" s="153"/>
      <c r="AV43" s="153"/>
      <c r="AW43" s="153"/>
      <c r="AX43" s="153"/>
      <c r="AY43" s="153"/>
      <c r="AZ43" s="153"/>
      <c r="BA43" s="153"/>
      <c r="BB43" s="153"/>
      <c r="BC43" s="153"/>
      <c r="BD43" s="153"/>
      <c r="BE43" s="153"/>
      <c r="BF43" s="153"/>
      <c r="BG43" s="153"/>
      <c r="BH43" s="153"/>
      <c r="BI43" s="153"/>
      <c r="BJ43" s="153"/>
      <c r="BK43" s="153"/>
      <c r="BL43" s="153"/>
      <c r="BM43" s="153"/>
      <c r="BN43" s="153"/>
      <c r="BO43" s="153"/>
      <c r="BP43" s="153"/>
      <c r="BQ43" s="153"/>
      <c r="BR43" s="153"/>
      <c r="BS43" s="153"/>
      <c r="BT43" s="153"/>
      <c r="BU43" s="153"/>
      <c r="BV43" s="153"/>
      <c r="BW43" s="153"/>
      <c r="BX43" s="153"/>
      <c r="BY43" s="153"/>
      <c r="BZ43" s="153"/>
      <c r="CA43" s="153"/>
      <c r="CB43" s="153"/>
      <c r="CC43" s="153"/>
      <c r="CD43" s="153"/>
      <c r="CE43" s="153"/>
      <c r="CF43" s="153"/>
      <c r="CG43" s="153"/>
      <c r="CH43" s="153"/>
      <c r="CI43" s="153"/>
      <c r="CJ43" s="153"/>
      <c r="CK43" s="153"/>
      <c r="CL43" s="153"/>
      <c r="CM43" s="153"/>
      <c r="CN43" s="153"/>
      <c r="CO43" s="153"/>
      <c r="CP43" s="153"/>
      <c r="CQ43" s="153"/>
      <c r="CR43" s="153"/>
      <c r="CS43" s="153"/>
      <c r="CT43" s="153"/>
      <c r="CU43" s="153"/>
      <c r="CV43" s="153"/>
      <c r="CW43" s="153"/>
      <c r="CX43" s="153"/>
      <c r="CY43" s="153"/>
      <c r="CZ43" s="153"/>
      <c r="DA43" s="153"/>
      <c r="DB43" s="153"/>
      <c r="DC43" s="153"/>
      <c r="DD43" s="153"/>
      <c r="DE43" s="153"/>
      <c r="DF43" s="153"/>
      <c r="DG43" s="153"/>
      <c r="DH43" s="153"/>
      <c r="DI43" s="153"/>
      <c r="DJ43" s="153"/>
      <c r="DK43" s="153"/>
      <c r="DL43" s="153"/>
      <c r="DM43" s="153"/>
      <c r="DN43" s="153"/>
      <c r="DO43" s="153"/>
      <c r="DP43" s="153"/>
      <c r="DQ43" s="153"/>
      <c r="DR43" s="153"/>
      <c r="DS43" s="153"/>
      <c r="DT43" s="153"/>
      <c r="DU43" s="153"/>
      <c r="DV43" s="153"/>
      <c r="DW43" s="153"/>
      <c r="DX43" s="153"/>
      <c r="DY43" s="153"/>
      <c r="DZ43" s="153"/>
      <c r="EA43" s="153"/>
      <c r="EB43" s="153"/>
      <c r="EC43" s="153"/>
      <c r="ED43" s="153"/>
      <c r="EE43" s="153"/>
      <c r="EF43" s="153"/>
      <c r="EG43" s="153"/>
      <c r="EH43" s="153"/>
      <c r="EI43" s="153"/>
      <c r="EJ43" s="153"/>
      <c r="EK43" s="153"/>
      <c r="EL43" s="153"/>
      <c r="EM43" s="153"/>
      <c r="EN43" s="153"/>
      <c r="EO43" s="153"/>
      <c r="EP43" s="153"/>
      <c r="EQ43" s="153"/>
      <c r="ER43" s="153"/>
      <c r="ES43" s="153"/>
      <c r="ET43" s="153"/>
      <c r="EU43" s="153"/>
      <c r="EV43" s="153"/>
      <c r="EW43" s="153"/>
      <c r="EX43" s="153"/>
      <c r="EY43" s="153"/>
      <c r="EZ43" s="153"/>
      <c r="FA43" s="153"/>
      <c r="FB43" s="153"/>
      <c r="FC43" s="153"/>
      <c r="FD43" s="153"/>
      <c r="FE43" s="153"/>
      <c r="FF43" s="153"/>
      <c r="FG43" s="153"/>
      <c r="FH43" s="153"/>
      <c r="FI43" s="153"/>
      <c r="FJ43" s="153"/>
      <c r="FK43" s="153"/>
      <c r="FL43" s="153"/>
      <c r="FM43" s="153"/>
      <c r="FN43" s="153"/>
      <c r="FO43" s="153"/>
      <c r="FP43" s="153"/>
      <c r="FQ43" s="153"/>
      <c r="FR43" s="153"/>
      <c r="FS43" s="153"/>
      <c r="FT43" s="153"/>
      <c r="FU43" s="153"/>
      <c r="FV43" s="153"/>
      <c r="FW43" s="153"/>
      <c r="FX43" s="153"/>
      <c r="FY43" s="153"/>
      <c r="FZ43" s="153"/>
      <c r="GA43" s="153"/>
      <c r="GB43" s="153"/>
      <c r="GC43" s="153"/>
      <c r="GD43" s="153"/>
      <c r="GE43" s="153"/>
      <c r="GF43" s="153"/>
      <c r="GG43" s="153"/>
      <c r="GH43" s="153"/>
      <c r="GI43" s="153"/>
      <c r="GJ43" s="153"/>
      <c r="GK43" s="153"/>
      <c r="GL43" s="153"/>
      <c r="GM43" s="153"/>
      <c r="GN43" s="153"/>
      <c r="GO43" s="153"/>
      <c r="GP43" s="153"/>
      <c r="GQ43" s="153"/>
      <c r="GR43" s="153"/>
      <c r="GS43" s="153"/>
      <c r="GT43" s="153"/>
      <c r="GU43" s="153"/>
      <c r="GV43" s="153"/>
      <c r="GW43" s="153"/>
      <c r="GX43" s="153"/>
      <c r="GY43" s="153"/>
      <c r="GZ43" s="153"/>
      <c r="HA43" s="153"/>
      <c r="HB43" s="153"/>
      <c r="HC43" s="153"/>
      <c r="HD43" s="153"/>
      <c r="HE43" s="153"/>
      <c r="HF43" s="153"/>
      <c r="HG43" s="153"/>
      <c r="HH43" s="153"/>
      <c r="HI43" s="153"/>
      <c r="HJ43" s="153"/>
      <c r="HK43" s="153"/>
      <c r="HL43" s="153"/>
      <c r="HM43" s="153"/>
      <c r="HN43" s="153"/>
      <c r="HO43" s="153"/>
      <c r="HP43" s="153"/>
      <c r="HQ43" s="153"/>
      <c r="HR43" s="153"/>
      <c r="HS43" s="153"/>
      <c r="HT43" s="153"/>
      <c r="HU43" s="153"/>
      <c r="HV43" s="153"/>
      <c r="HW43" s="153"/>
      <c r="HX43" s="153"/>
      <c r="HY43" s="153"/>
      <c r="HZ43" s="153"/>
      <c r="IA43" s="153"/>
      <c r="IB43" s="153"/>
      <c r="IC43" s="153"/>
      <c r="ID43" s="153"/>
      <c r="IE43" s="153"/>
      <c r="IF43" s="153"/>
      <c r="IG43" s="153"/>
      <c r="IH43" s="153"/>
      <c r="II43" s="153"/>
      <c r="IJ43" s="153"/>
      <c r="IK43" s="153"/>
      <c r="IL43" s="153"/>
      <c r="IM43" s="153"/>
      <c r="IN43" s="153"/>
      <c r="IO43" s="153"/>
      <c r="IP43" s="153"/>
      <c r="IQ43" s="153"/>
      <c r="IR43" s="153"/>
      <c r="IS43" s="153"/>
      <c r="IT43" s="153"/>
      <c r="IU43" s="153"/>
      <c r="IV43" s="153"/>
      <c r="IW43" s="153"/>
    </row>
    <row r="44" customFormat="false" ht="10.5" hidden="false" customHeight="false" outlineLevel="0" collapsed="false">
      <c r="A44" s="1" t="s">
        <v>113</v>
      </c>
      <c r="C44" s="7" t="n">
        <f aca="false">C42-C43</f>
        <v>3839.60000000009</v>
      </c>
      <c r="D44" s="7" t="n">
        <f aca="false">D42-D43</f>
        <v>10680</v>
      </c>
      <c r="E44" s="7" t="n">
        <f aca="false">E42-E43</f>
        <v>6981</v>
      </c>
      <c r="F44" s="7" t="n">
        <f aca="false">F42-F43</f>
        <v>-1717</v>
      </c>
      <c r="G44" s="7" t="n">
        <f aca="false">G42-G43</f>
        <v>10268</v>
      </c>
      <c r="H44" s="7" t="n">
        <f aca="false">H42-H43</f>
        <v>5127</v>
      </c>
      <c r="I44" s="7" t="n">
        <f aca="false">I42-I43</f>
        <v>16</v>
      </c>
      <c r="J44" s="7" t="n">
        <f aca="false">J42-J43</f>
        <v>36</v>
      </c>
      <c r="K44" s="7" t="n">
        <f aca="false">K42-K43</f>
        <v>36</v>
      </c>
      <c r="L44" s="7" t="n">
        <f aca="false">L42-L43</f>
        <v>33</v>
      </c>
      <c r="M44" s="7" t="n">
        <f aca="false">M42-M43</f>
        <v>21</v>
      </c>
      <c r="N44" s="7" t="n">
        <f aca="false">N42-N43</f>
        <v>19</v>
      </c>
    </row>
    <row r="46" customFormat="false" ht="10.5" hidden="false" customHeight="false" outlineLevel="0" collapsed="false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customFormat="false" ht="10.5" hidden="false" customHeight="false" outlineLevel="0" collapsed="false">
      <c r="A47" s="125" t="s">
        <v>160</v>
      </c>
      <c r="C47" s="136" t="n">
        <v>37591</v>
      </c>
      <c r="D47" s="136" t="n">
        <v>37622</v>
      </c>
      <c r="E47" s="136" t="n">
        <v>37653</v>
      </c>
      <c r="F47" s="136" t="n">
        <v>37681</v>
      </c>
      <c r="G47" s="136" t="n">
        <v>37712</v>
      </c>
      <c r="H47" s="136" t="n">
        <v>37742</v>
      </c>
      <c r="I47" s="136" t="n">
        <v>37773</v>
      </c>
      <c r="J47" s="136" t="n">
        <v>37803</v>
      </c>
      <c r="K47" s="136" t="n">
        <v>37834</v>
      </c>
      <c r="L47" s="136" t="n">
        <v>37865</v>
      </c>
      <c r="M47" s="136" t="n">
        <v>37895</v>
      </c>
      <c r="N47" s="136" t="n">
        <v>37926</v>
      </c>
      <c r="O47" s="136" t="s">
        <v>154</v>
      </c>
    </row>
    <row r="48" customFormat="false" ht="10.5" hidden="false" customHeight="false" outlineLevel="0" collapsed="false"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O48" s="154"/>
    </row>
    <row r="49" customFormat="false" ht="10.5" hidden="false" customHeight="false" outlineLevel="0" collapsed="false">
      <c r="A49" s="137" t="s">
        <v>161</v>
      </c>
      <c r="B49" s="147"/>
      <c r="C49" s="147" t="n">
        <f aca="false">ROUND(('SPEC DETAILS'!O9+'SPEC DETAILS'!O37+'SPEC DETAILS'!O65+'SPEC DETAILS'!O93+'SPEC DETAILS'!O121+'SPEC DETAILS'!O149+'SPEC DETAILS'!O177),0)</f>
        <v>0</v>
      </c>
      <c r="D49" s="147" t="n">
        <f aca="false">ROUND(('SPEC DETAILS'!P9+'SPEC DETAILS'!P37+'SPEC DETAILS'!P65+'SPEC DETAILS'!P93+'SPEC DETAILS'!P121+'SPEC DETAILS'!P149+'SPEC DETAILS'!P177),0)</f>
        <v>0</v>
      </c>
      <c r="E49" s="147" t="n">
        <f aca="false">ROUND(('SPEC DETAILS'!Q9+'SPEC DETAILS'!Q37+'SPEC DETAILS'!Q65+'SPEC DETAILS'!Q93+'SPEC DETAILS'!Q121+'SPEC DETAILS'!Q149+'SPEC DETAILS'!Q177),0)</f>
        <v>0</v>
      </c>
      <c r="F49" s="147" t="n">
        <f aca="false">ROUND(('SPEC DETAILS'!R9+'SPEC DETAILS'!R37+'SPEC DETAILS'!R65+'SPEC DETAILS'!R93+'SPEC DETAILS'!R121+'SPEC DETAILS'!R149+'SPEC DETAILS'!R177),0)</f>
        <v>0</v>
      </c>
      <c r="G49" s="147" t="n">
        <f aca="false">ROUND(('SPEC DETAILS'!S9+'SPEC DETAILS'!S37+'SPEC DETAILS'!S65+'SPEC DETAILS'!S93+'SPEC DETAILS'!S121+'SPEC DETAILS'!S149+'SPEC DETAILS'!S177),0)</f>
        <v>0</v>
      </c>
      <c r="H49" s="147" t="n">
        <f aca="false">ROUND(('SPEC DETAILS'!T9+'SPEC DETAILS'!T37+'SPEC DETAILS'!T65+'SPEC DETAILS'!T93+'SPEC DETAILS'!T121+'SPEC DETAILS'!T149+'SPEC DETAILS'!T177),0)</f>
        <v>0</v>
      </c>
      <c r="I49" s="147" t="n">
        <f aca="false">ROUND(('SPEC DETAILS'!U9+'SPEC DETAILS'!U37+'SPEC DETAILS'!U65+'SPEC DETAILS'!U93+'SPEC DETAILS'!U121+'SPEC DETAILS'!U149+'SPEC DETAILS'!U177),0)</f>
        <v>0</v>
      </c>
      <c r="J49" s="147" t="n">
        <f aca="false">ROUND(('SPEC DETAILS'!V9+'SPEC DETAILS'!V37+'SPEC DETAILS'!V65+'SPEC DETAILS'!V93+'SPEC DETAILS'!V121+'SPEC DETAILS'!V149+'SPEC DETAILS'!V177),0)</f>
        <v>0</v>
      </c>
      <c r="K49" s="147" t="n">
        <f aca="false">ROUND(('SPEC DETAILS'!W9+'SPEC DETAILS'!W37+'SPEC DETAILS'!W65+'SPEC DETAILS'!W93+'SPEC DETAILS'!W121+'SPEC DETAILS'!W149+'SPEC DETAILS'!W177),0)</f>
        <v>0</v>
      </c>
      <c r="L49" s="147" t="n">
        <f aca="false">ROUND(('SPEC DETAILS'!X9+'SPEC DETAILS'!X37+'SPEC DETAILS'!X65+'SPEC DETAILS'!X93+'SPEC DETAILS'!X121+'SPEC DETAILS'!X149+'SPEC DETAILS'!X177),0)</f>
        <v>0</v>
      </c>
      <c r="M49" s="147" t="n">
        <f aca="false">ROUND(('SPEC DETAILS'!Y9+'SPEC DETAILS'!Y37+'SPEC DETAILS'!Y65+'SPEC DETAILS'!Y93+'SPEC DETAILS'!Y121+'SPEC DETAILS'!Y149+'SPEC DETAILS'!Y177),0)</f>
        <v>0</v>
      </c>
      <c r="N49" s="147" t="n">
        <f aca="false">ROUND(('SPEC DETAILS'!Z9+'SPEC DETAILS'!Z37+'SPEC DETAILS'!Z65+'SPEC DETAILS'!Z93+'SPEC DETAILS'!Z121+'SPEC DETAILS'!Z149+'SPEC DETAILS'!Z177),0)</f>
        <v>0</v>
      </c>
      <c r="O49" s="148"/>
    </row>
    <row r="50" customFormat="false" ht="10.5" hidden="false" customHeight="false" outlineLevel="0" collapsed="false">
      <c r="A50" s="149" t="s">
        <v>162</v>
      </c>
      <c r="B50" s="148"/>
      <c r="C50" s="150" t="n">
        <f aca="false">ROUND(('SPEC DETAILS'!O11+'SPEC DETAILS'!O39+'SPEC DETAILS'!O67+'SPEC DETAILS'!O95+'SPEC DETAILS'!O123+'SPEC DETAILS'!O151+'SPEC DETAILS'!O179),0)</f>
        <v>0</v>
      </c>
      <c r="D50" s="150" t="n">
        <f aca="false">ROUND(('SPEC DETAILS'!P11+'SPEC DETAILS'!P39+'SPEC DETAILS'!P67+'SPEC DETAILS'!P95+'SPEC DETAILS'!P123+'SPEC DETAILS'!P151+'SPEC DETAILS'!P179),0)</f>
        <v>0</v>
      </c>
      <c r="E50" s="150" t="n">
        <f aca="false">ROUND(('SPEC DETAILS'!Q11+'SPEC DETAILS'!Q39+'SPEC DETAILS'!Q67+'SPEC DETAILS'!Q95+'SPEC DETAILS'!Q123+'SPEC DETAILS'!Q151+'SPEC DETAILS'!Q179),0)</f>
        <v>0</v>
      </c>
      <c r="F50" s="150" t="n">
        <f aca="false">ROUND(('SPEC DETAILS'!R11+'SPEC DETAILS'!R39+'SPEC DETAILS'!R67+'SPEC DETAILS'!R95+'SPEC DETAILS'!R123+'SPEC DETAILS'!R151+'SPEC DETAILS'!R179),0)</f>
        <v>0</v>
      </c>
      <c r="G50" s="150" t="n">
        <f aca="false">ROUND(('SPEC DETAILS'!S11+'SPEC DETAILS'!S39+'SPEC DETAILS'!S67+'SPEC DETAILS'!S95+'SPEC DETAILS'!S123+'SPEC DETAILS'!S151+'SPEC DETAILS'!S179),0)</f>
        <v>0</v>
      </c>
      <c r="H50" s="150" t="n">
        <f aca="false">ROUND(('SPEC DETAILS'!T11+'SPEC DETAILS'!T39+'SPEC DETAILS'!T67+'SPEC DETAILS'!T95+'SPEC DETAILS'!T123+'SPEC DETAILS'!T151+'SPEC DETAILS'!T179),0)</f>
        <v>0</v>
      </c>
      <c r="I50" s="150" t="n">
        <f aca="false">ROUND(('SPEC DETAILS'!U11+'SPEC DETAILS'!U39+'SPEC DETAILS'!U67+'SPEC DETAILS'!U95+'SPEC DETAILS'!U123+'SPEC DETAILS'!U151+'SPEC DETAILS'!U179),0)</f>
        <v>0</v>
      </c>
      <c r="J50" s="150" t="n">
        <f aca="false">ROUND(('SPEC DETAILS'!V11+'SPEC DETAILS'!V39+'SPEC DETAILS'!V67+'SPEC DETAILS'!V95+'SPEC DETAILS'!V123+'SPEC DETAILS'!V151+'SPEC DETAILS'!V179),0)</f>
        <v>0</v>
      </c>
      <c r="K50" s="150" t="n">
        <f aca="false">ROUND(('SPEC DETAILS'!W11+'SPEC DETAILS'!W39+'SPEC DETAILS'!W67+'SPEC DETAILS'!W95+'SPEC DETAILS'!W123+'SPEC DETAILS'!W151+'SPEC DETAILS'!W179),0)</f>
        <v>0</v>
      </c>
      <c r="L50" s="150" t="n">
        <f aca="false">ROUND(('SPEC DETAILS'!X11+'SPEC DETAILS'!X39+'SPEC DETAILS'!X67+'SPEC DETAILS'!X95+'SPEC DETAILS'!X123+'SPEC DETAILS'!X151+'SPEC DETAILS'!X179),0)</f>
        <v>0</v>
      </c>
      <c r="M50" s="150" t="n">
        <f aca="false">ROUND(('SPEC DETAILS'!Y11+'SPEC DETAILS'!Y39+'SPEC DETAILS'!Y67+'SPEC DETAILS'!Y95+'SPEC DETAILS'!Y123+'SPEC DETAILS'!Y151+'SPEC DETAILS'!Y179),0)</f>
        <v>0</v>
      </c>
      <c r="N50" s="150" t="n">
        <f aca="false">ROUND(('SPEC DETAILS'!Z11+'SPEC DETAILS'!Z39+'SPEC DETAILS'!Z67+'SPEC DETAILS'!Z95+'SPEC DETAILS'!Z123+'SPEC DETAILS'!Z151+'SPEC DETAILS'!Z179),0)</f>
        <v>0</v>
      </c>
      <c r="O50" s="154"/>
      <c r="P50" s="148"/>
      <c r="Q50" s="148"/>
      <c r="R50" s="148"/>
      <c r="S50" s="148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8"/>
      <c r="AF50" s="148"/>
      <c r="AG50" s="148"/>
      <c r="AH50" s="148"/>
      <c r="AI50" s="148"/>
      <c r="AJ50" s="148"/>
      <c r="AK50" s="148"/>
      <c r="AL50" s="148"/>
      <c r="AM50" s="148"/>
      <c r="AN50" s="148"/>
      <c r="AO50" s="148"/>
      <c r="AP50" s="148"/>
      <c r="AQ50" s="148"/>
      <c r="AR50" s="148"/>
      <c r="AS50" s="148"/>
      <c r="AT50" s="148"/>
      <c r="AU50" s="148"/>
      <c r="AV50" s="148"/>
      <c r="AW50" s="148"/>
      <c r="AX50" s="148"/>
      <c r="AY50" s="148"/>
      <c r="AZ50" s="148"/>
      <c r="BA50" s="148"/>
      <c r="BB50" s="148"/>
      <c r="BC50" s="148"/>
      <c r="BD50" s="148"/>
      <c r="BE50" s="148"/>
      <c r="BF50" s="148"/>
      <c r="BG50" s="148"/>
      <c r="BH50" s="148"/>
      <c r="BI50" s="148"/>
      <c r="BJ50" s="148"/>
      <c r="BK50" s="148"/>
      <c r="BL50" s="148"/>
      <c r="BM50" s="148"/>
      <c r="BN50" s="148"/>
      <c r="BO50" s="148"/>
      <c r="BP50" s="148"/>
      <c r="BQ50" s="148"/>
      <c r="BR50" s="148"/>
      <c r="BS50" s="148"/>
      <c r="BT50" s="148"/>
      <c r="BU50" s="148"/>
      <c r="BV50" s="148"/>
      <c r="BW50" s="148"/>
      <c r="BX50" s="148"/>
      <c r="BY50" s="148"/>
      <c r="BZ50" s="148"/>
      <c r="CA50" s="148"/>
      <c r="CB50" s="148"/>
      <c r="CC50" s="148"/>
      <c r="CD50" s="148"/>
      <c r="CE50" s="148"/>
      <c r="CF50" s="148"/>
      <c r="CG50" s="148"/>
      <c r="CH50" s="148"/>
      <c r="CI50" s="148"/>
      <c r="CJ50" s="148"/>
      <c r="CK50" s="148"/>
      <c r="CL50" s="148"/>
      <c r="CM50" s="148"/>
      <c r="CN50" s="148"/>
      <c r="CO50" s="148"/>
      <c r="CP50" s="148"/>
      <c r="CQ50" s="148"/>
      <c r="CR50" s="148"/>
      <c r="CS50" s="148"/>
      <c r="CT50" s="148"/>
      <c r="CU50" s="148"/>
      <c r="CV50" s="148"/>
      <c r="CW50" s="148"/>
      <c r="CX50" s="148"/>
      <c r="CY50" s="148"/>
      <c r="CZ50" s="148"/>
      <c r="DA50" s="148"/>
      <c r="DB50" s="148"/>
      <c r="DC50" s="148"/>
      <c r="DD50" s="148"/>
      <c r="DE50" s="148"/>
      <c r="DF50" s="148"/>
      <c r="DG50" s="148"/>
      <c r="DH50" s="148"/>
      <c r="DI50" s="148"/>
      <c r="DJ50" s="148"/>
      <c r="DK50" s="148"/>
      <c r="DL50" s="148"/>
      <c r="DM50" s="148"/>
      <c r="DN50" s="148"/>
      <c r="DO50" s="148"/>
      <c r="DP50" s="148"/>
      <c r="DQ50" s="148"/>
      <c r="DR50" s="148"/>
      <c r="DS50" s="148"/>
      <c r="DT50" s="148"/>
      <c r="DU50" s="148"/>
      <c r="DV50" s="148"/>
      <c r="DW50" s="148"/>
      <c r="DX50" s="148"/>
      <c r="DY50" s="148"/>
      <c r="DZ50" s="148"/>
      <c r="EA50" s="148"/>
      <c r="EB50" s="148"/>
      <c r="EC50" s="148"/>
      <c r="ED50" s="148"/>
      <c r="EE50" s="148"/>
      <c r="EF50" s="148"/>
      <c r="EG50" s="148"/>
      <c r="EH50" s="148"/>
      <c r="EI50" s="148"/>
      <c r="EJ50" s="148"/>
      <c r="EK50" s="148"/>
      <c r="EL50" s="148"/>
      <c r="EM50" s="148"/>
      <c r="EN50" s="148"/>
      <c r="EO50" s="148"/>
      <c r="EP50" s="148"/>
      <c r="EQ50" s="148"/>
      <c r="ER50" s="148"/>
      <c r="ES50" s="148"/>
      <c r="ET50" s="148"/>
      <c r="EU50" s="148"/>
      <c r="EV50" s="148"/>
      <c r="EW50" s="148"/>
      <c r="EX50" s="148"/>
      <c r="EY50" s="148"/>
      <c r="EZ50" s="148"/>
      <c r="FA50" s="148"/>
      <c r="FB50" s="148"/>
      <c r="FC50" s="148"/>
      <c r="FD50" s="148"/>
      <c r="FE50" s="148"/>
      <c r="FF50" s="148"/>
      <c r="FG50" s="148"/>
      <c r="FH50" s="148"/>
      <c r="FI50" s="148"/>
      <c r="FJ50" s="148"/>
      <c r="FK50" s="148"/>
      <c r="FL50" s="148"/>
      <c r="FM50" s="148"/>
      <c r="FN50" s="148"/>
      <c r="FO50" s="148"/>
      <c r="FP50" s="148"/>
      <c r="FQ50" s="148"/>
      <c r="FR50" s="148"/>
      <c r="FS50" s="148"/>
      <c r="FT50" s="148"/>
      <c r="FU50" s="148"/>
      <c r="FV50" s="148"/>
      <c r="FW50" s="148"/>
      <c r="FX50" s="148"/>
      <c r="FY50" s="148"/>
      <c r="FZ50" s="148"/>
      <c r="GA50" s="148"/>
      <c r="GB50" s="148"/>
      <c r="GC50" s="148"/>
      <c r="GD50" s="148"/>
      <c r="GE50" s="148"/>
      <c r="GF50" s="148"/>
      <c r="GG50" s="148"/>
      <c r="GH50" s="148"/>
      <c r="GI50" s="148"/>
      <c r="GJ50" s="148"/>
      <c r="GK50" s="148"/>
      <c r="GL50" s="148"/>
      <c r="GM50" s="148"/>
      <c r="GN50" s="148"/>
      <c r="GO50" s="148"/>
      <c r="GP50" s="148"/>
      <c r="GQ50" s="148"/>
      <c r="GR50" s="148"/>
      <c r="GS50" s="148"/>
      <c r="GT50" s="148"/>
      <c r="GU50" s="148"/>
      <c r="GV50" s="148"/>
      <c r="GW50" s="148"/>
      <c r="GX50" s="148"/>
      <c r="GY50" s="148"/>
      <c r="GZ50" s="148"/>
      <c r="HA50" s="148"/>
      <c r="HB50" s="148"/>
      <c r="HC50" s="148"/>
      <c r="HD50" s="148"/>
      <c r="HE50" s="148"/>
      <c r="HF50" s="148"/>
      <c r="HG50" s="148"/>
      <c r="HH50" s="148"/>
      <c r="HI50" s="148"/>
      <c r="HJ50" s="148"/>
      <c r="HK50" s="148"/>
      <c r="HL50" s="148"/>
      <c r="HM50" s="148"/>
      <c r="HN50" s="148"/>
      <c r="HO50" s="148"/>
      <c r="HP50" s="148"/>
      <c r="HQ50" s="148"/>
      <c r="HR50" s="148"/>
      <c r="HS50" s="148"/>
      <c r="HT50" s="148"/>
      <c r="HU50" s="148"/>
      <c r="HV50" s="148"/>
      <c r="HW50" s="148"/>
      <c r="HX50" s="148"/>
      <c r="HY50" s="148"/>
      <c r="HZ50" s="148"/>
      <c r="IA50" s="148"/>
      <c r="IB50" s="148"/>
      <c r="IC50" s="148"/>
      <c r="ID50" s="148"/>
      <c r="IE50" s="148"/>
      <c r="IF50" s="148"/>
      <c r="IG50" s="148"/>
      <c r="IH50" s="148"/>
      <c r="II50" s="148"/>
      <c r="IJ50" s="148"/>
      <c r="IK50" s="148"/>
      <c r="IL50" s="148"/>
      <c r="IM50" s="148"/>
      <c r="IN50" s="148"/>
      <c r="IO50" s="148"/>
      <c r="IP50" s="148"/>
      <c r="IQ50" s="148"/>
      <c r="IR50" s="148"/>
      <c r="IS50" s="148"/>
      <c r="IT50" s="148"/>
      <c r="IU50" s="148"/>
      <c r="IV50" s="148"/>
      <c r="IW50" s="148"/>
    </row>
    <row r="51" customFormat="false" ht="10.5" hidden="false" customHeight="false" outlineLevel="0" collapsed="false">
      <c r="A51" s="1" t="s">
        <v>113</v>
      </c>
      <c r="B51" s="148"/>
      <c r="C51" s="151" t="n">
        <f aca="false">C49-C50</f>
        <v>0</v>
      </c>
      <c r="D51" s="151" t="n">
        <f aca="false">D49-D50</f>
        <v>0</v>
      </c>
      <c r="E51" s="151" t="n">
        <f aca="false">E49-E50</f>
        <v>0</v>
      </c>
      <c r="F51" s="151" t="n">
        <f aca="false">F49-F50</f>
        <v>0</v>
      </c>
      <c r="G51" s="151" t="n">
        <f aca="false">G49-G50</f>
        <v>0</v>
      </c>
      <c r="H51" s="151" t="n">
        <f aca="false">H49-H50</f>
        <v>0</v>
      </c>
      <c r="I51" s="151" t="n">
        <f aca="false">I49-I50</f>
        <v>0</v>
      </c>
      <c r="J51" s="151" t="n">
        <f aca="false">J49-J50</f>
        <v>0</v>
      </c>
      <c r="K51" s="151" t="n">
        <f aca="false">K49-K50</f>
        <v>0</v>
      </c>
      <c r="L51" s="151" t="n">
        <f aca="false">L49-L50</f>
        <v>0</v>
      </c>
      <c r="M51" s="151" t="n">
        <f aca="false">M49-M50</f>
        <v>0</v>
      </c>
      <c r="N51" s="151" t="n">
        <f aca="false">N49-N50</f>
        <v>0</v>
      </c>
      <c r="O51" s="151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8"/>
      <c r="AS51" s="148"/>
      <c r="AT51" s="148"/>
      <c r="AU51" s="148"/>
      <c r="AV51" s="148"/>
      <c r="AW51" s="148"/>
      <c r="AX51" s="148"/>
      <c r="AY51" s="148"/>
      <c r="AZ51" s="148"/>
      <c r="BA51" s="148"/>
      <c r="BB51" s="148"/>
      <c r="BC51" s="148"/>
      <c r="BD51" s="148"/>
      <c r="BE51" s="148"/>
      <c r="BF51" s="148"/>
      <c r="BG51" s="148"/>
      <c r="BH51" s="148"/>
      <c r="BI51" s="148"/>
      <c r="BJ51" s="148"/>
      <c r="BK51" s="148"/>
      <c r="BL51" s="148"/>
      <c r="BM51" s="148"/>
      <c r="BN51" s="148"/>
      <c r="BO51" s="148"/>
      <c r="BP51" s="148"/>
      <c r="BQ51" s="148"/>
      <c r="BR51" s="148"/>
      <c r="BS51" s="148"/>
      <c r="BT51" s="148"/>
      <c r="BU51" s="148"/>
      <c r="BV51" s="148"/>
      <c r="BW51" s="148"/>
      <c r="BX51" s="148"/>
      <c r="BY51" s="148"/>
      <c r="BZ51" s="148"/>
      <c r="CA51" s="148"/>
      <c r="CB51" s="148"/>
      <c r="CC51" s="148"/>
      <c r="CD51" s="148"/>
      <c r="CE51" s="148"/>
      <c r="CF51" s="148"/>
      <c r="CG51" s="148"/>
      <c r="CH51" s="148"/>
      <c r="CI51" s="148"/>
      <c r="CJ51" s="148"/>
      <c r="CK51" s="148"/>
      <c r="CL51" s="148"/>
      <c r="CM51" s="148"/>
      <c r="CN51" s="148"/>
      <c r="CO51" s="148"/>
      <c r="CP51" s="148"/>
      <c r="CQ51" s="148"/>
      <c r="CR51" s="148"/>
      <c r="CS51" s="148"/>
      <c r="CT51" s="148"/>
      <c r="CU51" s="148"/>
      <c r="CV51" s="148"/>
      <c r="CW51" s="148"/>
      <c r="CX51" s="148"/>
      <c r="CY51" s="148"/>
      <c r="CZ51" s="148"/>
      <c r="DA51" s="148"/>
      <c r="DB51" s="148"/>
      <c r="DC51" s="148"/>
      <c r="DD51" s="148"/>
      <c r="DE51" s="148"/>
      <c r="DF51" s="148"/>
      <c r="DG51" s="148"/>
      <c r="DH51" s="148"/>
      <c r="DI51" s="148"/>
      <c r="DJ51" s="148"/>
      <c r="DK51" s="148"/>
      <c r="DL51" s="148"/>
      <c r="DM51" s="148"/>
      <c r="DN51" s="148"/>
      <c r="DO51" s="148"/>
      <c r="DP51" s="148"/>
      <c r="DQ51" s="148"/>
      <c r="DR51" s="148"/>
      <c r="DS51" s="148"/>
      <c r="DT51" s="148"/>
      <c r="DU51" s="148"/>
      <c r="DV51" s="148"/>
      <c r="DW51" s="148"/>
      <c r="DX51" s="148"/>
      <c r="DY51" s="148"/>
      <c r="DZ51" s="148"/>
      <c r="EA51" s="148"/>
      <c r="EB51" s="148"/>
      <c r="EC51" s="148"/>
      <c r="ED51" s="148"/>
      <c r="EE51" s="148"/>
      <c r="EF51" s="148"/>
      <c r="EG51" s="148"/>
      <c r="EH51" s="148"/>
      <c r="EI51" s="148"/>
      <c r="EJ51" s="148"/>
      <c r="EK51" s="148"/>
      <c r="EL51" s="148"/>
      <c r="EM51" s="148"/>
      <c r="EN51" s="148"/>
      <c r="EO51" s="148"/>
      <c r="EP51" s="148"/>
      <c r="EQ51" s="148"/>
      <c r="ER51" s="148"/>
      <c r="ES51" s="148"/>
      <c r="ET51" s="148"/>
      <c r="EU51" s="148"/>
      <c r="EV51" s="148"/>
      <c r="EW51" s="148"/>
      <c r="EX51" s="148"/>
      <c r="EY51" s="148"/>
      <c r="EZ51" s="148"/>
      <c r="FA51" s="148"/>
      <c r="FB51" s="148"/>
      <c r="FC51" s="148"/>
      <c r="FD51" s="148"/>
      <c r="FE51" s="148"/>
      <c r="FF51" s="148"/>
      <c r="FG51" s="148"/>
      <c r="FH51" s="148"/>
      <c r="FI51" s="148"/>
      <c r="FJ51" s="148"/>
      <c r="FK51" s="148"/>
      <c r="FL51" s="148"/>
      <c r="FM51" s="148"/>
      <c r="FN51" s="148"/>
      <c r="FO51" s="148"/>
      <c r="FP51" s="148"/>
      <c r="FQ51" s="148"/>
      <c r="FR51" s="148"/>
      <c r="FS51" s="148"/>
      <c r="FT51" s="148"/>
      <c r="FU51" s="148"/>
      <c r="FV51" s="148"/>
      <c r="FW51" s="148"/>
      <c r="FX51" s="148"/>
      <c r="FY51" s="148"/>
      <c r="FZ51" s="148"/>
      <c r="GA51" s="148"/>
      <c r="GB51" s="148"/>
      <c r="GC51" s="148"/>
      <c r="GD51" s="148"/>
      <c r="GE51" s="148"/>
      <c r="GF51" s="148"/>
      <c r="GG51" s="148"/>
      <c r="GH51" s="148"/>
      <c r="GI51" s="148"/>
      <c r="GJ51" s="148"/>
      <c r="GK51" s="148"/>
      <c r="GL51" s="148"/>
      <c r="GM51" s="148"/>
      <c r="GN51" s="148"/>
      <c r="GO51" s="148"/>
      <c r="GP51" s="148"/>
      <c r="GQ51" s="148"/>
      <c r="GR51" s="148"/>
      <c r="GS51" s="148"/>
      <c r="GT51" s="148"/>
      <c r="GU51" s="148"/>
      <c r="GV51" s="148"/>
      <c r="GW51" s="148"/>
      <c r="GX51" s="148"/>
      <c r="GY51" s="148"/>
      <c r="GZ51" s="148"/>
      <c r="HA51" s="148"/>
      <c r="HB51" s="148"/>
      <c r="HC51" s="148"/>
      <c r="HD51" s="148"/>
      <c r="HE51" s="148"/>
      <c r="HF51" s="148"/>
      <c r="HG51" s="148"/>
      <c r="HH51" s="148"/>
      <c r="HI51" s="148"/>
      <c r="HJ51" s="148"/>
      <c r="HK51" s="148"/>
      <c r="HL51" s="148"/>
      <c r="HM51" s="148"/>
      <c r="HN51" s="148"/>
      <c r="HO51" s="148"/>
      <c r="HP51" s="148"/>
      <c r="HQ51" s="148"/>
      <c r="HR51" s="148"/>
      <c r="HS51" s="148"/>
      <c r="HT51" s="148"/>
      <c r="HU51" s="148"/>
      <c r="HV51" s="148"/>
      <c r="HW51" s="148"/>
      <c r="HX51" s="148"/>
      <c r="HY51" s="148"/>
      <c r="HZ51" s="148"/>
      <c r="IA51" s="148"/>
      <c r="IB51" s="148"/>
      <c r="IC51" s="148"/>
      <c r="ID51" s="148"/>
      <c r="IE51" s="148"/>
      <c r="IF51" s="148"/>
      <c r="IG51" s="148"/>
      <c r="IH51" s="148"/>
      <c r="II51" s="148"/>
      <c r="IJ51" s="148"/>
      <c r="IK51" s="148"/>
      <c r="IL51" s="148"/>
      <c r="IM51" s="148"/>
      <c r="IN51" s="148"/>
      <c r="IO51" s="148"/>
      <c r="IP51" s="148"/>
      <c r="IQ51" s="148"/>
      <c r="IR51" s="148"/>
      <c r="IS51" s="148"/>
      <c r="IT51" s="148"/>
      <c r="IU51" s="148"/>
      <c r="IV51" s="148"/>
      <c r="IW51" s="148"/>
    </row>
    <row r="52" customFormat="false" ht="10.5" hidden="false" customHeight="false" outlineLevel="0" collapsed="false"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O52" s="154"/>
    </row>
    <row r="53" customFormat="false" ht="10.5" hidden="false" customHeight="false" outlineLevel="0" collapsed="false">
      <c r="A53" s="125" t="s">
        <v>89</v>
      </c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O53" s="154"/>
    </row>
    <row r="54" customFormat="false" ht="10.5" hidden="false" customHeight="false" outlineLevel="0" collapsed="false">
      <c r="A54" s="1" t="s">
        <v>163</v>
      </c>
      <c r="C54" s="14" t="n">
        <f aca="false">'SPEC OPTIONS'!C27</f>
        <v>0</v>
      </c>
      <c r="D54" s="14" t="n">
        <f aca="false">'SPEC OPTIONS'!D27</f>
        <v>0</v>
      </c>
      <c r="E54" s="14" t="n">
        <f aca="false">'SPEC OPTIONS'!E27</f>
        <v>0</v>
      </c>
      <c r="F54" s="14" t="n">
        <f aca="false">'SPEC OPTIONS'!F27</f>
        <v>0</v>
      </c>
      <c r="G54" s="14" t="n">
        <f aca="false">'SPEC OPTIONS'!G27</f>
        <v>0</v>
      </c>
      <c r="H54" s="14" t="n">
        <f aca="false">'SPEC OPTIONS'!H27</f>
        <v>0</v>
      </c>
      <c r="I54" s="14" t="n">
        <f aca="false">'SPEC OPTIONS'!I27</f>
        <v>0</v>
      </c>
      <c r="J54" s="14" t="n">
        <f aca="false">'SPEC OPTIONS'!J27</f>
        <v>0</v>
      </c>
      <c r="K54" s="14" t="n">
        <f aca="false">'SPEC OPTIONS'!K27</f>
        <v>0</v>
      </c>
      <c r="L54" s="14" t="n">
        <f aca="false">'SPEC OPTIONS'!L27</f>
        <v>0</v>
      </c>
      <c r="M54" s="14" t="n">
        <f aca="false">'SPEC OPTIONS'!M27</f>
        <v>0</v>
      </c>
      <c r="N54" s="14" t="n">
        <f aca="false">'SPEC OPTIONS'!N27</f>
        <v>0</v>
      </c>
      <c r="O54" s="154"/>
    </row>
    <row r="55" customFormat="false" ht="10.5" hidden="false" customHeight="false" outlineLevel="0" collapsed="false"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O55" s="154"/>
    </row>
    <row r="56" customFormat="false" ht="10.5" hidden="false" customHeight="false" outlineLevel="0" collapsed="false">
      <c r="A56" s="126" t="s">
        <v>164</v>
      </c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O56" s="154"/>
    </row>
    <row r="57" customFormat="false" ht="10.5" hidden="false" customHeight="false" outlineLevel="0" collapsed="false">
      <c r="A57" s="7" t="s">
        <v>165</v>
      </c>
      <c r="C57" s="7" t="n">
        <f aca="false">'SPEC REPORT DETAILS'!V9+'SPEC REPORT DETAILS'!V22+'SPEC REPORT DETAILS'!V35+'SPEC REPORT DETAILS'!V48+'SPEC REPORT DETAILS'!V56</f>
        <v>176672</v>
      </c>
      <c r="D57" s="7" t="n">
        <f aca="false">'SPEC REPORT DETAILS'!W9+'SPEC REPORT DETAILS'!W22+'SPEC REPORT DETAILS'!W35+'SPEC REPORT DETAILS'!W48+'SPEC REPORT DETAILS'!W56</f>
        <v>0</v>
      </c>
      <c r="E57" s="7" t="n">
        <f aca="false">'SPEC REPORT DETAILS'!X9+'SPEC REPORT DETAILS'!X22+'SPEC REPORT DETAILS'!X35+'SPEC REPORT DETAILS'!X48+'SPEC REPORT DETAILS'!X56</f>
        <v>0</v>
      </c>
      <c r="F57" s="7" t="n">
        <f aca="false">'SPEC REPORT DETAILS'!Y9+'SPEC REPORT DETAILS'!Y22+'SPEC REPORT DETAILS'!Y35+'SPEC REPORT DETAILS'!Y48+'SPEC REPORT DETAILS'!Y56</f>
        <v>0</v>
      </c>
      <c r="G57" s="7" t="n">
        <f aca="false">'SPEC REPORT DETAILS'!Z9+'SPEC REPORT DETAILS'!Z22+'SPEC REPORT DETAILS'!Z35+'SPEC REPORT DETAILS'!Z48+'SPEC REPORT DETAILS'!Z56</f>
        <v>0</v>
      </c>
      <c r="H57" s="7" t="n">
        <f aca="false">'SPEC REPORT DETAILS'!AA9+'SPEC REPORT DETAILS'!AA22+'SPEC REPORT DETAILS'!AA35+'SPEC REPORT DETAILS'!AA48+'SPEC REPORT DETAILS'!AA56</f>
        <v>0</v>
      </c>
      <c r="I57" s="7" t="n">
        <f aca="false">'SPEC REPORT DETAILS'!AB9+'SPEC REPORT DETAILS'!AB22+'SPEC REPORT DETAILS'!AB35+'SPEC REPORT DETAILS'!AB48+'SPEC REPORT DETAILS'!AB56</f>
        <v>0</v>
      </c>
      <c r="J57" s="7" t="n">
        <f aca="false">'SPEC REPORT DETAILS'!AC9+'SPEC REPORT DETAILS'!AC22+'SPEC REPORT DETAILS'!AC35+'SPEC REPORT DETAILS'!AC48+'SPEC REPORT DETAILS'!AC56</f>
        <v>0</v>
      </c>
      <c r="K57" s="7" t="n">
        <f aca="false">'SPEC REPORT DETAILS'!AD9+'SPEC REPORT DETAILS'!AD22+'SPEC REPORT DETAILS'!AD35+'SPEC REPORT DETAILS'!AD48+'SPEC REPORT DETAILS'!AD56</f>
        <v>0</v>
      </c>
      <c r="L57" s="7" t="n">
        <f aca="false">'SPEC REPORT DETAILS'!AE9+'SPEC REPORT DETAILS'!AE22+'SPEC REPORT DETAILS'!AE35+'SPEC REPORT DETAILS'!AE48+'SPEC REPORT DETAILS'!AE56</f>
        <v>0</v>
      </c>
      <c r="M57" s="7" t="n">
        <f aca="false">'SPEC REPORT DETAILS'!AF9+'SPEC REPORT DETAILS'!AF22+'SPEC REPORT DETAILS'!AF35+'SPEC REPORT DETAILS'!AF48+'SPEC REPORT DETAILS'!AF56</f>
        <v>0</v>
      </c>
      <c r="N57" s="7" t="n">
        <f aca="false">'SPEC REPORT DETAILS'!AG9+'SPEC REPORT DETAILS'!AG22+'SPEC REPORT DETAILS'!AG35+'SPEC REPORT DETAILS'!AG48+'SPEC REPORT DETAILS'!AG56</f>
        <v>0</v>
      </c>
      <c r="O57" s="130" t="n">
        <f aca="false">SUM(C39:N39)+SUM(C57:M57)</f>
        <v>-1265396</v>
      </c>
    </row>
    <row r="58" customFormat="false" ht="10.5" hidden="false" customHeight="false" outlineLevel="0" collapsed="false">
      <c r="A58" s="7" t="s">
        <v>166</v>
      </c>
      <c r="C58" s="7" t="n">
        <f aca="false">'SPEC REPORT DETAILS'!V10+'SPEC REPORT DETAILS'!V23+'SPEC REPORT DETAILS'!V36+'SPEC REPORT DETAILS'!V49+'SPEC REPORT DETAILS'!V57</f>
        <v>0</v>
      </c>
      <c r="D58" s="7" t="n">
        <f aca="false">'SPEC REPORT DETAILS'!W10+'SPEC REPORT DETAILS'!W23+'SPEC REPORT DETAILS'!W36+'SPEC REPORT DETAILS'!W49+'SPEC REPORT DETAILS'!W57</f>
        <v>0</v>
      </c>
      <c r="E58" s="7" t="n">
        <f aca="false">'SPEC REPORT DETAILS'!X10+'SPEC REPORT DETAILS'!X23+'SPEC REPORT DETAILS'!X36+'SPEC REPORT DETAILS'!X49+'SPEC REPORT DETAILS'!X57</f>
        <v>0</v>
      </c>
      <c r="F58" s="7" t="n">
        <f aca="false">'SPEC REPORT DETAILS'!Y10+'SPEC REPORT DETAILS'!Y23+'SPEC REPORT DETAILS'!Y36+'SPEC REPORT DETAILS'!Y49+'SPEC REPORT DETAILS'!Y57</f>
        <v>0</v>
      </c>
      <c r="G58" s="7" t="n">
        <f aca="false">'SPEC REPORT DETAILS'!Z10+'SPEC REPORT DETAILS'!Z23+'SPEC REPORT DETAILS'!Z36+'SPEC REPORT DETAILS'!Z49+'SPEC REPORT DETAILS'!Z57</f>
        <v>0</v>
      </c>
      <c r="H58" s="7" t="n">
        <f aca="false">'SPEC REPORT DETAILS'!AA10+'SPEC REPORT DETAILS'!AA23+'SPEC REPORT DETAILS'!AA36+'SPEC REPORT DETAILS'!AA49+'SPEC REPORT DETAILS'!AA57</f>
        <v>0</v>
      </c>
      <c r="I58" s="7" t="n">
        <f aca="false">'SPEC REPORT DETAILS'!AB10+'SPEC REPORT DETAILS'!AB23+'SPEC REPORT DETAILS'!AB36+'SPEC REPORT DETAILS'!AB49+'SPEC REPORT DETAILS'!AB57</f>
        <v>0</v>
      </c>
      <c r="J58" s="7" t="n">
        <f aca="false">'SPEC REPORT DETAILS'!AC10+'SPEC REPORT DETAILS'!AC23+'SPEC REPORT DETAILS'!AC36+'SPEC REPORT DETAILS'!AC49+'SPEC REPORT DETAILS'!AC57</f>
        <v>0</v>
      </c>
      <c r="K58" s="7" t="n">
        <f aca="false">'SPEC REPORT DETAILS'!AD10+'SPEC REPORT DETAILS'!AD23+'SPEC REPORT DETAILS'!AD36+'SPEC REPORT DETAILS'!AD49+'SPEC REPORT DETAILS'!AD57</f>
        <v>0</v>
      </c>
      <c r="L58" s="7" t="n">
        <f aca="false">'SPEC REPORT DETAILS'!AE10+'SPEC REPORT DETAILS'!AE23+'SPEC REPORT DETAILS'!AE36+'SPEC REPORT DETAILS'!AE49+'SPEC REPORT DETAILS'!AE57</f>
        <v>0</v>
      </c>
      <c r="M58" s="7" t="n">
        <f aca="false">'SPEC REPORT DETAILS'!AF10+'SPEC REPORT DETAILS'!AF23+'SPEC REPORT DETAILS'!AF36+'SPEC REPORT DETAILS'!AF49+'SPEC REPORT DETAILS'!AF57</f>
        <v>0</v>
      </c>
      <c r="N58" s="7" t="n">
        <f aca="false">'SPEC REPORT DETAILS'!AG10+'SPEC REPORT DETAILS'!AG23+'SPEC REPORT DETAILS'!AG36+'SPEC REPORT DETAILS'!AG49+'SPEC REPORT DETAILS'!AG57</f>
        <v>0</v>
      </c>
      <c r="O58" s="130" t="n">
        <f aca="false">SUM(C40:N40)+SUM(C58:M58)</f>
        <v>267490</v>
      </c>
    </row>
    <row r="59" customFormat="false" ht="10.5" hidden="false" customHeight="false" outlineLevel="0" collapsed="false">
      <c r="A59" s="7" t="s">
        <v>169</v>
      </c>
      <c r="C59" s="7" t="n">
        <f aca="false">'SPEC OPTIONS'!C37</f>
        <v>0</v>
      </c>
      <c r="D59" s="7" t="n">
        <f aca="false">'SPEC OPTIONS'!D37</f>
        <v>0</v>
      </c>
      <c r="E59" s="7" t="n">
        <f aca="false">'SPEC OPTIONS'!E37</f>
        <v>0</v>
      </c>
      <c r="F59" s="7" t="n">
        <f aca="false">'SPEC OPTIONS'!F37</f>
        <v>0</v>
      </c>
      <c r="G59" s="7" t="n">
        <f aca="false">'SPEC OPTIONS'!G37</f>
        <v>0</v>
      </c>
      <c r="H59" s="7" t="n">
        <f aca="false">'SPEC OPTIONS'!H37</f>
        <v>0</v>
      </c>
      <c r="I59" s="7" t="n">
        <f aca="false">'SPEC OPTIONS'!I37</f>
        <v>0</v>
      </c>
      <c r="J59" s="7" t="n">
        <f aca="false">'SPEC OPTIONS'!J37</f>
        <v>0</v>
      </c>
      <c r="K59" s="7" t="n">
        <f aca="false">'SPEC OPTIONS'!K37</f>
        <v>0</v>
      </c>
      <c r="L59" s="7" t="n">
        <f aca="false">'SPEC OPTIONS'!L37</f>
        <v>0</v>
      </c>
      <c r="M59" s="7" t="n">
        <f aca="false">'SPEC OPTIONS'!M37</f>
        <v>0</v>
      </c>
      <c r="N59" s="7" t="n">
        <f aca="false">'SPEC OPTIONS'!N37</f>
        <v>0</v>
      </c>
      <c r="O59" s="130" t="n">
        <f aca="false">SUM(C41:N41)+SUM(C59:M59)</f>
        <v>-1062.4</v>
      </c>
    </row>
    <row r="60" customFormat="false" ht="10.5" hidden="false" customHeight="false" outlineLevel="0" collapsed="false">
      <c r="A60" s="137" t="s">
        <v>168</v>
      </c>
      <c r="B60" s="138"/>
      <c r="C60" s="138" t="n">
        <f aca="false">SUM(C57:C59)</f>
        <v>176672</v>
      </c>
      <c r="D60" s="138" t="n">
        <f aca="false">SUM(D57:D59)</f>
        <v>0</v>
      </c>
      <c r="E60" s="138" t="n">
        <f aca="false">SUM(E57:E59)</f>
        <v>0</v>
      </c>
      <c r="F60" s="138" t="n">
        <f aca="false">SUM(F57:F59)</f>
        <v>0</v>
      </c>
      <c r="G60" s="138" t="n">
        <f aca="false">SUM(G57:G59)</f>
        <v>0</v>
      </c>
      <c r="H60" s="138" t="n">
        <f aca="false">SUM(H57:H59)</f>
        <v>0</v>
      </c>
      <c r="I60" s="138" t="n">
        <f aca="false">SUM(I57:I59)</f>
        <v>0</v>
      </c>
      <c r="J60" s="138" t="n">
        <f aca="false">SUM(J57:J59)</f>
        <v>0</v>
      </c>
      <c r="K60" s="138" t="n">
        <f aca="false">SUM(K57:K59)</f>
        <v>0</v>
      </c>
      <c r="L60" s="138" t="n">
        <f aca="false">SUM(L57:L59)</f>
        <v>0</v>
      </c>
      <c r="M60" s="138" t="n">
        <f aca="false">SUM(M57:M59)</f>
        <v>0</v>
      </c>
      <c r="N60" s="138" t="n">
        <f aca="false">SUM(N57:N59)</f>
        <v>0</v>
      </c>
      <c r="O60" s="138" t="n">
        <f aca="false">SUM(O57:O59)</f>
        <v>-998968.4</v>
      </c>
    </row>
    <row r="61" customFormat="false" ht="10.5" hidden="false" customHeight="false" outlineLevel="0" collapsed="false">
      <c r="A61" s="149" t="s">
        <v>112</v>
      </c>
      <c r="C61" s="155" t="n">
        <v>176653</v>
      </c>
      <c r="D61" s="155" t="n">
        <v>0</v>
      </c>
      <c r="E61" s="155" t="n">
        <v>0</v>
      </c>
      <c r="F61" s="155" t="n">
        <v>0</v>
      </c>
      <c r="G61" s="155" t="n">
        <v>0</v>
      </c>
      <c r="H61" s="155" t="n">
        <v>0</v>
      </c>
      <c r="I61" s="155" t="n">
        <v>0</v>
      </c>
      <c r="J61" s="155" t="n">
        <v>0</v>
      </c>
      <c r="K61" s="155" t="n">
        <v>0</v>
      </c>
      <c r="L61" s="155" t="n">
        <v>0</v>
      </c>
      <c r="M61" s="155" t="n">
        <v>0</v>
      </c>
      <c r="N61" s="155" t="n">
        <v>0</v>
      </c>
      <c r="O61" s="155" t="n">
        <f aca="false">SUM(C61:N61)+SUM(C43:N43)</f>
        <v>-1034327</v>
      </c>
    </row>
    <row r="62" customFormat="false" ht="10.5" hidden="false" customHeight="false" outlineLevel="0" collapsed="false">
      <c r="A62" s="1" t="s">
        <v>113</v>
      </c>
      <c r="C62" s="7" t="n">
        <f aca="false">C60-C61</f>
        <v>19</v>
      </c>
      <c r="D62" s="7" t="n">
        <f aca="false">D60-D61</f>
        <v>0</v>
      </c>
      <c r="E62" s="7" t="n">
        <f aca="false">E60-E61</f>
        <v>0</v>
      </c>
      <c r="F62" s="7" t="n">
        <f aca="false">F60-F61</f>
        <v>0</v>
      </c>
      <c r="G62" s="7" t="n">
        <f aca="false">G60-G61</f>
        <v>0</v>
      </c>
      <c r="H62" s="7" t="n">
        <f aca="false">H60-H61</f>
        <v>0</v>
      </c>
      <c r="I62" s="7" t="n">
        <f aca="false">I60-I61</f>
        <v>0</v>
      </c>
      <c r="J62" s="7" t="n">
        <f aca="false">J60-J61</f>
        <v>0</v>
      </c>
      <c r="K62" s="7" t="n">
        <f aca="false">K60-K61</f>
        <v>0</v>
      </c>
      <c r="L62" s="7" t="n">
        <f aca="false">L60-L61</f>
        <v>0</v>
      </c>
      <c r="M62" s="7" t="n">
        <f aca="false">M60-M61</f>
        <v>0</v>
      </c>
      <c r="N62" s="7" t="n">
        <f aca="false">N60-N61</f>
        <v>0</v>
      </c>
      <c r="O62" s="7" t="n">
        <f aca="false">O60-O61</f>
        <v>35358.6</v>
      </c>
    </row>
    <row r="79" customFormat="false" ht="10.5" hidden="false" customHeight="false" outlineLevel="0" collapsed="false"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  <c r="AH79" s="14"/>
      <c r="AI79" s="14"/>
      <c r="AJ79" s="14"/>
      <c r="AK79" s="14"/>
    </row>
    <row r="80" customFormat="false" ht="10.5" hidden="false" customHeight="false" outlineLevel="0" collapsed="false"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</row>
    <row r="81" customFormat="false" ht="10.5" hidden="false" customHeight="false" outlineLevel="0" collapsed="false"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</row>
    <row r="82" customFormat="false" ht="10.5" hidden="false" customHeight="false" outlineLevel="0" collapsed="false">
      <c r="C82" s="14"/>
      <c r="D82" s="14"/>
      <c r="E82" s="14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</row>
    <row r="83" customFormat="false" ht="10.5" hidden="false" customHeight="false" outlineLevel="0" collapsed="false">
      <c r="C83" s="14"/>
      <c r="D83" s="14"/>
      <c r="E83" s="14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</row>
    <row r="84" customFormat="false" ht="10.5" hidden="false" customHeight="false" outlineLevel="0" collapsed="false"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</row>
    <row r="85" customFormat="false" ht="10.5" hidden="false" customHeight="false" outlineLevel="0" collapsed="false"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</row>
    <row r="86" customFormat="false" ht="10.5" hidden="false" customHeight="false" outlineLevel="0" collapsed="false">
      <c r="C86" s="14"/>
      <c r="D86" s="14"/>
      <c r="E86" s="14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</row>
    <row r="87" customFormat="false" ht="10.5" hidden="false" customHeight="false" outlineLevel="0" collapsed="false">
      <c r="C87" s="14"/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</row>
    <row r="88" customFormat="false" ht="10.5" hidden="false" customHeight="false" outlineLevel="0" collapsed="false"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</row>
    <row r="89" customFormat="false" ht="10.5" hidden="false" customHeight="false" outlineLevel="0" collapsed="false">
      <c r="C89" s="14"/>
      <c r="D89" s="14"/>
      <c r="E89" s="14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</row>
    <row r="90" customFormat="false" ht="10.5" hidden="false" customHeight="false" outlineLevel="0" collapsed="false">
      <c r="C90" s="14"/>
      <c r="D90" s="14"/>
      <c r="E90" s="14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</row>
    <row r="91" customFormat="false" ht="10.5" hidden="false" customHeight="false" outlineLevel="0" collapsed="false">
      <c r="C91" s="14"/>
      <c r="D91" s="14"/>
      <c r="E91" s="14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</row>
    <row r="92" customFormat="false" ht="10.5" hidden="false" customHeight="false" outlineLevel="0" collapsed="false">
      <c r="C92" s="14"/>
      <c r="D92" s="14"/>
      <c r="E92" s="14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  <c r="AH92" s="14"/>
      <c r="AI92" s="14"/>
      <c r="AJ92" s="14"/>
      <c r="AK92" s="14"/>
    </row>
    <row r="93" customFormat="false" ht="10.5" hidden="false" customHeight="false" outlineLevel="0" collapsed="false"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</row>
    <row r="94" customFormat="false" ht="10.5" hidden="false" customHeight="false" outlineLevel="0" collapsed="false"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</row>
    <row r="95" customFormat="false" ht="10.5" hidden="false" customHeight="false" outlineLevel="0" collapsed="false">
      <c r="C95" s="14"/>
      <c r="D95" s="14"/>
      <c r="E95" s="14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  <c r="AJ95" s="14"/>
      <c r="AK95" s="14"/>
    </row>
    <row r="96" customFormat="false" ht="10.5" hidden="false" customHeight="false" outlineLevel="0" collapsed="false">
      <c r="C96" s="14"/>
      <c r="D96" s="14"/>
      <c r="E96" s="14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</row>
    <row r="97" customFormat="false" ht="10.5" hidden="false" customHeight="false" outlineLevel="0" collapsed="false"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  <c r="AJ97" s="14"/>
      <c r="AK97" s="14"/>
    </row>
    <row r="98" customFormat="false" ht="10.5" hidden="false" customHeight="false" outlineLevel="0" collapsed="false">
      <c r="C98" s="14"/>
      <c r="D98" s="14"/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  <c r="AJ98" s="14"/>
      <c r="AK98" s="14"/>
    </row>
    <row r="99" customFormat="false" ht="10.5" hidden="false" customHeight="false" outlineLevel="0" collapsed="false">
      <c r="C99" s="14"/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  <c r="AH99" s="14"/>
      <c r="AI99" s="14"/>
      <c r="AJ99" s="14"/>
      <c r="AK99" s="14"/>
    </row>
    <row r="100" customFormat="false" ht="10.5" hidden="false" customHeight="false" outlineLevel="0" collapsed="false">
      <c r="C100" s="14"/>
      <c r="D100" s="14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</row>
    <row r="101" customFormat="false" ht="10.5" hidden="false" customHeight="false" outlineLevel="0" collapsed="false"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</row>
    <row r="102" customFormat="false" ht="10.5" hidden="false" customHeight="false" outlineLevel="0" collapsed="false"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</row>
    <row r="103" customFormat="false" ht="10.5" hidden="false" customHeight="false" outlineLevel="0" collapsed="false"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</row>
    <row r="104" customFormat="false" ht="10.5" hidden="false" customHeight="false" outlineLevel="0" collapsed="false"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</row>
    <row r="105" customFormat="false" ht="10.5" hidden="false" customHeight="false" outlineLevel="0" collapsed="false"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</row>
    <row r="106" customFormat="false" ht="10.5" hidden="false" customHeight="false" outlineLevel="0" collapsed="false"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  <c r="AJ106" s="14"/>
      <c r="AK106" s="14"/>
    </row>
    <row r="107" customFormat="false" ht="10.5" hidden="false" customHeight="false" outlineLevel="0" collapsed="false"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</row>
    <row r="108" customFormat="false" ht="10.5" hidden="false" customHeight="false" outlineLevel="0" collapsed="false"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</row>
    <row r="109" customFormat="false" ht="10.5" hidden="false" customHeight="false" outlineLevel="0" collapsed="false"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</row>
    <row r="110" customFormat="false" ht="10.5" hidden="false" customHeight="false" outlineLevel="0" collapsed="false"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  <c r="AJ110" s="14"/>
      <c r="AK110" s="14"/>
    </row>
    <row r="111" customFormat="false" ht="10.5" hidden="false" customHeight="false" outlineLevel="0" collapsed="false"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  <c r="AJ111" s="14"/>
      <c r="AK111" s="14"/>
    </row>
    <row r="112" customFormat="false" ht="10.5" hidden="false" customHeight="false" outlineLevel="0" collapsed="false"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  <c r="AJ112" s="14"/>
      <c r="AK112" s="14"/>
    </row>
    <row r="113" customFormat="false" ht="10.5" hidden="false" customHeight="false" outlineLevel="0" collapsed="false"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  <c r="AJ113" s="14"/>
      <c r="AK113" s="14"/>
    </row>
    <row r="114" customFormat="false" ht="10.5" hidden="false" customHeight="false" outlineLevel="0" collapsed="false"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  <c r="AJ114" s="14"/>
      <c r="AK114" s="14"/>
    </row>
    <row r="115" customFormat="false" ht="10.5" hidden="false" customHeight="false" outlineLevel="0" collapsed="false"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  <c r="AJ115" s="14"/>
      <c r="AK115" s="14"/>
    </row>
    <row r="116" customFormat="false" ht="10.5" hidden="false" customHeight="false" outlineLevel="0" collapsed="false"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  <c r="AJ116" s="14"/>
      <c r="AK116" s="14"/>
    </row>
    <row r="117" customFormat="false" ht="10.5" hidden="false" customHeight="false" outlineLevel="0" collapsed="false"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</row>
    <row r="118" customFormat="false" ht="10.5" hidden="false" customHeight="false" outlineLevel="0" collapsed="false"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</row>
    <row r="119" customFormat="false" ht="10.5" hidden="false" customHeight="false" outlineLevel="0" collapsed="false"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  <c r="AJ119" s="14"/>
      <c r="AK119" s="14"/>
    </row>
    <row r="120" customFormat="false" ht="10.5" hidden="false" customHeight="false" outlineLevel="0" collapsed="false"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  <c r="AJ120" s="14"/>
      <c r="AK120" s="14"/>
    </row>
    <row r="121" customFormat="false" ht="10.5" hidden="false" customHeight="false" outlineLevel="0" collapsed="false"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  <c r="AJ121" s="14"/>
      <c r="AK121" s="14"/>
    </row>
    <row r="122" customFormat="false" ht="10.5" hidden="false" customHeight="false" outlineLevel="0" collapsed="false"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  <c r="AJ122" s="14"/>
      <c r="AK122" s="14"/>
    </row>
    <row r="123" customFormat="false" ht="10.5" hidden="false" customHeight="false" outlineLevel="0" collapsed="false"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  <c r="AJ123" s="14"/>
      <c r="AK123" s="14"/>
    </row>
    <row r="124" customFormat="false" ht="10.5" hidden="false" customHeight="false" outlineLevel="0" collapsed="false"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  <c r="AJ124" s="14"/>
      <c r="AK124" s="14"/>
    </row>
    <row r="125" customFormat="false" ht="10.5" hidden="false" customHeight="false" outlineLevel="0" collapsed="false"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  <c r="AJ125" s="14"/>
      <c r="AK125" s="14"/>
    </row>
    <row r="126" customFormat="false" ht="10.5" hidden="false" customHeight="false" outlineLevel="0" collapsed="false"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  <c r="AJ126" s="14"/>
      <c r="AK126" s="14"/>
    </row>
    <row r="127" customFormat="false" ht="10.5" hidden="false" customHeight="false" outlineLevel="0" collapsed="false"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</row>
    <row r="128" customFormat="false" ht="10.5" hidden="false" customHeight="false" outlineLevel="0" collapsed="false"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</row>
    <row r="129" customFormat="false" ht="10.5" hidden="false" customHeight="false" outlineLevel="0" collapsed="false"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</row>
    <row r="130" customFormat="false" ht="10.5" hidden="false" customHeight="false" outlineLevel="0" collapsed="false"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  <c r="AJ130" s="14"/>
      <c r="AK130" s="14"/>
    </row>
    <row r="131" customFormat="false" ht="10.5" hidden="false" customHeight="false" outlineLevel="0" collapsed="false"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  <c r="AJ131" s="14"/>
      <c r="AK131" s="14"/>
    </row>
    <row r="132" customFormat="false" ht="10.5" hidden="false" customHeight="false" outlineLevel="0" collapsed="false"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</row>
    <row r="133" customFormat="false" ht="10.5" hidden="false" customHeight="false" outlineLevel="0" collapsed="false"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  <c r="AJ133" s="14"/>
      <c r="AK133" s="14"/>
    </row>
    <row r="134" customFormat="false" ht="10.5" hidden="false" customHeight="false" outlineLevel="0" collapsed="false"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  <c r="AJ134" s="14"/>
      <c r="AK134" s="14"/>
    </row>
    <row r="135" customFormat="false" ht="10.5" hidden="false" customHeight="false" outlineLevel="0" collapsed="false"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  <c r="AJ135" s="14"/>
      <c r="AK135" s="14"/>
    </row>
    <row r="136" customFormat="false" ht="10.5" hidden="false" customHeight="false" outlineLevel="0" collapsed="false"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</row>
    <row r="137" customFormat="false" ht="10.5" hidden="false" customHeight="false" outlineLevel="0" collapsed="false"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</row>
    <row r="138" customFormat="false" ht="10.5" hidden="false" customHeight="false" outlineLevel="0" collapsed="false"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  <c r="AJ138" s="14"/>
      <c r="AK138" s="14"/>
    </row>
    <row r="139" customFormat="false" ht="10.5" hidden="false" customHeight="false" outlineLevel="0" collapsed="false"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  <c r="AJ139" s="14"/>
      <c r="AK139" s="14"/>
    </row>
    <row r="140" customFormat="false" ht="10.5" hidden="false" customHeight="false" outlineLevel="0" collapsed="false"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  <c r="AJ140" s="14"/>
      <c r="AK140" s="14"/>
    </row>
    <row r="141" customFormat="false" ht="10.5" hidden="false" customHeight="false" outlineLevel="0" collapsed="false"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  <c r="AJ141" s="14"/>
      <c r="AK141" s="14"/>
    </row>
    <row r="142" customFormat="false" ht="10.5" hidden="false" customHeight="false" outlineLevel="0" collapsed="false"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  <c r="AJ142" s="14"/>
      <c r="AK142" s="14"/>
    </row>
    <row r="143" customFormat="false" ht="10.5" hidden="false" customHeight="false" outlineLevel="0" collapsed="false"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  <c r="AJ143" s="14"/>
      <c r="AK143" s="14"/>
    </row>
    <row r="144" customFormat="false" ht="10.5" hidden="false" customHeight="false" outlineLevel="0" collapsed="false"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</row>
    <row r="145" customFormat="false" ht="10.5" hidden="false" customHeight="false" outlineLevel="0" collapsed="false"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</row>
    <row r="146" customFormat="false" ht="10.5" hidden="false" customHeight="false" outlineLevel="0" collapsed="false"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</row>
    <row r="147" customFormat="false" ht="10.5" hidden="false" customHeight="false" outlineLevel="0" collapsed="false"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  <c r="AJ147" s="14"/>
      <c r="AK147" s="14"/>
    </row>
    <row r="148" customFormat="false" ht="10.5" hidden="false" customHeight="false" outlineLevel="0" collapsed="false"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  <c r="AJ148" s="14"/>
      <c r="AK148" s="14"/>
    </row>
    <row r="149" customFormat="false" ht="10.5" hidden="false" customHeight="false" outlineLevel="0" collapsed="false"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  <c r="AJ149" s="14"/>
      <c r="AK149" s="14"/>
    </row>
    <row r="150" customFormat="false" ht="10.5" hidden="false" customHeight="false" outlineLevel="0" collapsed="false"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  <c r="AJ150" s="14"/>
      <c r="AK150" s="14"/>
    </row>
    <row r="151" customFormat="false" ht="10.5" hidden="false" customHeight="false" outlineLevel="0" collapsed="false"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  <c r="AJ151" s="14"/>
      <c r="AK151" s="14"/>
    </row>
    <row r="152" customFormat="false" ht="10.5" hidden="false" customHeight="false" outlineLevel="0" collapsed="false"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  <c r="AJ152" s="14"/>
      <c r="AK152" s="14"/>
    </row>
    <row r="153" customFormat="false" ht="10.5" hidden="false" customHeight="false" outlineLevel="0" collapsed="false"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  <c r="AJ153" s="14"/>
      <c r="AK153" s="14"/>
    </row>
    <row r="154" customFormat="false" ht="10.5" hidden="false" customHeight="false" outlineLevel="0" collapsed="false"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  <c r="AJ154" s="14"/>
      <c r="AK154" s="14"/>
    </row>
    <row r="155" customFormat="false" ht="10.5" hidden="false" customHeight="false" outlineLevel="0" collapsed="false"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</row>
    <row r="156" customFormat="false" ht="10.5" hidden="false" customHeight="false" outlineLevel="0" collapsed="false"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  <c r="AJ156" s="14"/>
      <c r="AK156" s="14"/>
    </row>
    <row r="157" customFormat="false" ht="10.5" hidden="false" customHeight="false" outlineLevel="0" collapsed="false"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  <c r="AJ157" s="14"/>
      <c r="AK157" s="14"/>
    </row>
    <row r="158" customFormat="false" ht="10.5" hidden="false" customHeight="false" outlineLevel="0" collapsed="false"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  <c r="AJ158" s="14"/>
      <c r="AK158" s="14"/>
    </row>
    <row r="159" customFormat="false" ht="10.5" hidden="false" customHeight="false" outlineLevel="0" collapsed="false"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  <c r="AJ159" s="14"/>
      <c r="AK159" s="14"/>
    </row>
    <row r="160" customFormat="false" ht="10.5" hidden="false" customHeight="false" outlineLevel="0" collapsed="false"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</row>
    <row r="161" customFormat="false" ht="10.5" hidden="false" customHeight="false" outlineLevel="0" collapsed="false"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  <c r="AJ161" s="14"/>
      <c r="AK161" s="14"/>
    </row>
    <row r="162" customFormat="false" ht="10.5" hidden="false" customHeight="false" outlineLevel="0" collapsed="false"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  <c r="AJ162" s="14"/>
      <c r="AK162" s="14"/>
    </row>
    <row r="163" customFormat="false" ht="10.5" hidden="false" customHeight="false" outlineLevel="0" collapsed="false"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  <c r="AJ163" s="14"/>
      <c r="AK163" s="14"/>
    </row>
    <row r="164" customFormat="false" ht="10.5" hidden="false" customHeight="false" outlineLevel="0" collapsed="false"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  <c r="AJ164" s="14"/>
      <c r="AK164" s="14"/>
    </row>
    <row r="165" customFormat="false" ht="10.5" hidden="false" customHeight="false" outlineLevel="0" collapsed="false"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  <c r="AJ165" s="14"/>
      <c r="AK165" s="14"/>
    </row>
    <row r="166" customFormat="false" ht="10.5" hidden="false" customHeight="false" outlineLevel="0" collapsed="false"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  <c r="AJ166" s="14"/>
      <c r="AK166" s="14"/>
    </row>
    <row r="167" customFormat="false" ht="10.5" hidden="false" customHeight="false" outlineLevel="0" collapsed="false"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  <c r="AJ167" s="14"/>
      <c r="AK167" s="14"/>
    </row>
    <row r="168" customFormat="false" ht="10.5" hidden="false" customHeight="false" outlineLevel="0" collapsed="false"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</row>
    <row r="169" customFormat="false" ht="10.5" hidden="false" customHeight="false" outlineLevel="0" collapsed="false"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  <c r="AJ169" s="14"/>
      <c r="AK169" s="14"/>
    </row>
    <row r="170" customFormat="false" ht="10.5" hidden="false" customHeight="false" outlineLevel="0" collapsed="false"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  <c r="AJ170" s="14"/>
      <c r="AK170" s="14"/>
    </row>
    <row r="171" customFormat="false" ht="10.5" hidden="false" customHeight="false" outlineLevel="0" collapsed="false"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  <c r="AJ171" s="14"/>
      <c r="AK171" s="14"/>
    </row>
    <row r="172" customFormat="false" ht="10.5" hidden="false" customHeight="false" outlineLevel="0" collapsed="false"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14"/>
      <c r="AK172" s="14"/>
    </row>
    <row r="173" customFormat="false" ht="10.5" hidden="false" customHeight="false" outlineLevel="0" collapsed="false"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14"/>
      <c r="AK173" s="14"/>
    </row>
    <row r="174" customFormat="false" ht="10.5" hidden="false" customHeight="false" outlineLevel="0" collapsed="false"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14"/>
      <c r="AK174" s="14"/>
    </row>
    <row r="175" customFormat="false" ht="10.5" hidden="false" customHeight="false" outlineLevel="0" collapsed="false"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14"/>
      <c r="AK175" s="14"/>
    </row>
    <row r="176" customFormat="false" ht="10.5" hidden="false" customHeight="false" outlineLevel="0" collapsed="false"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</row>
    <row r="177" customFormat="false" ht="10.5" hidden="false" customHeight="false" outlineLevel="0" collapsed="false"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</row>
    <row r="178" customFormat="false" ht="10.5" hidden="false" customHeight="false" outlineLevel="0" collapsed="false"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</row>
    <row r="179" customFormat="false" ht="10.5" hidden="false" customHeight="false" outlineLevel="0" collapsed="false"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</row>
    <row r="180" customFormat="false" ht="10.5" hidden="false" customHeight="false" outlineLevel="0" collapsed="false"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</row>
    <row r="181" customFormat="false" ht="10.5" hidden="false" customHeight="false" outlineLevel="0" collapsed="false"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14"/>
      <c r="AK181" s="14"/>
    </row>
    <row r="182" customFormat="false" ht="10.5" hidden="false" customHeight="false" outlineLevel="0" collapsed="false"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14"/>
      <c r="AK182" s="14"/>
    </row>
    <row r="183" customFormat="false" ht="10.5" hidden="false" customHeight="false" outlineLevel="0" collapsed="false"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14"/>
      <c r="AK183" s="14"/>
    </row>
    <row r="184" customFormat="false" ht="10.5" hidden="false" customHeight="false" outlineLevel="0" collapsed="false"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14"/>
      <c r="AK184" s="14"/>
    </row>
    <row r="185" customFormat="false" ht="10.5" hidden="false" customHeight="false" outlineLevel="0" collapsed="false"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</row>
    <row r="186" customFormat="false" ht="10.5" hidden="false" customHeight="false" outlineLevel="0" collapsed="false"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14"/>
      <c r="AK186" s="14"/>
    </row>
    <row r="187" customFormat="false" ht="10.5" hidden="false" customHeight="false" outlineLevel="0" collapsed="false"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</row>
    <row r="188" customFormat="false" ht="10.5" hidden="false" customHeight="false" outlineLevel="0" collapsed="false"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</row>
    <row r="189" customFormat="false" ht="10.5" hidden="false" customHeight="false" outlineLevel="0" collapsed="false"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</row>
    <row r="190" customFormat="false" ht="10.5" hidden="false" customHeight="false" outlineLevel="0" collapsed="false"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</row>
    <row r="191" customFormat="false" ht="10.5" hidden="false" customHeight="false" outlineLevel="0" collapsed="false"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</row>
    <row r="192" customFormat="false" ht="10.5" hidden="false" customHeight="false" outlineLevel="0" collapsed="false"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14"/>
      <c r="AK192" s="14"/>
    </row>
    <row r="193" customFormat="false" ht="10.5" hidden="false" customHeight="false" outlineLevel="0" collapsed="false"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14"/>
      <c r="AK193" s="14"/>
    </row>
    <row r="194" customFormat="false" ht="10.5" hidden="false" customHeight="false" outlineLevel="0" collapsed="false"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14"/>
      <c r="AK194" s="14"/>
    </row>
    <row r="195" customFormat="false" ht="10.5" hidden="false" customHeight="false" outlineLevel="0" collapsed="false"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F195" s="14"/>
      <c r="AG195" s="14"/>
      <c r="AH195" s="14"/>
      <c r="AI195" s="14"/>
      <c r="AJ195" s="14"/>
      <c r="AK195" s="14"/>
    </row>
    <row r="196" customFormat="false" ht="10.5" hidden="false" customHeight="false" outlineLevel="0" collapsed="false"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</row>
    <row r="197" customFormat="false" ht="10.5" hidden="false" customHeight="false" outlineLevel="0" collapsed="false"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</row>
    <row r="198" customFormat="false" ht="10.5" hidden="false" customHeight="false" outlineLevel="0" collapsed="false"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F198" s="14"/>
      <c r="AG198" s="14"/>
      <c r="AH198" s="14"/>
      <c r="AI198" s="14"/>
      <c r="AJ198" s="14"/>
      <c r="AK198" s="14"/>
    </row>
    <row r="199" customFormat="false" ht="10.5" hidden="false" customHeight="false" outlineLevel="0" collapsed="false"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F199" s="14"/>
      <c r="AG199" s="14"/>
      <c r="AH199" s="14"/>
      <c r="AI199" s="14"/>
      <c r="AJ199" s="14"/>
      <c r="AK199" s="14"/>
    </row>
    <row r="200" customFormat="false" ht="10.5" hidden="false" customHeight="false" outlineLevel="0" collapsed="false"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F200" s="14"/>
      <c r="AG200" s="14"/>
      <c r="AH200" s="14"/>
      <c r="AI200" s="14"/>
      <c r="AJ200" s="14"/>
      <c r="AK200" s="14"/>
    </row>
    <row r="201" customFormat="false" ht="10.5" hidden="false" customHeight="false" outlineLevel="0" collapsed="false"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F201" s="14"/>
      <c r="AG201" s="14"/>
      <c r="AH201" s="14"/>
      <c r="AI201" s="14"/>
      <c r="AJ201" s="14"/>
      <c r="AK201" s="14"/>
    </row>
    <row r="202" customFormat="false" ht="10.5" hidden="false" customHeight="false" outlineLevel="0" collapsed="false"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F202" s="14"/>
      <c r="AG202" s="14"/>
      <c r="AH202" s="14"/>
      <c r="AI202" s="14"/>
      <c r="AJ202" s="14"/>
      <c r="AK202" s="14"/>
    </row>
    <row r="203" customFormat="false" ht="10.5" hidden="false" customHeight="false" outlineLevel="0" collapsed="false"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F203" s="14"/>
      <c r="AG203" s="14"/>
      <c r="AH203" s="14"/>
      <c r="AI203" s="14"/>
      <c r="AJ203" s="14"/>
      <c r="AK203" s="14"/>
    </row>
    <row r="204" customFormat="false" ht="10.5" hidden="false" customHeight="false" outlineLevel="0" collapsed="false"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F204" s="14"/>
      <c r="AG204" s="14"/>
      <c r="AH204" s="14"/>
      <c r="AI204" s="14"/>
      <c r="AJ204" s="14"/>
      <c r="AK204" s="14"/>
    </row>
    <row r="205" customFormat="false" ht="10.5" hidden="false" customHeight="false" outlineLevel="0" collapsed="false"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F205" s="14"/>
      <c r="AG205" s="14"/>
      <c r="AH205" s="14"/>
      <c r="AI205" s="14"/>
      <c r="AJ205" s="14"/>
      <c r="AK205" s="14"/>
    </row>
    <row r="206" customFormat="false" ht="10.5" hidden="false" customHeight="false" outlineLevel="0" collapsed="false"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F206" s="14"/>
      <c r="AG206" s="14"/>
      <c r="AH206" s="14"/>
      <c r="AI206" s="14"/>
      <c r="AJ206" s="14"/>
      <c r="AK206" s="14"/>
    </row>
    <row r="207" customFormat="false" ht="10.5" hidden="false" customHeight="false" outlineLevel="0" collapsed="false"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F207" s="14"/>
      <c r="AG207" s="14"/>
      <c r="AH207" s="14"/>
      <c r="AI207" s="14"/>
      <c r="AJ207" s="14"/>
      <c r="AK207" s="14"/>
    </row>
    <row r="208" customFormat="false" ht="10.5" hidden="false" customHeight="false" outlineLevel="0" collapsed="false"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F208" s="14"/>
      <c r="AG208" s="14"/>
      <c r="AH208" s="14"/>
      <c r="AI208" s="14"/>
      <c r="AJ208" s="14"/>
      <c r="AK208" s="14"/>
    </row>
    <row r="209" customFormat="false" ht="10.5" hidden="false" customHeight="false" outlineLevel="0" collapsed="false"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F209" s="14"/>
      <c r="AG209" s="14"/>
      <c r="AH209" s="14"/>
      <c r="AI209" s="14"/>
      <c r="AJ209" s="14"/>
      <c r="AK209" s="14"/>
    </row>
    <row r="210" customFormat="false" ht="10.5" hidden="false" customHeight="false" outlineLevel="0" collapsed="false"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F210" s="14"/>
      <c r="AG210" s="14"/>
      <c r="AH210" s="14"/>
      <c r="AI210" s="14"/>
      <c r="AJ210" s="14"/>
      <c r="AK210" s="14"/>
    </row>
    <row r="211" customFormat="false" ht="10.5" hidden="false" customHeight="false" outlineLevel="0" collapsed="false"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F211" s="14"/>
      <c r="AG211" s="14"/>
      <c r="AH211" s="14"/>
      <c r="AI211" s="14"/>
      <c r="AJ211" s="14"/>
      <c r="AK211" s="14"/>
    </row>
    <row r="212" customFormat="false" ht="10.5" hidden="false" customHeight="false" outlineLevel="0" collapsed="false"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F212" s="14"/>
      <c r="AG212" s="14"/>
      <c r="AH212" s="14"/>
      <c r="AI212" s="14"/>
      <c r="AJ212" s="14"/>
      <c r="AK212" s="14"/>
    </row>
    <row r="213" customFormat="false" ht="10.5" hidden="false" customHeight="false" outlineLevel="0" collapsed="false"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F213" s="14"/>
      <c r="AG213" s="14"/>
      <c r="AH213" s="14"/>
      <c r="AI213" s="14"/>
      <c r="AJ213" s="14"/>
      <c r="AK213" s="14"/>
    </row>
    <row r="214" customFormat="false" ht="10.5" hidden="false" customHeight="false" outlineLevel="0" collapsed="false"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F214" s="14"/>
      <c r="AG214" s="14"/>
      <c r="AH214" s="14"/>
      <c r="AI214" s="14"/>
      <c r="AJ214" s="14"/>
      <c r="AK214" s="14"/>
    </row>
    <row r="215" customFormat="false" ht="10.5" hidden="false" customHeight="false" outlineLevel="0" collapsed="false"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F215" s="14"/>
      <c r="AG215" s="14"/>
      <c r="AH215" s="14"/>
      <c r="AI215" s="14"/>
      <c r="AJ215" s="14"/>
      <c r="AK215" s="14"/>
    </row>
    <row r="216" customFormat="false" ht="10.5" hidden="false" customHeight="false" outlineLevel="0" collapsed="false"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F216" s="14"/>
      <c r="AG216" s="14"/>
      <c r="AH216" s="14"/>
      <c r="AI216" s="14"/>
      <c r="AJ216" s="14"/>
      <c r="AK216" s="14"/>
    </row>
    <row r="217" customFormat="false" ht="10.5" hidden="false" customHeight="false" outlineLevel="0" collapsed="false"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F217" s="14"/>
      <c r="AG217" s="14"/>
      <c r="AH217" s="14"/>
      <c r="AI217" s="14"/>
      <c r="AJ217" s="14"/>
      <c r="AK217" s="14"/>
    </row>
    <row r="218" customFormat="false" ht="10.5" hidden="false" customHeight="false" outlineLevel="0" collapsed="false"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F218" s="14"/>
      <c r="AG218" s="14"/>
      <c r="AH218" s="14"/>
      <c r="AI218" s="14"/>
      <c r="AJ218" s="14"/>
      <c r="AK218" s="14"/>
    </row>
    <row r="219" customFormat="false" ht="10.5" hidden="false" customHeight="false" outlineLevel="0" collapsed="false"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F219" s="14"/>
      <c r="AG219" s="14"/>
      <c r="AH219" s="14"/>
      <c r="AI219" s="14"/>
      <c r="AJ219" s="14"/>
      <c r="AK219" s="14"/>
    </row>
    <row r="220" customFormat="false" ht="10.5" hidden="false" customHeight="false" outlineLevel="0" collapsed="false"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F220" s="14"/>
      <c r="AG220" s="14"/>
      <c r="AH220" s="14"/>
      <c r="AI220" s="14"/>
      <c r="AJ220" s="14"/>
      <c r="AK220" s="14"/>
    </row>
    <row r="221" customFormat="false" ht="10.5" hidden="false" customHeight="false" outlineLevel="0" collapsed="false"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F221" s="14"/>
      <c r="AG221" s="14"/>
      <c r="AH221" s="14"/>
      <c r="AI221" s="14"/>
      <c r="AJ221" s="14"/>
      <c r="AK221" s="14"/>
    </row>
    <row r="222" customFormat="false" ht="10.5" hidden="false" customHeight="false" outlineLevel="0" collapsed="false"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F222" s="14"/>
      <c r="AG222" s="14"/>
      <c r="AH222" s="14"/>
      <c r="AI222" s="14"/>
      <c r="AJ222" s="14"/>
      <c r="AK222" s="14"/>
    </row>
    <row r="223" customFormat="false" ht="10.5" hidden="false" customHeight="false" outlineLevel="0" collapsed="false"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F223" s="14"/>
      <c r="AG223" s="14"/>
      <c r="AH223" s="14"/>
      <c r="AI223" s="14"/>
      <c r="AJ223" s="14"/>
      <c r="AK223" s="14"/>
    </row>
    <row r="224" customFormat="false" ht="10.5" hidden="false" customHeight="false" outlineLevel="0" collapsed="false"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F224" s="14"/>
      <c r="AG224" s="14"/>
      <c r="AH224" s="14"/>
      <c r="AI224" s="14"/>
      <c r="AJ224" s="14"/>
      <c r="AK224" s="14"/>
    </row>
    <row r="225" customFormat="false" ht="10.5" hidden="false" customHeight="false" outlineLevel="0" collapsed="false"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F225" s="14"/>
      <c r="AG225" s="14"/>
      <c r="AH225" s="14"/>
      <c r="AI225" s="14"/>
      <c r="AJ225" s="14"/>
      <c r="AK225" s="14"/>
    </row>
    <row r="226" customFormat="false" ht="10.5" hidden="false" customHeight="false" outlineLevel="0" collapsed="false"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F226" s="14"/>
      <c r="AG226" s="14"/>
      <c r="AH226" s="14"/>
      <c r="AI226" s="14"/>
      <c r="AJ226" s="14"/>
      <c r="AK226" s="14"/>
    </row>
    <row r="227" customFormat="false" ht="10.5" hidden="false" customHeight="false" outlineLevel="0" collapsed="false"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F227" s="14"/>
      <c r="AG227" s="14"/>
      <c r="AH227" s="14"/>
      <c r="AI227" s="14"/>
      <c r="AJ227" s="14"/>
      <c r="AK227" s="14"/>
    </row>
    <row r="228" customFormat="false" ht="10.5" hidden="false" customHeight="false" outlineLevel="0" collapsed="false"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F228" s="14"/>
      <c r="AG228" s="14"/>
      <c r="AH228" s="14"/>
      <c r="AI228" s="14"/>
      <c r="AJ228" s="14"/>
      <c r="AK228" s="14"/>
    </row>
    <row r="229" customFormat="false" ht="10.5" hidden="false" customHeight="false" outlineLevel="0" collapsed="false"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F229" s="14"/>
      <c r="AG229" s="14"/>
      <c r="AH229" s="14"/>
      <c r="AI229" s="14"/>
      <c r="AJ229" s="14"/>
      <c r="AK229" s="14"/>
    </row>
    <row r="230" customFormat="false" ht="10.5" hidden="false" customHeight="false" outlineLevel="0" collapsed="false"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F230" s="14"/>
      <c r="AG230" s="14"/>
      <c r="AH230" s="14"/>
      <c r="AI230" s="14"/>
      <c r="AJ230" s="14"/>
      <c r="AK230" s="14"/>
    </row>
    <row r="231" customFormat="false" ht="10.5" hidden="false" customHeight="false" outlineLevel="0" collapsed="false"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F231" s="14"/>
      <c r="AG231" s="14"/>
      <c r="AH231" s="14"/>
      <c r="AI231" s="14"/>
      <c r="AJ231" s="14"/>
      <c r="AK231" s="14"/>
    </row>
    <row r="232" customFormat="false" ht="10.5" hidden="false" customHeight="false" outlineLevel="0" collapsed="false"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F232" s="14"/>
      <c r="AG232" s="14"/>
      <c r="AH232" s="14"/>
      <c r="AI232" s="14"/>
      <c r="AJ232" s="14"/>
      <c r="AK232" s="14"/>
    </row>
    <row r="233" customFormat="false" ht="10.5" hidden="false" customHeight="false" outlineLevel="0" collapsed="false"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  <c r="AA233" s="14"/>
      <c r="AB233" s="14"/>
      <c r="AC233" s="14"/>
      <c r="AD233" s="14"/>
      <c r="AE233" s="14"/>
      <c r="AF233" s="14"/>
      <c r="AG233" s="14"/>
      <c r="AH233" s="14"/>
      <c r="AI233" s="14"/>
      <c r="AJ233" s="14"/>
      <c r="AK233" s="14"/>
    </row>
    <row r="234" customFormat="false" ht="10.5" hidden="false" customHeight="false" outlineLevel="0" collapsed="false"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F234" s="14"/>
      <c r="AG234" s="14"/>
      <c r="AH234" s="14"/>
      <c r="AI234" s="14"/>
      <c r="AJ234" s="14"/>
      <c r="AK234" s="14"/>
    </row>
    <row r="235" customFormat="false" ht="10.5" hidden="false" customHeight="false" outlineLevel="0" collapsed="false"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F235" s="14"/>
      <c r="AG235" s="14"/>
      <c r="AH235" s="14"/>
      <c r="AI235" s="14"/>
      <c r="AJ235" s="14"/>
      <c r="AK235" s="14"/>
    </row>
    <row r="236" customFormat="false" ht="10.5" hidden="false" customHeight="false" outlineLevel="0" collapsed="false"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F236" s="14"/>
      <c r="AG236" s="14"/>
      <c r="AH236" s="14"/>
      <c r="AI236" s="14"/>
      <c r="AJ236" s="14"/>
      <c r="AK236" s="14"/>
    </row>
    <row r="237" customFormat="false" ht="10.5" hidden="false" customHeight="false" outlineLevel="0" collapsed="false"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F237" s="14"/>
      <c r="AG237" s="14"/>
      <c r="AH237" s="14"/>
      <c r="AI237" s="14"/>
      <c r="AJ237" s="14"/>
      <c r="AK237" s="14"/>
    </row>
    <row r="238" customFormat="false" ht="10.5" hidden="false" customHeight="false" outlineLevel="0" collapsed="false"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F238" s="14"/>
      <c r="AG238" s="14"/>
      <c r="AH238" s="14"/>
      <c r="AI238" s="14"/>
      <c r="AJ238" s="14"/>
      <c r="AK238" s="14"/>
    </row>
    <row r="239" customFormat="false" ht="10.5" hidden="false" customHeight="false" outlineLevel="0" collapsed="false"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F239" s="14"/>
      <c r="AG239" s="14"/>
      <c r="AH239" s="14"/>
      <c r="AI239" s="14"/>
      <c r="AJ239" s="14"/>
      <c r="AK239" s="14"/>
    </row>
    <row r="240" customFormat="false" ht="10.5" hidden="false" customHeight="false" outlineLevel="0" collapsed="false"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F240" s="14"/>
      <c r="AG240" s="14"/>
      <c r="AH240" s="14"/>
      <c r="AI240" s="14"/>
      <c r="AJ240" s="14"/>
      <c r="AK240" s="14"/>
    </row>
    <row r="241" customFormat="false" ht="10.5" hidden="false" customHeight="false" outlineLevel="0" collapsed="false"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F241" s="14"/>
      <c r="AG241" s="14"/>
      <c r="AH241" s="14"/>
      <c r="AI241" s="14"/>
      <c r="AJ241" s="14"/>
      <c r="AK241" s="14"/>
    </row>
    <row r="242" customFormat="false" ht="10.5" hidden="false" customHeight="false" outlineLevel="0" collapsed="false"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F242" s="14"/>
      <c r="AG242" s="14"/>
      <c r="AH242" s="14"/>
      <c r="AI242" s="14"/>
      <c r="AJ242" s="14"/>
      <c r="AK242" s="14"/>
    </row>
    <row r="243" customFormat="false" ht="10.5" hidden="false" customHeight="false" outlineLevel="0" collapsed="false"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F243" s="14"/>
      <c r="AG243" s="14"/>
      <c r="AH243" s="14"/>
      <c r="AI243" s="14"/>
      <c r="AJ243" s="14"/>
      <c r="AK243" s="14"/>
    </row>
    <row r="244" customFormat="false" ht="10.5" hidden="false" customHeight="false" outlineLevel="0" collapsed="false"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F244" s="14"/>
      <c r="AG244" s="14"/>
      <c r="AH244" s="14"/>
      <c r="AI244" s="14"/>
      <c r="AJ244" s="14"/>
      <c r="AK244" s="14"/>
    </row>
    <row r="245" customFormat="false" ht="10.5" hidden="false" customHeight="false" outlineLevel="0" collapsed="false"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F245" s="14"/>
      <c r="AG245" s="14"/>
      <c r="AH245" s="14"/>
      <c r="AI245" s="14"/>
      <c r="AJ245" s="14"/>
      <c r="AK245" s="14"/>
    </row>
    <row r="246" customFormat="false" ht="10.5" hidden="false" customHeight="false" outlineLevel="0" collapsed="false"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F246" s="14"/>
      <c r="AG246" s="14"/>
      <c r="AH246" s="14"/>
      <c r="AI246" s="14"/>
      <c r="AJ246" s="14"/>
      <c r="AK246" s="14"/>
    </row>
    <row r="247" customFormat="false" ht="10.5" hidden="false" customHeight="false" outlineLevel="0" collapsed="false"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F247" s="14"/>
      <c r="AG247" s="14"/>
      <c r="AH247" s="14"/>
      <c r="AI247" s="14"/>
      <c r="AJ247" s="14"/>
      <c r="AK247" s="14"/>
    </row>
    <row r="248" customFormat="false" ht="10.5" hidden="false" customHeight="false" outlineLevel="0" collapsed="false"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F248" s="14"/>
      <c r="AG248" s="14"/>
      <c r="AH248" s="14"/>
      <c r="AI248" s="14"/>
      <c r="AJ248" s="14"/>
      <c r="AK248" s="14"/>
    </row>
    <row r="249" customFormat="false" ht="10.5" hidden="false" customHeight="false" outlineLevel="0" collapsed="false"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F249" s="14"/>
      <c r="AG249" s="14"/>
      <c r="AH249" s="14"/>
      <c r="AI249" s="14"/>
      <c r="AJ249" s="14"/>
      <c r="AK249" s="14"/>
    </row>
    <row r="250" customFormat="false" ht="10.5" hidden="false" customHeight="false" outlineLevel="0" collapsed="false"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F250" s="14"/>
      <c r="AG250" s="14"/>
      <c r="AH250" s="14"/>
      <c r="AI250" s="14"/>
      <c r="AJ250" s="14"/>
      <c r="AK250" s="14"/>
    </row>
    <row r="251" customFormat="false" ht="10.5" hidden="false" customHeight="false" outlineLevel="0" collapsed="false"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F251" s="14"/>
      <c r="AG251" s="14"/>
      <c r="AH251" s="14"/>
      <c r="AI251" s="14"/>
      <c r="AJ251" s="14"/>
      <c r="AK251" s="14"/>
    </row>
    <row r="252" customFormat="false" ht="10.5" hidden="false" customHeight="false" outlineLevel="0" collapsed="false"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F252" s="14"/>
      <c r="AG252" s="14"/>
      <c r="AH252" s="14"/>
      <c r="AI252" s="14"/>
      <c r="AJ252" s="14"/>
      <c r="AK252" s="14"/>
    </row>
    <row r="253" customFormat="false" ht="10.5" hidden="false" customHeight="false" outlineLevel="0" collapsed="false"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F253" s="14"/>
      <c r="AG253" s="14"/>
      <c r="AH253" s="14"/>
      <c r="AI253" s="14"/>
      <c r="AJ253" s="14"/>
      <c r="AK253" s="14"/>
    </row>
    <row r="254" customFormat="false" ht="10.5" hidden="false" customHeight="false" outlineLevel="0" collapsed="false"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F254" s="14"/>
      <c r="AG254" s="14"/>
      <c r="AH254" s="14"/>
      <c r="AI254" s="14"/>
      <c r="AJ254" s="14"/>
      <c r="AK254" s="14"/>
    </row>
    <row r="255" customFormat="false" ht="10.5" hidden="false" customHeight="false" outlineLevel="0" collapsed="false"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F255" s="14"/>
      <c r="AG255" s="14"/>
      <c r="AH255" s="14"/>
      <c r="AI255" s="14"/>
      <c r="AJ255" s="14"/>
      <c r="AK255" s="14"/>
    </row>
    <row r="256" customFormat="false" ht="10.5" hidden="false" customHeight="false" outlineLevel="0" collapsed="false"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  <c r="AA256" s="14"/>
      <c r="AB256" s="14"/>
      <c r="AC256" s="14"/>
      <c r="AD256" s="14"/>
      <c r="AE256" s="14"/>
      <c r="AF256" s="14"/>
      <c r="AG256" s="14"/>
      <c r="AH256" s="14"/>
      <c r="AI256" s="14"/>
      <c r="AJ256" s="14"/>
      <c r="AK256" s="14"/>
    </row>
    <row r="257" customFormat="false" ht="10.5" hidden="false" customHeight="false" outlineLevel="0" collapsed="false"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F257" s="14"/>
      <c r="AG257" s="14"/>
      <c r="AH257" s="14"/>
      <c r="AI257" s="14"/>
      <c r="AJ257" s="14"/>
      <c r="AK257" s="14"/>
    </row>
    <row r="258" customFormat="false" ht="10.5" hidden="false" customHeight="false" outlineLevel="0" collapsed="false"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F258" s="14"/>
      <c r="AG258" s="14"/>
      <c r="AH258" s="14"/>
      <c r="AI258" s="14"/>
      <c r="AJ258" s="14"/>
      <c r="AK258" s="14"/>
    </row>
    <row r="259" customFormat="false" ht="10.5" hidden="false" customHeight="false" outlineLevel="0" collapsed="false"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F259" s="14"/>
      <c r="AG259" s="14"/>
      <c r="AH259" s="14"/>
      <c r="AI259" s="14"/>
      <c r="AJ259" s="14"/>
      <c r="AK259" s="14"/>
    </row>
    <row r="260" customFormat="false" ht="10.5" hidden="false" customHeight="false" outlineLevel="0" collapsed="false"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F260" s="14"/>
      <c r="AG260" s="14"/>
      <c r="AH260" s="14"/>
      <c r="AI260" s="14"/>
      <c r="AJ260" s="14"/>
      <c r="AK260" s="14"/>
    </row>
    <row r="261" customFormat="false" ht="10.5" hidden="false" customHeight="false" outlineLevel="0" collapsed="false"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F261" s="14"/>
      <c r="AG261" s="14"/>
      <c r="AH261" s="14"/>
      <c r="AI261" s="14"/>
      <c r="AJ261" s="14"/>
      <c r="AK261" s="14"/>
    </row>
    <row r="262" customFormat="false" ht="10.5" hidden="false" customHeight="false" outlineLevel="0" collapsed="false"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F262" s="14"/>
      <c r="AG262" s="14"/>
      <c r="AH262" s="14"/>
      <c r="AI262" s="14"/>
      <c r="AJ262" s="14"/>
      <c r="AK262" s="14"/>
    </row>
    <row r="263" customFormat="false" ht="10.5" hidden="false" customHeight="false" outlineLevel="0" collapsed="false"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F263" s="14"/>
      <c r="AG263" s="14"/>
      <c r="AH263" s="14"/>
      <c r="AI263" s="14"/>
      <c r="AJ263" s="14"/>
      <c r="AK263" s="14"/>
    </row>
    <row r="264" customFormat="false" ht="10.5" hidden="false" customHeight="false" outlineLevel="0" collapsed="false"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F264" s="14"/>
      <c r="AG264" s="14"/>
      <c r="AH264" s="14"/>
      <c r="AI264" s="14"/>
      <c r="AJ264" s="14"/>
      <c r="AK264" s="14"/>
    </row>
    <row r="265" customFormat="false" ht="10.5" hidden="false" customHeight="false" outlineLevel="0" collapsed="false"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F265" s="14"/>
      <c r="AG265" s="14"/>
      <c r="AH265" s="14"/>
      <c r="AI265" s="14"/>
      <c r="AJ265" s="14"/>
      <c r="AK265" s="14"/>
    </row>
    <row r="266" customFormat="false" ht="10.5" hidden="false" customHeight="false" outlineLevel="0" collapsed="false"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F266" s="14"/>
      <c r="AG266" s="14"/>
      <c r="AH266" s="14"/>
      <c r="AI266" s="14"/>
      <c r="AJ266" s="14"/>
      <c r="AK266" s="14"/>
    </row>
    <row r="267" customFormat="false" ht="10.5" hidden="false" customHeight="false" outlineLevel="0" collapsed="false"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F267" s="14"/>
      <c r="AG267" s="14"/>
      <c r="AH267" s="14"/>
      <c r="AI267" s="14"/>
      <c r="AJ267" s="14"/>
      <c r="AK267" s="14"/>
    </row>
    <row r="268" customFormat="false" ht="10.5" hidden="false" customHeight="false" outlineLevel="0" collapsed="false"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F268" s="14"/>
      <c r="AG268" s="14"/>
      <c r="AH268" s="14"/>
      <c r="AI268" s="14"/>
      <c r="AJ268" s="14"/>
      <c r="AK268" s="14"/>
    </row>
    <row r="269" customFormat="false" ht="10.5" hidden="false" customHeight="false" outlineLevel="0" collapsed="false"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F269" s="14"/>
      <c r="AG269" s="14"/>
      <c r="AH269" s="14"/>
      <c r="AI269" s="14"/>
      <c r="AJ269" s="14"/>
      <c r="AK269" s="14"/>
    </row>
    <row r="270" customFormat="false" ht="10.5" hidden="false" customHeight="false" outlineLevel="0" collapsed="false"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F270" s="14"/>
      <c r="AG270" s="14"/>
      <c r="AH270" s="14"/>
      <c r="AI270" s="14"/>
      <c r="AJ270" s="14"/>
      <c r="AK270" s="14"/>
    </row>
    <row r="271" customFormat="false" ht="10.5" hidden="false" customHeight="false" outlineLevel="0" collapsed="false"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F271" s="14"/>
      <c r="AG271" s="14"/>
      <c r="AH271" s="14"/>
      <c r="AI271" s="14"/>
      <c r="AJ271" s="14"/>
      <c r="AK271" s="14"/>
    </row>
    <row r="272" customFormat="false" ht="10.5" hidden="false" customHeight="false" outlineLevel="0" collapsed="false"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F272" s="14"/>
      <c r="AG272" s="14"/>
      <c r="AH272" s="14"/>
      <c r="AI272" s="14"/>
      <c r="AJ272" s="14"/>
      <c r="AK272" s="14"/>
    </row>
    <row r="273" customFormat="false" ht="10.5" hidden="false" customHeight="false" outlineLevel="0" collapsed="false"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F273" s="14"/>
      <c r="AG273" s="14"/>
      <c r="AH273" s="14"/>
      <c r="AI273" s="14"/>
      <c r="AJ273" s="14"/>
      <c r="AK273" s="14"/>
    </row>
    <row r="274" customFormat="false" ht="10.5" hidden="false" customHeight="false" outlineLevel="0" collapsed="false"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F274" s="14"/>
      <c r="AG274" s="14"/>
      <c r="AH274" s="14"/>
      <c r="AI274" s="14"/>
      <c r="AJ274" s="14"/>
      <c r="AK274" s="14"/>
    </row>
    <row r="275" customFormat="false" ht="10.5" hidden="false" customHeight="false" outlineLevel="0" collapsed="false"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  <c r="AA275" s="14"/>
      <c r="AB275" s="14"/>
      <c r="AC275" s="14"/>
      <c r="AD275" s="14"/>
      <c r="AE275" s="14"/>
      <c r="AF275" s="14"/>
      <c r="AG275" s="14"/>
      <c r="AH275" s="14"/>
      <c r="AI275" s="14"/>
      <c r="AJ275" s="14"/>
      <c r="AK275" s="14"/>
    </row>
    <row r="276" customFormat="false" ht="10.5" hidden="false" customHeight="false" outlineLevel="0" collapsed="false"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F276" s="14"/>
      <c r="AG276" s="14"/>
      <c r="AH276" s="14"/>
      <c r="AI276" s="14"/>
      <c r="AJ276" s="14"/>
      <c r="AK276" s="14"/>
    </row>
    <row r="277" customFormat="false" ht="10.5" hidden="false" customHeight="false" outlineLevel="0" collapsed="false"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F277" s="14"/>
      <c r="AG277" s="14"/>
      <c r="AH277" s="14"/>
      <c r="AI277" s="14"/>
      <c r="AJ277" s="14"/>
      <c r="AK277" s="14"/>
    </row>
    <row r="278" customFormat="false" ht="10.5" hidden="false" customHeight="false" outlineLevel="0" collapsed="false"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F278" s="14"/>
      <c r="AG278" s="14"/>
      <c r="AH278" s="14"/>
      <c r="AI278" s="14"/>
      <c r="AJ278" s="14"/>
      <c r="AK278" s="14"/>
    </row>
    <row r="279" customFormat="false" ht="10.5" hidden="false" customHeight="false" outlineLevel="0" collapsed="false"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F279" s="14"/>
      <c r="AG279" s="14"/>
      <c r="AH279" s="14"/>
      <c r="AI279" s="14"/>
      <c r="AJ279" s="14"/>
      <c r="AK279" s="14"/>
    </row>
    <row r="280" customFormat="false" ht="10.5" hidden="false" customHeight="false" outlineLevel="0" collapsed="false"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F280" s="14"/>
      <c r="AG280" s="14"/>
      <c r="AH280" s="14"/>
      <c r="AI280" s="14"/>
      <c r="AJ280" s="14"/>
      <c r="AK280" s="14"/>
    </row>
    <row r="281" customFormat="false" ht="10.5" hidden="false" customHeight="false" outlineLevel="0" collapsed="false"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F281" s="14"/>
      <c r="AG281" s="14"/>
      <c r="AH281" s="14"/>
      <c r="AI281" s="14"/>
      <c r="AJ281" s="14"/>
      <c r="AK281" s="14"/>
    </row>
    <row r="282" customFormat="false" ht="10.5" hidden="false" customHeight="false" outlineLevel="0" collapsed="false"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F282" s="14"/>
      <c r="AG282" s="14"/>
      <c r="AH282" s="14"/>
      <c r="AI282" s="14"/>
      <c r="AJ282" s="14"/>
      <c r="AK282" s="14"/>
    </row>
    <row r="283" customFormat="false" ht="10.5" hidden="false" customHeight="false" outlineLevel="0" collapsed="false"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F283" s="14"/>
      <c r="AG283" s="14"/>
      <c r="AH283" s="14"/>
      <c r="AI283" s="14"/>
      <c r="AJ283" s="14"/>
      <c r="AK283" s="14"/>
    </row>
    <row r="284" customFormat="false" ht="10.5" hidden="false" customHeight="false" outlineLevel="0" collapsed="false"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F284" s="14"/>
      <c r="AG284" s="14"/>
      <c r="AH284" s="14"/>
      <c r="AI284" s="14"/>
      <c r="AJ284" s="14"/>
      <c r="AK284" s="14"/>
    </row>
    <row r="285" customFormat="false" ht="10.5" hidden="false" customHeight="false" outlineLevel="0" collapsed="false"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F285" s="14"/>
      <c r="AG285" s="14"/>
      <c r="AH285" s="14"/>
      <c r="AI285" s="14"/>
      <c r="AJ285" s="14"/>
      <c r="AK285" s="14"/>
    </row>
    <row r="286" customFormat="false" ht="10.5" hidden="false" customHeight="false" outlineLevel="0" collapsed="false"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F286" s="14"/>
      <c r="AG286" s="14"/>
      <c r="AH286" s="14"/>
      <c r="AI286" s="14"/>
      <c r="AJ286" s="14"/>
      <c r="AK286" s="14"/>
    </row>
    <row r="287" customFormat="false" ht="10.5" hidden="false" customHeight="false" outlineLevel="0" collapsed="false"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F287" s="14"/>
      <c r="AG287" s="14"/>
      <c r="AH287" s="14"/>
      <c r="AI287" s="14"/>
      <c r="AJ287" s="14"/>
      <c r="AK287" s="14"/>
    </row>
    <row r="288" customFormat="false" ht="10.5" hidden="false" customHeight="false" outlineLevel="0" collapsed="false"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F288" s="14"/>
      <c r="AG288" s="14"/>
      <c r="AH288" s="14"/>
      <c r="AI288" s="14"/>
      <c r="AJ288" s="14"/>
      <c r="AK288" s="14"/>
    </row>
    <row r="289" customFormat="false" ht="10.5" hidden="false" customHeight="false" outlineLevel="0" collapsed="false"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F289" s="14"/>
      <c r="AG289" s="14"/>
      <c r="AH289" s="14"/>
      <c r="AI289" s="14"/>
      <c r="AJ289" s="14"/>
      <c r="AK289" s="14"/>
    </row>
    <row r="290" customFormat="false" ht="10.5" hidden="false" customHeight="false" outlineLevel="0" collapsed="false"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F290" s="14"/>
      <c r="AG290" s="14"/>
      <c r="AH290" s="14"/>
      <c r="AI290" s="14"/>
      <c r="AJ290" s="14"/>
      <c r="AK290" s="14"/>
    </row>
    <row r="291" customFormat="false" ht="10.5" hidden="false" customHeight="false" outlineLevel="0" collapsed="false"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F291" s="14"/>
      <c r="AG291" s="14"/>
      <c r="AH291" s="14"/>
      <c r="AI291" s="14"/>
      <c r="AJ291" s="14"/>
      <c r="AK291" s="14"/>
    </row>
    <row r="292" customFormat="false" ht="10.5" hidden="false" customHeight="false" outlineLevel="0" collapsed="false"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F292" s="14"/>
      <c r="AG292" s="14"/>
      <c r="AH292" s="14"/>
      <c r="AI292" s="14"/>
      <c r="AJ292" s="14"/>
      <c r="AK292" s="14"/>
    </row>
    <row r="293" customFormat="false" ht="10.5" hidden="false" customHeight="false" outlineLevel="0" collapsed="false"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F293" s="14"/>
      <c r="AG293" s="14"/>
      <c r="AH293" s="14"/>
      <c r="AI293" s="14"/>
      <c r="AJ293" s="14"/>
      <c r="AK293" s="14"/>
    </row>
    <row r="294" customFormat="false" ht="10.5" hidden="false" customHeight="false" outlineLevel="0" collapsed="false"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F294" s="14"/>
      <c r="AG294" s="14"/>
      <c r="AH294" s="14"/>
      <c r="AI294" s="14"/>
      <c r="AJ294" s="14"/>
      <c r="AK294" s="14"/>
    </row>
    <row r="295" customFormat="false" ht="10.5" hidden="false" customHeight="false" outlineLevel="0" collapsed="false"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F295" s="14"/>
      <c r="AG295" s="14"/>
      <c r="AH295" s="14"/>
      <c r="AI295" s="14"/>
      <c r="AJ295" s="14"/>
      <c r="AK295" s="14"/>
    </row>
    <row r="296" customFormat="false" ht="10.5" hidden="false" customHeight="false" outlineLevel="0" collapsed="false"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F296" s="14"/>
      <c r="AG296" s="14"/>
      <c r="AH296" s="14"/>
      <c r="AI296" s="14"/>
      <c r="AJ296" s="14"/>
      <c r="AK296" s="14"/>
    </row>
    <row r="297" customFormat="false" ht="10.5" hidden="false" customHeight="false" outlineLevel="0" collapsed="false"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F297" s="14"/>
      <c r="AG297" s="14"/>
      <c r="AH297" s="14"/>
      <c r="AI297" s="14"/>
      <c r="AJ297" s="14"/>
      <c r="AK297" s="14"/>
    </row>
    <row r="298" customFormat="false" ht="10.5" hidden="false" customHeight="false" outlineLevel="0" collapsed="false"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F298" s="14"/>
      <c r="AG298" s="14"/>
      <c r="AH298" s="14"/>
      <c r="AI298" s="14"/>
      <c r="AJ298" s="14"/>
      <c r="AK298" s="14"/>
    </row>
    <row r="299" customFormat="false" ht="10.5" hidden="false" customHeight="false" outlineLevel="0" collapsed="false"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F299" s="14"/>
      <c r="AG299" s="14"/>
      <c r="AH299" s="14"/>
      <c r="AI299" s="14"/>
      <c r="AJ299" s="14"/>
      <c r="AK299" s="14"/>
    </row>
    <row r="300" customFormat="false" ht="10.5" hidden="false" customHeight="false" outlineLevel="0" collapsed="false"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F300" s="14"/>
      <c r="AG300" s="14"/>
      <c r="AH300" s="14"/>
      <c r="AI300" s="14"/>
      <c r="AJ300" s="14"/>
      <c r="AK300" s="14"/>
    </row>
    <row r="301" customFormat="false" ht="10.5" hidden="false" customHeight="false" outlineLevel="0" collapsed="false"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F301" s="14"/>
      <c r="AG301" s="14"/>
      <c r="AH301" s="14"/>
      <c r="AI301" s="14"/>
      <c r="AJ301" s="14"/>
      <c r="AK301" s="14"/>
    </row>
    <row r="302" customFormat="false" ht="10.5" hidden="false" customHeight="false" outlineLevel="0" collapsed="false"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F302" s="14"/>
      <c r="AG302" s="14"/>
      <c r="AH302" s="14"/>
      <c r="AI302" s="14"/>
      <c r="AJ302" s="14"/>
      <c r="AK302" s="14"/>
    </row>
    <row r="303" customFormat="false" ht="10.5" hidden="false" customHeight="false" outlineLevel="0" collapsed="false"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F303" s="14"/>
      <c r="AG303" s="14"/>
      <c r="AH303" s="14"/>
      <c r="AI303" s="14"/>
      <c r="AJ303" s="14"/>
      <c r="AK303" s="14"/>
    </row>
    <row r="304" customFormat="false" ht="10.5" hidden="false" customHeight="false" outlineLevel="0" collapsed="false"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F304" s="14"/>
      <c r="AG304" s="14"/>
      <c r="AH304" s="14"/>
      <c r="AI304" s="14"/>
      <c r="AJ304" s="14"/>
      <c r="AK304" s="14"/>
    </row>
    <row r="305" customFormat="false" ht="10.5" hidden="false" customHeight="false" outlineLevel="0" collapsed="false"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F305" s="14"/>
      <c r="AG305" s="14"/>
      <c r="AH305" s="14"/>
      <c r="AI305" s="14"/>
      <c r="AJ305" s="14"/>
      <c r="AK305" s="14"/>
    </row>
    <row r="306" customFormat="false" ht="10.5" hidden="false" customHeight="false" outlineLevel="0" collapsed="false"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  <c r="AA306" s="14"/>
      <c r="AB306" s="14"/>
      <c r="AC306" s="14"/>
      <c r="AD306" s="14"/>
      <c r="AE306" s="14"/>
      <c r="AF306" s="14"/>
      <c r="AG306" s="14"/>
      <c r="AH306" s="14"/>
      <c r="AI306" s="14"/>
      <c r="AJ306" s="14"/>
      <c r="AK306" s="14"/>
    </row>
    <row r="307" customFormat="false" ht="10.5" hidden="false" customHeight="false" outlineLevel="0" collapsed="false"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F307" s="14"/>
      <c r="AG307" s="14"/>
      <c r="AH307" s="14"/>
      <c r="AI307" s="14"/>
      <c r="AJ307" s="14"/>
      <c r="AK307" s="14"/>
    </row>
    <row r="308" customFormat="false" ht="10.5" hidden="false" customHeight="false" outlineLevel="0" collapsed="false"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F308" s="14"/>
      <c r="AG308" s="14"/>
      <c r="AH308" s="14"/>
      <c r="AI308" s="14"/>
      <c r="AJ308" s="14"/>
      <c r="AK308" s="14"/>
    </row>
    <row r="309" customFormat="false" ht="10.5" hidden="false" customHeight="false" outlineLevel="0" collapsed="false"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F309" s="14"/>
      <c r="AG309" s="14"/>
      <c r="AH309" s="14"/>
      <c r="AI309" s="14"/>
      <c r="AJ309" s="14"/>
      <c r="AK309" s="14"/>
    </row>
    <row r="310" customFormat="false" ht="10.5" hidden="false" customHeight="false" outlineLevel="0" collapsed="false"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F310" s="14"/>
      <c r="AG310" s="14"/>
      <c r="AH310" s="14"/>
      <c r="AI310" s="14"/>
      <c r="AJ310" s="14"/>
      <c r="AK310" s="14"/>
    </row>
    <row r="311" customFormat="false" ht="10.5" hidden="false" customHeight="false" outlineLevel="0" collapsed="false"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F311" s="14"/>
      <c r="AG311" s="14"/>
      <c r="AH311" s="14"/>
      <c r="AI311" s="14"/>
      <c r="AJ311" s="14"/>
      <c r="AK311" s="14"/>
    </row>
    <row r="312" customFormat="false" ht="10.5" hidden="false" customHeight="false" outlineLevel="0" collapsed="false"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  <c r="AA312" s="14"/>
      <c r="AB312" s="14"/>
      <c r="AC312" s="14"/>
      <c r="AD312" s="14"/>
      <c r="AE312" s="14"/>
      <c r="AF312" s="14"/>
      <c r="AG312" s="14"/>
      <c r="AH312" s="14"/>
      <c r="AI312" s="14"/>
      <c r="AJ312" s="14"/>
      <c r="AK312" s="14"/>
    </row>
    <row r="313" customFormat="false" ht="10.5" hidden="false" customHeight="false" outlineLevel="0" collapsed="false"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  <c r="AA313" s="14"/>
      <c r="AB313" s="14"/>
      <c r="AC313" s="14"/>
      <c r="AD313" s="14"/>
      <c r="AE313" s="14"/>
      <c r="AF313" s="14"/>
      <c r="AG313" s="14"/>
      <c r="AH313" s="14"/>
      <c r="AI313" s="14"/>
      <c r="AJ313" s="14"/>
      <c r="AK313" s="14"/>
    </row>
    <row r="314" customFormat="false" ht="10.5" hidden="false" customHeight="false" outlineLevel="0" collapsed="false"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F314" s="14"/>
      <c r="AG314" s="14"/>
      <c r="AH314" s="14"/>
      <c r="AI314" s="14"/>
      <c r="AJ314" s="14"/>
      <c r="AK314" s="14"/>
    </row>
    <row r="315" customFormat="false" ht="10.5" hidden="false" customHeight="false" outlineLevel="0" collapsed="false"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F315" s="14"/>
      <c r="AG315" s="14"/>
      <c r="AH315" s="14"/>
      <c r="AI315" s="14"/>
      <c r="AJ315" s="14"/>
      <c r="AK315" s="14"/>
    </row>
    <row r="316" customFormat="false" ht="10.5" hidden="false" customHeight="false" outlineLevel="0" collapsed="false"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F316" s="14"/>
      <c r="AG316" s="14"/>
      <c r="AH316" s="14"/>
      <c r="AI316" s="14"/>
      <c r="AJ316" s="14"/>
      <c r="AK316" s="14"/>
    </row>
    <row r="317" customFormat="false" ht="10.5" hidden="false" customHeight="false" outlineLevel="0" collapsed="false"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F317" s="14"/>
      <c r="AG317" s="14"/>
      <c r="AH317" s="14"/>
      <c r="AI317" s="14"/>
      <c r="AJ317" s="14"/>
      <c r="AK317" s="14"/>
    </row>
    <row r="318" customFormat="false" ht="10.5" hidden="false" customHeight="false" outlineLevel="0" collapsed="false"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F318" s="14"/>
      <c r="AG318" s="14"/>
      <c r="AH318" s="14"/>
      <c r="AI318" s="14"/>
      <c r="AJ318" s="14"/>
      <c r="AK318" s="14"/>
    </row>
    <row r="319" customFormat="false" ht="10.5" hidden="false" customHeight="false" outlineLevel="0" collapsed="false"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F319" s="14"/>
      <c r="AG319" s="14"/>
      <c r="AH319" s="14"/>
      <c r="AI319" s="14"/>
      <c r="AJ319" s="14"/>
      <c r="AK319" s="14"/>
    </row>
    <row r="320" customFormat="false" ht="10.5" hidden="false" customHeight="false" outlineLevel="0" collapsed="false"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F320" s="14"/>
      <c r="AG320" s="14"/>
      <c r="AH320" s="14"/>
      <c r="AI320" s="14"/>
      <c r="AJ320" s="14"/>
      <c r="AK320" s="14"/>
    </row>
    <row r="321" customFormat="false" ht="10.5" hidden="false" customHeight="false" outlineLevel="0" collapsed="false"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F321" s="14"/>
      <c r="AG321" s="14"/>
      <c r="AH321" s="14"/>
      <c r="AI321" s="14"/>
      <c r="AJ321" s="14"/>
      <c r="AK321" s="14"/>
    </row>
    <row r="322" customFormat="false" ht="10.5" hidden="false" customHeight="false" outlineLevel="0" collapsed="false"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F322" s="14"/>
      <c r="AG322" s="14"/>
      <c r="AH322" s="14"/>
      <c r="AI322" s="14"/>
      <c r="AJ322" s="14"/>
      <c r="AK322" s="14"/>
    </row>
    <row r="323" customFormat="false" ht="10.5" hidden="false" customHeight="false" outlineLevel="0" collapsed="false"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F323" s="14"/>
      <c r="AG323" s="14"/>
      <c r="AH323" s="14"/>
      <c r="AI323" s="14"/>
      <c r="AJ323" s="14"/>
      <c r="AK323" s="14"/>
    </row>
    <row r="324" customFormat="false" ht="10.5" hidden="false" customHeight="false" outlineLevel="0" collapsed="false"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F324" s="14"/>
      <c r="AG324" s="14"/>
      <c r="AH324" s="14"/>
      <c r="AI324" s="14"/>
      <c r="AJ324" s="14"/>
      <c r="AK324" s="14"/>
    </row>
    <row r="325" customFormat="false" ht="10.5" hidden="false" customHeight="false" outlineLevel="0" collapsed="false"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F325" s="14"/>
      <c r="AG325" s="14"/>
      <c r="AH325" s="14"/>
      <c r="AI325" s="14"/>
      <c r="AJ325" s="14"/>
      <c r="AK325" s="14"/>
    </row>
    <row r="326" customFormat="false" ht="10.5" hidden="false" customHeight="false" outlineLevel="0" collapsed="false"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F326" s="14"/>
      <c r="AG326" s="14"/>
      <c r="AH326" s="14"/>
      <c r="AI326" s="14"/>
      <c r="AJ326" s="14"/>
      <c r="AK326" s="14"/>
    </row>
    <row r="327" customFormat="false" ht="10.5" hidden="false" customHeight="false" outlineLevel="0" collapsed="false"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F327" s="14"/>
      <c r="AG327" s="14"/>
      <c r="AH327" s="14"/>
      <c r="AI327" s="14"/>
      <c r="AJ327" s="14"/>
      <c r="AK327" s="14"/>
    </row>
    <row r="328" customFormat="false" ht="10.5" hidden="false" customHeight="false" outlineLevel="0" collapsed="false"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F328" s="14"/>
      <c r="AG328" s="14"/>
      <c r="AH328" s="14"/>
      <c r="AI328" s="14"/>
      <c r="AJ328" s="14"/>
      <c r="AK328" s="14"/>
    </row>
    <row r="329" customFormat="false" ht="10.5" hidden="false" customHeight="false" outlineLevel="0" collapsed="false"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F329" s="14"/>
      <c r="AG329" s="14"/>
      <c r="AH329" s="14"/>
      <c r="AI329" s="14"/>
      <c r="AJ329" s="14"/>
      <c r="AK329" s="14"/>
    </row>
    <row r="330" customFormat="false" ht="10.5" hidden="false" customHeight="false" outlineLevel="0" collapsed="false"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F330" s="14"/>
      <c r="AG330" s="14"/>
      <c r="AH330" s="14"/>
      <c r="AI330" s="14"/>
      <c r="AJ330" s="14"/>
      <c r="AK330" s="14"/>
    </row>
    <row r="331" customFormat="false" ht="10.5" hidden="false" customHeight="false" outlineLevel="0" collapsed="false"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F331" s="14"/>
      <c r="AG331" s="14"/>
      <c r="AH331" s="14"/>
      <c r="AI331" s="14"/>
      <c r="AJ331" s="14"/>
      <c r="AK331" s="14"/>
    </row>
    <row r="332" customFormat="false" ht="10.5" hidden="false" customHeight="false" outlineLevel="0" collapsed="false"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F332" s="14"/>
      <c r="AG332" s="14"/>
      <c r="AH332" s="14"/>
      <c r="AI332" s="14"/>
      <c r="AJ332" s="14"/>
      <c r="AK332" s="14"/>
    </row>
    <row r="333" customFormat="false" ht="10.5" hidden="false" customHeight="false" outlineLevel="0" collapsed="false"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F333" s="14"/>
      <c r="AG333" s="14"/>
      <c r="AH333" s="14"/>
      <c r="AI333" s="14"/>
      <c r="AJ333" s="14"/>
      <c r="AK333" s="14"/>
    </row>
    <row r="334" customFormat="false" ht="10.5" hidden="false" customHeight="false" outlineLevel="0" collapsed="false"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F334" s="14"/>
      <c r="AG334" s="14"/>
      <c r="AH334" s="14"/>
      <c r="AI334" s="14"/>
      <c r="AJ334" s="14"/>
      <c r="AK334" s="14"/>
    </row>
    <row r="335" customFormat="false" ht="10.5" hidden="false" customHeight="false" outlineLevel="0" collapsed="false"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F335" s="14"/>
      <c r="AG335" s="14"/>
      <c r="AH335" s="14"/>
      <c r="AI335" s="14"/>
      <c r="AJ335" s="14"/>
      <c r="AK335" s="14"/>
    </row>
    <row r="336" customFormat="false" ht="10.5" hidden="false" customHeight="false" outlineLevel="0" collapsed="false"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F336" s="14"/>
      <c r="AG336" s="14"/>
      <c r="AH336" s="14"/>
      <c r="AI336" s="14"/>
      <c r="AJ336" s="14"/>
      <c r="AK336" s="14"/>
    </row>
    <row r="337" customFormat="false" ht="10.5" hidden="false" customHeight="false" outlineLevel="0" collapsed="false"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F337" s="14"/>
      <c r="AG337" s="14"/>
      <c r="AH337" s="14"/>
      <c r="AI337" s="14"/>
      <c r="AJ337" s="14"/>
      <c r="AK337" s="14"/>
    </row>
    <row r="338" customFormat="false" ht="10.5" hidden="false" customHeight="false" outlineLevel="0" collapsed="false"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F338" s="14"/>
      <c r="AG338" s="14"/>
      <c r="AH338" s="14"/>
      <c r="AI338" s="14"/>
      <c r="AJ338" s="14"/>
      <c r="AK338" s="14"/>
    </row>
    <row r="339" customFormat="false" ht="10.5" hidden="false" customHeight="false" outlineLevel="0" collapsed="false"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F339" s="14"/>
      <c r="AG339" s="14"/>
      <c r="AH339" s="14"/>
      <c r="AI339" s="14"/>
      <c r="AJ339" s="14"/>
      <c r="AK339" s="14"/>
    </row>
    <row r="340" customFormat="false" ht="10.5" hidden="false" customHeight="false" outlineLevel="0" collapsed="false"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  <c r="AA340" s="14"/>
      <c r="AB340" s="14"/>
      <c r="AC340" s="14"/>
      <c r="AD340" s="14"/>
      <c r="AE340" s="14"/>
      <c r="AF340" s="14"/>
      <c r="AG340" s="14"/>
      <c r="AH340" s="14"/>
      <c r="AI340" s="14"/>
      <c r="AJ340" s="14"/>
      <c r="AK340" s="14"/>
    </row>
    <row r="341" customFormat="false" ht="10.5" hidden="false" customHeight="false" outlineLevel="0" collapsed="false"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F341" s="14"/>
      <c r="AG341" s="14"/>
      <c r="AH341" s="14"/>
      <c r="AI341" s="14"/>
      <c r="AJ341" s="14"/>
      <c r="AK341" s="14"/>
    </row>
    <row r="342" customFormat="false" ht="10.5" hidden="false" customHeight="false" outlineLevel="0" collapsed="false"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F342" s="14"/>
      <c r="AG342" s="14"/>
      <c r="AH342" s="14"/>
      <c r="AI342" s="14"/>
      <c r="AJ342" s="14"/>
      <c r="AK342" s="14"/>
    </row>
    <row r="343" customFormat="false" ht="10.5" hidden="false" customHeight="false" outlineLevel="0" collapsed="false"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F343" s="14"/>
      <c r="AG343" s="14"/>
      <c r="AH343" s="14"/>
      <c r="AI343" s="14"/>
      <c r="AJ343" s="14"/>
      <c r="AK343" s="14"/>
    </row>
    <row r="344" customFormat="false" ht="10.5" hidden="false" customHeight="false" outlineLevel="0" collapsed="false"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F344" s="14"/>
      <c r="AG344" s="14"/>
      <c r="AH344" s="14"/>
      <c r="AI344" s="14"/>
      <c r="AJ344" s="14"/>
      <c r="AK344" s="14"/>
    </row>
    <row r="345" customFormat="false" ht="10.5" hidden="false" customHeight="false" outlineLevel="0" collapsed="false"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F345" s="14"/>
      <c r="AG345" s="14"/>
      <c r="AH345" s="14"/>
      <c r="AI345" s="14"/>
      <c r="AJ345" s="14"/>
      <c r="AK345" s="14"/>
    </row>
    <row r="346" customFormat="false" ht="10.5" hidden="false" customHeight="false" outlineLevel="0" collapsed="false"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F346" s="14"/>
      <c r="AG346" s="14"/>
      <c r="AH346" s="14"/>
      <c r="AI346" s="14"/>
      <c r="AJ346" s="14"/>
      <c r="AK346" s="14"/>
    </row>
    <row r="347" customFormat="false" ht="10.5" hidden="false" customHeight="false" outlineLevel="0" collapsed="false"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F347" s="14"/>
      <c r="AG347" s="14"/>
      <c r="AH347" s="14"/>
      <c r="AI347" s="14"/>
      <c r="AJ347" s="14"/>
      <c r="AK347" s="14"/>
    </row>
    <row r="348" customFormat="false" ht="10.5" hidden="false" customHeight="false" outlineLevel="0" collapsed="false"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F348" s="14"/>
      <c r="AG348" s="14"/>
      <c r="AH348" s="14"/>
      <c r="AI348" s="14"/>
      <c r="AJ348" s="14"/>
      <c r="AK348" s="14"/>
    </row>
    <row r="349" customFormat="false" ht="10.5" hidden="false" customHeight="false" outlineLevel="0" collapsed="false"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F349" s="14"/>
      <c r="AG349" s="14"/>
      <c r="AH349" s="14"/>
      <c r="AI349" s="14"/>
      <c r="AJ349" s="14"/>
      <c r="AK349" s="14"/>
    </row>
    <row r="350" customFormat="false" ht="10.5" hidden="false" customHeight="false" outlineLevel="0" collapsed="false"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F350" s="14"/>
      <c r="AG350" s="14"/>
      <c r="AH350" s="14"/>
      <c r="AI350" s="14"/>
      <c r="AJ350" s="14"/>
      <c r="AK350" s="14"/>
    </row>
    <row r="351" customFormat="false" ht="10.5" hidden="false" customHeight="false" outlineLevel="0" collapsed="false"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F351" s="14"/>
      <c r="AG351" s="14"/>
      <c r="AH351" s="14"/>
      <c r="AI351" s="14"/>
      <c r="AJ351" s="14"/>
      <c r="AK351" s="14"/>
    </row>
    <row r="352" customFormat="false" ht="10.5" hidden="false" customHeight="false" outlineLevel="0" collapsed="false"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F352" s="14"/>
      <c r="AG352" s="14"/>
      <c r="AH352" s="14"/>
      <c r="AI352" s="14"/>
      <c r="AJ352" s="14"/>
      <c r="AK352" s="14"/>
    </row>
    <row r="353" customFormat="false" ht="10.5" hidden="false" customHeight="false" outlineLevel="0" collapsed="false"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  <c r="AA353" s="14"/>
      <c r="AB353" s="14"/>
      <c r="AC353" s="14"/>
      <c r="AD353" s="14"/>
      <c r="AE353" s="14"/>
      <c r="AF353" s="14"/>
      <c r="AG353" s="14"/>
      <c r="AH353" s="14"/>
      <c r="AI353" s="14"/>
      <c r="AJ353" s="14"/>
      <c r="AK353" s="14"/>
    </row>
    <row r="354" customFormat="false" ht="10.5" hidden="false" customHeight="false" outlineLevel="0" collapsed="false"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F354" s="14"/>
      <c r="AG354" s="14"/>
      <c r="AH354" s="14"/>
      <c r="AI354" s="14"/>
      <c r="AJ354" s="14"/>
      <c r="AK354" s="14"/>
    </row>
    <row r="355" customFormat="false" ht="10.5" hidden="false" customHeight="false" outlineLevel="0" collapsed="false"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F355" s="14"/>
      <c r="AG355" s="14"/>
      <c r="AH355" s="14"/>
      <c r="AI355" s="14"/>
      <c r="AJ355" s="14"/>
      <c r="AK355" s="14"/>
    </row>
    <row r="356" customFormat="false" ht="10.5" hidden="false" customHeight="false" outlineLevel="0" collapsed="false"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F356" s="14"/>
      <c r="AG356" s="14"/>
      <c r="AH356" s="14"/>
      <c r="AI356" s="14"/>
      <c r="AJ356" s="14"/>
      <c r="AK356" s="14"/>
    </row>
    <row r="357" customFormat="false" ht="10.5" hidden="false" customHeight="false" outlineLevel="0" collapsed="false"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F357" s="14"/>
      <c r="AG357" s="14"/>
      <c r="AH357" s="14"/>
      <c r="AI357" s="14"/>
      <c r="AJ357" s="14"/>
      <c r="AK357" s="14"/>
    </row>
    <row r="358" customFormat="false" ht="10.5" hidden="false" customHeight="false" outlineLevel="0" collapsed="false"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F358" s="14"/>
      <c r="AG358" s="14"/>
      <c r="AH358" s="14"/>
      <c r="AI358" s="14"/>
      <c r="AJ358" s="14"/>
      <c r="AK358" s="14"/>
    </row>
    <row r="359" customFormat="false" ht="10.5" hidden="false" customHeight="false" outlineLevel="0" collapsed="false"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F359" s="14"/>
      <c r="AG359" s="14"/>
      <c r="AH359" s="14"/>
      <c r="AI359" s="14"/>
      <c r="AJ359" s="14"/>
      <c r="AK359" s="14"/>
    </row>
    <row r="360" customFormat="false" ht="10.5" hidden="false" customHeight="false" outlineLevel="0" collapsed="false"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F360" s="14"/>
      <c r="AG360" s="14"/>
      <c r="AH360" s="14"/>
      <c r="AI360" s="14"/>
      <c r="AJ360" s="14"/>
      <c r="AK360" s="14"/>
    </row>
    <row r="361" customFormat="false" ht="10.5" hidden="false" customHeight="false" outlineLevel="0" collapsed="false"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F361" s="14"/>
      <c r="AG361" s="14"/>
      <c r="AH361" s="14"/>
      <c r="AI361" s="14"/>
      <c r="AJ361" s="14"/>
      <c r="AK361" s="14"/>
    </row>
    <row r="362" customFormat="false" ht="10.5" hidden="false" customHeight="false" outlineLevel="0" collapsed="false"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F362" s="14"/>
      <c r="AG362" s="14"/>
      <c r="AH362" s="14"/>
      <c r="AI362" s="14"/>
      <c r="AJ362" s="14"/>
      <c r="AK362" s="14"/>
    </row>
    <row r="363" customFormat="false" ht="10.5" hidden="false" customHeight="false" outlineLevel="0" collapsed="false"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F363" s="14"/>
      <c r="AG363" s="14"/>
      <c r="AH363" s="14"/>
      <c r="AI363" s="14"/>
      <c r="AJ363" s="14"/>
      <c r="AK363" s="14"/>
    </row>
    <row r="364" customFormat="false" ht="10.5" hidden="false" customHeight="false" outlineLevel="0" collapsed="false"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F364" s="14"/>
      <c r="AG364" s="14"/>
      <c r="AH364" s="14"/>
      <c r="AI364" s="14"/>
      <c r="AJ364" s="14"/>
      <c r="AK364" s="14"/>
    </row>
    <row r="365" customFormat="false" ht="10.5" hidden="false" customHeight="false" outlineLevel="0" collapsed="false"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F365" s="14"/>
      <c r="AG365" s="14"/>
      <c r="AH365" s="14"/>
      <c r="AI365" s="14"/>
      <c r="AJ365" s="14"/>
      <c r="AK365" s="14"/>
    </row>
    <row r="366" customFormat="false" ht="10.5" hidden="false" customHeight="false" outlineLevel="0" collapsed="false"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F366" s="14"/>
      <c r="AG366" s="14"/>
      <c r="AH366" s="14"/>
      <c r="AI366" s="14"/>
      <c r="AJ366" s="14"/>
      <c r="AK366" s="14"/>
    </row>
    <row r="367" customFormat="false" ht="10.5" hidden="false" customHeight="false" outlineLevel="0" collapsed="false"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F367" s="14"/>
      <c r="AG367" s="14"/>
      <c r="AH367" s="14"/>
      <c r="AI367" s="14"/>
      <c r="AJ367" s="14"/>
      <c r="AK367" s="14"/>
    </row>
    <row r="368" customFormat="false" ht="10.5" hidden="false" customHeight="false" outlineLevel="0" collapsed="false"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F368" s="14"/>
      <c r="AG368" s="14"/>
      <c r="AH368" s="14"/>
      <c r="AI368" s="14"/>
      <c r="AJ368" s="14"/>
      <c r="AK368" s="14"/>
    </row>
    <row r="369" customFormat="false" ht="10.5" hidden="false" customHeight="false" outlineLevel="0" collapsed="false"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F369" s="14"/>
      <c r="AG369" s="14"/>
      <c r="AH369" s="14"/>
      <c r="AI369" s="14"/>
      <c r="AJ369" s="14"/>
      <c r="AK369" s="14"/>
    </row>
    <row r="370" customFormat="false" ht="10.5" hidden="false" customHeight="false" outlineLevel="0" collapsed="false"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F370" s="14"/>
      <c r="AG370" s="14"/>
      <c r="AH370" s="14"/>
      <c r="AI370" s="14"/>
      <c r="AJ370" s="14"/>
      <c r="AK370" s="14"/>
    </row>
    <row r="371" customFormat="false" ht="10.5" hidden="false" customHeight="false" outlineLevel="0" collapsed="false"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F371" s="14"/>
      <c r="AG371" s="14"/>
      <c r="AH371" s="14"/>
      <c r="AI371" s="14"/>
      <c r="AJ371" s="14"/>
      <c r="AK371" s="14"/>
    </row>
    <row r="372" customFormat="false" ht="10.5" hidden="false" customHeight="false" outlineLevel="0" collapsed="false"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F372" s="14"/>
      <c r="AG372" s="14"/>
      <c r="AH372" s="14"/>
      <c r="AI372" s="14"/>
      <c r="AJ372" s="14"/>
      <c r="AK372" s="14"/>
    </row>
    <row r="373" customFormat="false" ht="10.5" hidden="false" customHeight="false" outlineLevel="0" collapsed="false"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F373" s="14"/>
      <c r="AG373" s="14"/>
      <c r="AH373" s="14"/>
      <c r="AI373" s="14"/>
      <c r="AJ373" s="14"/>
      <c r="AK373" s="14"/>
    </row>
    <row r="374" customFormat="false" ht="10.5" hidden="false" customHeight="false" outlineLevel="0" collapsed="false"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F374" s="14"/>
      <c r="AG374" s="14"/>
      <c r="AH374" s="14"/>
      <c r="AI374" s="14"/>
      <c r="AJ374" s="14"/>
      <c r="AK374" s="14"/>
    </row>
    <row r="375" customFormat="false" ht="10.5" hidden="false" customHeight="false" outlineLevel="0" collapsed="false"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F375" s="14"/>
      <c r="AG375" s="14"/>
      <c r="AH375" s="14"/>
      <c r="AI375" s="14"/>
      <c r="AJ375" s="14"/>
      <c r="AK375" s="14"/>
    </row>
    <row r="376" customFormat="false" ht="10.5" hidden="false" customHeight="false" outlineLevel="0" collapsed="false"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F376" s="14"/>
      <c r="AG376" s="14"/>
      <c r="AH376" s="14"/>
      <c r="AI376" s="14"/>
      <c r="AJ376" s="14"/>
      <c r="AK376" s="14"/>
    </row>
    <row r="377" customFormat="false" ht="10.5" hidden="false" customHeight="false" outlineLevel="0" collapsed="false"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F377" s="14"/>
      <c r="AG377" s="14"/>
      <c r="AH377" s="14"/>
      <c r="AI377" s="14"/>
      <c r="AJ377" s="14"/>
      <c r="AK377" s="14"/>
    </row>
    <row r="378" customFormat="false" ht="10.5" hidden="false" customHeight="false" outlineLevel="0" collapsed="false"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  <c r="AA378" s="14"/>
      <c r="AB378" s="14"/>
      <c r="AC378" s="14"/>
      <c r="AD378" s="14"/>
      <c r="AE378" s="14"/>
      <c r="AF378" s="14"/>
      <c r="AG378" s="14"/>
      <c r="AH378" s="14"/>
      <c r="AI378" s="14"/>
      <c r="AJ378" s="14"/>
      <c r="AK378" s="14"/>
    </row>
    <row r="379" customFormat="false" ht="10.5" hidden="false" customHeight="false" outlineLevel="0" collapsed="false"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F379" s="14"/>
      <c r="AG379" s="14"/>
      <c r="AH379" s="14"/>
      <c r="AI379" s="14"/>
      <c r="AJ379" s="14"/>
      <c r="AK379" s="14"/>
    </row>
    <row r="380" customFormat="false" ht="10.5" hidden="false" customHeight="false" outlineLevel="0" collapsed="false"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F380" s="14"/>
      <c r="AG380" s="14"/>
      <c r="AH380" s="14"/>
      <c r="AI380" s="14"/>
      <c r="AJ380" s="14"/>
      <c r="AK380" s="14"/>
    </row>
    <row r="381" customFormat="false" ht="10.5" hidden="false" customHeight="false" outlineLevel="0" collapsed="false"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F381" s="14"/>
      <c r="AG381" s="14"/>
      <c r="AH381" s="14"/>
      <c r="AI381" s="14"/>
      <c r="AJ381" s="14"/>
      <c r="AK381" s="14"/>
    </row>
    <row r="382" customFormat="false" ht="10.5" hidden="false" customHeight="false" outlineLevel="0" collapsed="false"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F382" s="14"/>
      <c r="AG382" s="14"/>
      <c r="AH382" s="14"/>
      <c r="AI382" s="14"/>
      <c r="AJ382" s="14"/>
      <c r="AK382" s="14"/>
    </row>
    <row r="383" customFormat="false" ht="10.5" hidden="false" customHeight="false" outlineLevel="0" collapsed="false"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F383" s="14"/>
      <c r="AG383" s="14"/>
      <c r="AH383" s="14"/>
      <c r="AI383" s="14"/>
      <c r="AJ383" s="14"/>
      <c r="AK383" s="14"/>
    </row>
    <row r="384" customFormat="false" ht="10.5" hidden="false" customHeight="false" outlineLevel="0" collapsed="false"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F384" s="14"/>
      <c r="AG384" s="14"/>
      <c r="AH384" s="14"/>
      <c r="AI384" s="14"/>
      <c r="AJ384" s="14"/>
      <c r="AK384" s="14"/>
    </row>
    <row r="385" customFormat="false" ht="10.5" hidden="false" customHeight="false" outlineLevel="0" collapsed="false"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  <c r="AA385" s="14"/>
      <c r="AB385" s="14"/>
      <c r="AC385" s="14"/>
      <c r="AD385" s="14"/>
      <c r="AE385" s="14"/>
      <c r="AF385" s="14"/>
      <c r="AG385" s="14"/>
      <c r="AH385" s="14"/>
      <c r="AI385" s="14"/>
      <c r="AJ385" s="14"/>
      <c r="AK385" s="14"/>
    </row>
    <row r="386" customFormat="false" ht="10.5" hidden="false" customHeight="false" outlineLevel="0" collapsed="false"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F386" s="14"/>
      <c r="AG386" s="14"/>
      <c r="AH386" s="14"/>
      <c r="AI386" s="14"/>
      <c r="AJ386" s="14"/>
      <c r="AK386" s="14"/>
    </row>
    <row r="387" customFormat="false" ht="10.5" hidden="false" customHeight="false" outlineLevel="0" collapsed="false"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  <c r="AA387" s="14"/>
      <c r="AB387" s="14"/>
      <c r="AC387" s="14"/>
      <c r="AD387" s="14"/>
      <c r="AE387" s="14"/>
      <c r="AF387" s="14"/>
      <c r="AG387" s="14"/>
      <c r="AH387" s="14"/>
      <c r="AI387" s="14"/>
      <c r="AJ387" s="14"/>
      <c r="AK387" s="14"/>
    </row>
    <row r="388" customFormat="false" ht="10.5" hidden="false" customHeight="false" outlineLevel="0" collapsed="false"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F388" s="14"/>
      <c r="AG388" s="14"/>
      <c r="AH388" s="14"/>
      <c r="AI388" s="14"/>
      <c r="AJ388" s="14"/>
      <c r="AK388" s="14"/>
    </row>
    <row r="389" customFormat="false" ht="10.5" hidden="false" customHeight="false" outlineLevel="0" collapsed="false"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F389" s="14"/>
      <c r="AG389" s="14"/>
      <c r="AH389" s="14"/>
      <c r="AI389" s="14"/>
      <c r="AJ389" s="14"/>
      <c r="AK389" s="14"/>
    </row>
    <row r="390" customFormat="false" ht="10.5" hidden="false" customHeight="false" outlineLevel="0" collapsed="false"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F390" s="14"/>
      <c r="AG390" s="14"/>
      <c r="AH390" s="14"/>
      <c r="AI390" s="14"/>
      <c r="AJ390" s="14"/>
      <c r="AK390" s="14"/>
    </row>
    <row r="391" customFormat="false" ht="10.5" hidden="false" customHeight="false" outlineLevel="0" collapsed="false"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F391" s="14"/>
      <c r="AG391" s="14"/>
      <c r="AH391" s="14"/>
      <c r="AI391" s="14"/>
      <c r="AJ391" s="14"/>
      <c r="AK391" s="14"/>
    </row>
    <row r="392" customFormat="false" ht="10.5" hidden="false" customHeight="false" outlineLevel="0" collapsed="false"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F392" s="14"/>
      <c r="AG392" s="14"/>
      <c r="AH392" s="14"/>
      <c r="AI392" s="14"/>
      <c r="AJ392" s="14"/>
      <c r="AK392" s="14"/>
    </row>
    <row r="393" customFormat="false" ht="10.5" hidden="false" customHeight="false" outlineLevel="0" collapsed="false"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F393" s="14"/>
      <c r="AG393" s="14"/>
      <c r="AH393" s="14"/>
      <c r="AI393" s="14"/>
      <c r="AJ393" s="14"/>
      <c r="AK393" s="14"/>
    </row>
    <row r="394" customFormat="false" ht="10.5" hidden="false" customHeight="false" outlineLevel="0" collapsed="false"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F394" s="14"/>
      <c r="AG394" s="14"/>
      <c r="AH394" s="14"/>
      <c r="AI394" s="14"/>
      <c r="AJ394" s="14"/>
      <c r="AK394" s="14"/>
    </row>
    <row r="395" customFormat="false" ht="10.5" hidden="false" customHeight="false" outlineLevel="0" collapsed="false"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F395" s="14"/>
      <c r="AG395" s="14"/>
      <c r="AH395" s="14"/>
      <c r="AI395" s="14"/>
      <c r="AJ395" s="14"/>
      <c r="AK395" s="14"/>
    </row>
    <row r="396" customFormat="false" ht="10.5" hidden="false" customHeight="false" outlineLevel="0" collapsed="false"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F396" s="14"/>
      <c r="AG396" s="14"/>
      <c r="AH396" s="14"/>
      <c r="AI396" s="14"/>
      <c r="AJ396" s="14"/>
      <c r="AK396" s="14"/>
    </row>
    <row r="397" customFormat="false" ht="10.5" hidden="false" customHeight="false" outlineLevel="0" collapsed="false"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F397" s="14"/>
      <c r="AG397" s="14"/>
      <c r="AH397" s="14"/>
      <c r="AI397" s="14"/>
      <c r="AJ397" s="14"/>
      <c r="AK397" s="14"/>
    </row>
    <row r="398" customFormat="false" ht="10.5" hidden="false" customHeight="false" outlineLevel="0" collapsed="false"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F398" s="14"/>
      <c r="AG398" s="14"/>
      <c r="AH398" s="14"/>
      <c r="AI398" s="14"/>
      <c r="AJ398" s="14"/>
      <c r="AK398" s="14"/>
    </row>
    <row r="399" customFormat="false" ht="10.5" hidden="false" customHeight="false" outlineLevel="0" collapsed="false"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  <c r="AA399" s="14"/>
      <c r="AB399" s="14"/>
      <c r="AC399" s="14"/>
      <c r="AD399" s="14"/>
      <c r="AE399" s="14"/>
      <c r="AF399" s="14"/>
      <c r="AG399" s="14"/>
      <c r="AH399" s="14"/>
      <c r="AI399" s="14"/>
      <c r="AJ399" s="14"/>
      <c r="AK399" s="14"/>
    </row>
    <row r="400" customFormat="false" ht="10.5" hidden="false" customHeight="false" outlineLevel="0" collapsed="false"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F400" s="14"/>
      <c r="AG400" s="14"/>
      <c r="AH400" s="14"/>
      <c r="AI400" s="14"/>
      <c r="AJ400" s="14"/>
      <c r="AK400" s="14"/>
    </row>
    <row r="401" customFormat="false" ht="10.5" hidden="false" customHeight="false" outlineLevel="0" collapsed="false"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  <c r="AA401" s="14"/>
      <c r="AB401" s="14"/>
      <c r="AC401" s="14"/>
      <c r="AD401" s="14"/>
      <c r="AE401" s="14"/>
      <c r="AF401" s="14"/>
      <c r="AG401" s="14"/>
      <c r="AH401" s="14"/>
      <c r="AI401" s="14"/>
      <c r="AJ401" s="14"/>
      <c r="AK401" s="14"/>
    </row>
    <row r="402" customFormat="false" ht="10.5" hidden="false" customHeight="false" outlineLevel="0" collapsed="false"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F402" s="14"/>
      <c r="AG402" s="14"/>
      <c r="AH402" s="14"/>
      <c r="AI402" s="14"/>
      <c r="AJ402" s="14"/>
      <c r="AK402" s="14"/>
    </row>
    <row r="403" customFormat="false" ht="10.5" hidden="false" customHeight="false" outlineLevel="0" collapsed="false"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F403" s="14"/>
      <c r="AG403" s="14"/>
      <c r="AH403" s="14"/>
      <c r="AI403" s="14"/>
      <c r="AJ403" s="14"/>
      <c r="AK403" s="14"/>
    </row>
    <row r="404" customFormat="false" ht="10.5" hidden="false" customHeight="false" outlineLevel="0" collapsed="false"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F404" s="14"/>
      <c r="AG404" s="14"/>
      <c r="AH404" s="14"/>
      <c r="AI404" s="14"/>
      <c r="AJ404" s="14"/>
      <c r="AK404" s="14"/>
    </row>
    <row r="405" customFormat="false" ht="10.5" hidden="false" customHeight="false" outlineLevel="0" collapsed="false"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F405" s="14"/>
      <c r="AG405" s="14"/>
      <c r="AH405" s="14"/>
      <c r="AI405" s="14"/>
      <c r="AJ405" s="14"/>
      <c r="AK405" s="14"/>
    </row>
    <row r="406" customFormat="false" ht="10.5" hidden="false" customHeight="false" outlineLevel="0" collapsed="false"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  <c r="AA406" s="14"/>
      <c r="AB406" s="14"/>
      <c r="AC406" s="14"/>
      <c r="AD406" s="14"/>
      <c r="AE406" s="14"/>
      <c r="AF406" s="14"/>
      <c r="AG406" s="14"/>
      <c r="AH406" s="14"/>
      <c r="AI406" s="14"/>
      <c r="AJ406" s="14"/>
      <c r="AK406" s="14"/>
    </row>
    <row r="407" customFormat="false" ht="10.5" hidden="false" customHeight="false" outlineLevel="0" collapsed="false"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F407" s="14"/>
      <c r="AG407" s="14"/>
      <c r="AH407" s="14"/>
      <c r="AI407" s="14"/>
      <c r="AJ407" s="14"/>
      <c r="AK407" s="14"/>
    </row>
    <row r="408" customFormat="false" ht="10.5" hidden="false" customHeight="false" outlineLevel="0" collapsed="false"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F408" s="14"/>
      <c r="AG408" s="14"/>
      <c r="AH408" s="14"/>
      <c r="AI408" s="14"/>
      <c r="AJ408" s="14"/>
      <c r="AK408" s="14"/>
    </row>
    <row r="409" customFormat="false" ht="10.5" hidden="false" customHeight="false" outlineLevel="0" collapsed="false"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F409" s="14"/>
      <c r="AG409" s="14"/>
      <c r="AH409" s="14"/>
      <c r="AI409" s="14"/>
      <c r="AJ409" s="14"/>
      <c r="AK409" s="14"/>
    </row>
    <row r="410" customFormat="false" ht="10.5" hidden="false" customHeight="false" outlineLevel="0" collapsed="false"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  <c r="AA410" s="14"/>
      <c r="AB410" s="14"/>
      <c r="AC410" s="14"/>
      <c r="AD410" s="14"/>
      <c r="AE410" s="14"/>
      <c r="AF410" s="14"/>
      <c r="AG410" s="14"/>
      <c r="AH410" s="14"/>
      <c r="AI410" s="14"/>
      <c r="AJ410" s="14"/>
      <c r="AK410" s="14"/>
    </row>
    <row r="411" customFormat="false" ht="10.5" hidden="false" customHeight="false" outlineLevel="0" collapsed="false"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  <c r="AA411" s="14"/>
      <c r="AB411" s="14"/>
      <c r="AC411" s="14"/>
      <c r="AD411" s="14"/>
      <c r="AE411" s="14"/>
      <c r="AF411" s="14"/>
      <c r="AG411" s="14"/>
      <c r="AH411" s="14"/>
      <c r="AI411" s="14"/>
      <c r="AJ411" s="14"/>
      <c r="AK411" s="14"/>
    </row>
    <row r="412" customFormat="false" ht="10.5" hidden="false" customHeight="false" outlineLevel="0" collapsed="false"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F412" s="14"/>
      <c r="AG412" s="14"/>
      <c r="AH412" s="14"/>
      <c r="AI412" s="14"/>
      <c r="AJ412" s="14"/>
      <c r="AK412" s="14"/>
    </row>
    <row r="413" customFormat="false" ht="10.5" hidden="false" customHeight="false" outlineLevel="0" collapsed="false"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F413" s="14"/>
      <c r="AG413" s="14"/>
      <c r="AH413" s="14"/>
      <c r="AI413" s="14"/>
      <c r="AJ413" s="14"/>
      <c r="AK413" s="14"/>
    </row>
    <row r="414" customFormat="false" ht="10.5" hidden="false" customHeight="false" outlineLevel="0" collapsed="false"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F414" s="14"/>
      <c r="AG414" s="14"/>
      <c r="AH414" s="14"/>
      <c r="AI414" s="14"/>
      <c r="AJ414" s="14"/>
      <c r="AK414" s="14"/>
    </row>
    <row r="415" customFormat="false" ht="10.5" hidden="false" customHeight="false" outlineLevel="0" collapsed="false"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F415" s="14"/>
      <c r="AG415" s="14"/>
      <c r="AH415" s="14"/>
      <c r="AI415" s="14"/>
      <c r="AJ415" s="14"/>
      <c r="AK415" s="14"/>
    </row>
    <row r="416" customFormat="false" ht="10.5" hidden="false" customHeight="false" outlineLevel="0" collapsed="false"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F416" s="14"/>
      <c r="AG416" s="14"/>
      <c r="AH416" s="14"/>
      <c r="AI416" s="14"/>
      <c r="AJ416" s="14"/>
      <c r="AK416" s="14"/>
    </row>
    <row r="417" customFormat="false" ht="10.5" hidden="false" customHeight="false" outlineLevel="0" collapsed="false"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  <c r="AA417" s="14"/>
      <c r="AB417" s="14"/>
      <c r="AC417" s="14"/>
      <c r="AD417" s="14"/>
      <c r="AE417" s="14"/>
      <c r="AF417" s="14"/>
      <c r="AG417" s="14"/>
      <c r="AH417" s="14"/>
      <c r="AI417" s="14"/>
      <c r="AJ417" s="14"/>
      <c r="AK417" s="14"/>
    </row>
    <row r="418" customFormat="false" ht="10.5" hidden="false" customHeight="false" outlineLevel="0" collapsed="false"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  <c r="AA418" s="14"/>
      <c r="AB418" s="14"/>
      <c r="AC418" s="14"/>
      <c r="AD418" s="14"/>
      <c r="AE418" s="14"/>
      <c r="AF418" s="14"/>
      <c r="AG418" s="14"/>
      <c r="AH418" s="14"/>
      <c r="AI418" s="14"/>
      <c r="AJ418" s="14"/>
      <c r="AK418" s="14"/>
    </row>
    <row r="419" customFormat="false" ht="10.5" hidden="false" customHeight="false" outlineLevel="0" collapsed="false"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F419" s="14"/>
      <c r="AG419" s="14"/>
      <c r="AH419" s="14"/>
      <c r="AI419" s="14"/>
      <c r="AJ419" s="14"/>
      <c r="AK419" s="14"/>
    </row>
    <row r="420" customFormat="false" ht="10.5" hidden="false" customHeight="false" outlineLevel="0" collapsed="false"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F420" s="14"/>
      <c r="AG420" s="14"/>
      <c r="AH420" s="14"/>
      <c r="AI420" s="14"/>
      <c r="AJ420" s="14"/>
      <c r="AK420" s="14"/>
    </row>
    <row r="421" customFormat="false" ht="10.5" hidden="false" customHeight="false" outlineLevel="0" collapsed="false"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F421" s="14"/>
      <c r="AG421" s="14"/>
      <c r="AH421" s="14"/>
      <c r="AI421" s="14"/>
      <c r="AJ421" s="14"/>
      <c r="AK421" s="14"/>
    </row>
    <row r="422" customFormat="false" ht="10.5" hidden="false" customHeight="false" outlineLevel="0" collapsed="false"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F422" s="14"/>
      <c r="AG422" s="14"/>
      <c r="AH422" s="14"/>
      <c r="AI422" s="14"/>
      <c r="AJ422" s="14"/>
      <c r="AK422" s="14"/>
    </row>
    <row r="423" customFormat="false" ht="10.5" hidden="false" customHeight="false" outlineLevel="0" collapsed="false"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F423" s="14"/>
      <c r="AG423" s="14"/>
      <c r="AH423" s="14"/>
      <c r="AI423" s="14"/>
      <c r="AJ423" s="14"/>
      <c r="AK423" s="14"/>
    </row>
    <row r="424" customFormat="false" ht="10.5" hidden="false" customHeight="false" outlineLevel="0" collapsed="false"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F424" s="14"/>
      <c r="AG424" s="14"/>
      <c r="AH424" s="14"/>
      <c r="AI424" s="14"/>
      <c r="AJ424" s="14"/>
      <c r="AK424" s="14"/>
    </row>
    <row r="425" customFormat="false" ht="10.5" hidden="false" customHeight="false" outlineLevel="0" collapsed="false"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F425" s="14"/>
      <c r="AG425" s="14"/>
      <c r="AH425" s="14"/>
      <c r="AI425" s="14"/>
      <c r="AJ425" s="14"/>
      <c r="AK425" s="14"/>
    </row>
    <row r="426" customFormat="false" ht="10.5" hidden="false" customHeight="false" outlineLevel="0" collapsed="false"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  <c r="AA426" s="14"/>
      <c r="AB426" s="14"/>
      <c r="AC426" s="14"/>
      <c r="AD426" s="14"/>
      <c r="AE426" s="14"/>
      <c r="AF426" s="14"/>
      <c r="AG426" s="14"/>
      <c r="AH426" s="14"/>
      <c r="AI426" s="14"/>
      <c r="AJ426" s="14"/>
      <c r="AK426" s="14"/>
    </row>
    <row r="427" customFormat="false" ht="10.5" hidden="false" customHeight="false" outlineLevel="0" collapsed="false"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F427" s="14"/>
      <c r="AG427" s="14"/>
      <c r="AH427" s="14"/>
      <c r="AI427" s="14"/>
      <c r="AJ427" s="14"/>
      <c r="AK427" s="14"/>
    </row>
    <row r="428" customFormat="false" ht="10.5" hidden="false" customHeight="false" outlineLevel="0" collapsed="false"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F428" s="14"/>
      <c r="AG428" s="14"/>
      <c r="AH428" s="14"/>
      <c r="AI428" s="14"/>
      <c r="AJ428" s="14"/>
      <c r="AK428" s="14"/>
    </row>
    <row r="429" customFormat="false" ht="10.5" hidden="false" customHeight="false" outlineLevel="0" collapsed="false"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F429" s="14"/>
      <c r="AG429" s="14"/>
      <c r="AH429" s="14"/>
      <c r="AI429" s="14"/>
      <c r="AJ429" s="14"/>
      <c r="AK429" s="14"/>
    </row>
    <row r="430" customFormat="false" ht="10.5" hidden="false" customHeight="false" outlineLevel="0" collapsed="false"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F430" s="14"/>
      <c r="AG430" s="14"/>
      <c r="AH430" s="14"/>
      <c r="AI430" s="14"/>
      <c r="AJ430" s="14"/>
      <c r="AK430" s="14"/>
    </row>
    <row r="431" customFormat="false" ht="10.5" hidden="false" customHeight="false" outlineLevel="0" collapsed="false"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  <c r="AA431" s="14"/>
      <c r="AB431" s="14"/>
      <c r="AC431" s="14"/>
      <c r="AD431" s="14"/>
      <c r="AE431" s="14"/>
      <c r="AF431" s="14"/>
      <c r="AG431" s="14"/>
      <c r="AH431" s="14"/>
      <c r="AI431" s="14"/>
      <c r="AJ431" s="14"/>
      <c r="AK431" s="14"/>
    </row>
    <row r="432" customFormat="false" ht="10.5" hidden="false" customHeight="false" outlineLevel="0" collapsed="false"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F432" s="14"/>
      <c r="AG432" s="14"/>
      <c r="AH432" s="14"/>
      <c r="AI432" s="14"/>
      <c r="AJ432" s="14"/>
      <c r="AK432" s="14"/>
    </row>
    <row r="433" customFormat="false" ht="10.5" hidden="false" customHeight="false" outlineLevel="0" collapsed="false"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  <c r="AA433" s="14"/>
      <c r="AB433" s="14"/>
      <c r="AC433" s="14"/>
      <c r="AD433" s="14"/>
      <c r="AE433" s="14"/>
      <c r="AF433" s="14"/>
      <c r="AG433" s="14"/>
      <c r="AH433" s="14"/>
      <c r="AI433" s="14"/>
      <c r="AJ433" s="14"/>
      <c r="AK433" s="14"/>
    </row>
    <row r="434" customFormat="false" ht="10.5" hidden="false" customHeight="false" outlineLevel="0" collapsed="false"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  <c r="AA434" s="14"/>
      <c r="AB434" s="14"/>
      <c r="AC434" s="14"/>
      <c r="AD434" s="14"/>
      <c r="AE434" s="14"/>
      <c r="AF434" s="14"/>
      <c r="AG434" s="14"/>
      <c r="AH434" s="14"/>
      <c r="AI434" s="14"/>
      <c r="AJ434" s="14"/>
      <c r="AK434" s="14"/>
    </row>
    <row r="435" customFormat="false" ht="10.5" hidden="false" customHeight="false" outlineLevel="0" collapsed="false"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F435" s="14"/>
      <c r="AG435" s="14"/>
      <c r="AH435" s="14"/>
      <c r="AI435" s="14"/>
      <c r="AJ435" s="14"/>
      <c r="AK435" s="14"/>
    </row>
    <row r="436" customFormat="false" ht="10.5" hidden="false" customHeight="false" outlineLevel="0" collapsed="false"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F436" s="14"/>
      <c r="AG436" s="14"/>
      <c r="AH436" s="14"/>
      <c r="AI436" s="14"/>
      <c r="AJ436" s="14"/>
      <c r="AK436" s="14"/>
    </row>
    <row r="437" customFormat="false" ht="10.5" hidden="false" customHeight="false" outlineLevel="0" collapsed="false"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F437" s="14"/>
      <c r="AG437" s="14"/>
      <c r="AH437" s="14"/>
      <c r="AI437" s="14"/>
      <c r="AJ437" s="14"/>
      <c r="AK437" s="14"/>
    </row>
    <row r="438" customFormat="false" ht="10.5" hidden="false" customHeight="false" outlineLevel="0" collapsed="false"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F438" s="14"/>
      <c r="AG438" s="14"/>
      <c r="AH438" s="14"/>
      <c r="AI438" s="14"/>
      <c r="AJ438" s="14"/>
      <c r="AK438" s="14"/>
    </row>
    <row r="439" customFormat="false" ht="10.5" hidden="false" customHeight="false" outlineLevel="0" collapsed="false"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F439" s="14"/>
      <c r="AG439" s="14"/>
      <c r="AH439" s="14"/>
      <c r="AI439" s="14"/>
      <c r="AJ439" s="14"/>
      <c r="AK439" s="14"/>
    </row>
    <row r="440" customFormat="false" ht="10.5" hidden="false" customHeight="false" outlineLevel="0" collapsed="false"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F440" s="14"/>
      <c r="AG440" s="14"/>
      <c r="AH440" s="14"/>
      <c r="AI440" s="14"/>
      <c r="AJ440" s="14"/>
      <c r="AK440" s="14"/>
    </row>
    <row r="441" customFormat="false" ht="10.5" hidden="false" customHeight="false" outlineLevel="0" collapsed="false"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F441" s="14"/>
      <c r="AG441" s="14"/>
      <c r="AH441" s="14"/>
      <c r="AI441" s="14"/>
      <c r="AJ441" s="14"/>
      <c r="AK441" s="14"/>
    </row>
    <row r="442" customFormat="false" ht="10.5" hidden="false" customHeight="false" outlineLevel="0" collapsed="false"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F442" s="14"/>
      <c r="AG442" s="14"/>
      <c r="AH442" s="14"/>
      <c r="AI442" s="14"/>
      <c r="AJ442" s="14"/>
      <c r="AK442" s="14"/>
    </row>
    <row r="443" customFormat="false" ht="10.5" hidden="false" customHeight="false" outlineLevel="0" collapsed="false"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F443" s="14"/>
      <c r="AG443" s="14"/>
      <c r="AH443" s="14"/>
      <c r="AI443" s="14"/>
      <c r="AJ443" s="14"/>
      <c r="AK443" s="14"/>
    </row>
    <row r="444" customFormat="false" ht="10.5" hidden="false" customHeight="false" outlineLevel="0" collapsed="false"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  <c r="AA444" s="14"/>
      <c r="AB444" s="14"/>
      <c r="AC444" s="14"/>
      <c r="AD444" s="14"/>
      <c r="AE444" s="14"/>
      <c r="AF444" s="14"/>
      <c r="AG444" s="14"/>
      <c r="AH444" s="14"/>
      <c r="AI444" s="14"/>
      <c r="AJ444" s="14"/>
      <c r="AK444" s="14"/>
    </row>
    <row r="445" customFormat="false" ht="10.5" hidden="false" customHeight="false" outlineLevel="0" collapsed="false"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F445" s="14"/>
      <c r="AG445" s="14"/>
      <c r="AH445" s="14"/>
      <c r="AI445" s="14"/>
      <c r="AJ445" s="14"/>
      <c r="AK445" s="14"/>
    </row>
    <row r="446" customFormat="false" ht="10.5" hidden="false" customHeight="false" outlineLevel="0" collapsed="false"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  <c r="AA446" s="14"/>
      <c r="AB446" s="14"/>
      <c r="AC446" s="14"/>
      <c r="AD446" s="14"/>
      <c r="AE446" s="14"/>
      <c r="AF446" s="14"/>
      <c r="AG446" s="14"/>
      <c r="AH446" s="14"/>
      <c r="AI446" s="14"/>
      <c r="AJ446" s="14"/>
      <c r="AK446" s="14"/>
    </row>
    <row r="447" customFormat="false" ht="10.5" hidden="false" customHeight="false" outlineLevel="0" collapsed="false"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F447" s="14"/>
      <c r="AG447" s="14"/>
      <c r="AH447" s="14"/>
      <c r="AI447" s="14"/>
      <c r="AJ447" s="14"/>
      <c r="AK447" s="14"/>
    </row>
    <row r="448" customFormat="false" ht="10.5" hidden="false" customHeight="false" outlineLevel="0" collapsed="false"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F448" s="14"/>
      <c r="AG448" s="14"/>
      <c r="AH448" s="14"/>
      <c r="AI448" s="14"/>
      <c r="AJ448" s="14"/>
      <c r="AK448" s="14"/>
    </row>
    <row r="449" customFormat="false" ht="10.5" hidden="false" customHeight="false" outlineLevel="0" collapsed="false"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F449" s="14"/>
      <c r="AG449" s="14"/>
      <c r="AH449" s="14"/>
      <c r="AI449" s="14"/>
      <c r="AJ449" s="14"/>
      <c r="AK449" s="14"/>
    </row>
    <row r="450" customFormat="false" ht="10.5" hidden="false" customHeight="false" outlineLevel="0" collapsed="false"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F450" s="14"/>
      <c r="AG450" s="14"/>
      <c r="AH450" s="14"/>
      <c r="AI450" s="14"/>
      <c r="AJ450" s="14"/>
      <c r="AK450" s="14"/>
    </row>
    <row r="451" customFormat="false" ht="10.5" hidden="false" customHeight="false" outlineLevel="0" collapsed="false"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F451" s="14"/>
      <c r="AG451" s="14"/>
      <c r="AH451" s="14"/>
      <c r="AI451" s="14"/>
      <c r="AJ451" s="14"/>
      <c r="AK451" s="14"/>
    </row>
    <row r="452" customFormat="false" ht="10.5" hidden="false" customHeight="false" outlineLevel="0" collapsed="false"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  <c r="AA452" s="14"/>
      <c r="AB452" s="14"/>
      <c r="AC452" s="14"/>
      <c r="AD452" s="14"/>
      <c r="AE452" s="14"/>
      <c r="AF452" s="14"/>
      <c r="AG452" s="14"/>
      <c r="AH452" s="14"/>
      <c r="AI452" s="14"/>
      <c r="AJ452" s="14"/>
      <c r="AK452" s="14"/>
    </row>
    <row r="453" customFormat="false" ht="10.5" hidden="false" customHeight="false" outlineLevel="0" collapsed="false"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F453" s="14"/>
      <c r="AG453" s="14"/>
      <c r="AH453" s="14"/>
      <c r="AI453" s="14"/>
      <c r="AJ453" s="14"/>
      <c r="AK453" s="14"/>
    </row>
    <row r="454" customFormat="false" ht="10.5" hidden="false" customHeight="false" outlineLevel="0" collapsed="false"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F454" s="14"/>
      <c r="AG454" s="14"/>
      <c r="AH454" s="14"/>
      <c r="AI454" s="14"/>
      <c r="AJ454" s="14"/>
      <c r="AK454" s="14"/>
    </row>
    <row r="455" customFormat="false" ht="10.5" hidden="false" customHeight="false" outlineLevel="0" collapsed="false"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F455" s="14"/>
      <c r="AG455" s="14"/>
      <c r="AH455" s="14"/>
      <c r="AI455" s="14"/>
      <c r="AJ455" s="14"/>
      <c r="AK455" s="14"/>
    </row>
    <row r="456" customFormat="false" ht="10.5" hidden="false" customHeight="false" outlineLevel="0" collapsed="false"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F456" s="14"/>
      <c r="AG456" s="14"/>
      <c r="AH456" s="14"/>
      <c r="AI456" s="14"/>
      <c r="AJ456" s="14"/>
      <c r="AK456" s="14"/>
    </row>
    <row r="457" customFormat="false" ht="10.5" hidden="false" customHeight="false" outlineLevel="0" collapsed="false"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F457" s="14"/>
      <c r="AG457" s="14"/>
      <c r="AH457" s="14"/>
      <c r="AI457" s="14"/>
      <c r="AJ457" s="14"/>
      <c r="AK457" s="14"/>
    </row>
    <row r="458" customFormat="false" ht="10.5" hidden="false" customHeight="false" outlineLevel="0" collapsed="false"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F458" s="14"/>
      <c r="AG458" s="14"/>
      <c r="AH458" s="14"/>
      <c r="AI458" s="14"/>
      <c r="AJ458" s="14"/>
      <c r="AK458" s="14"/>
    </row>
    <row r="459" customFormat="false" ht="10.5" hidden="false" customHeight="false" outlineLevel="0" collapsed="false"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F459" s="14"/>
      <c r="AG459" s="14"/>
      <c r="AH459" s="14"/>
      <c r="AI459" s="14"/>
      <c r="AJ459" s="14"/>
      <c r="AK459" s="14"/>
    </row>
    <row r="460" customFormat="false" ht="10.5" hidden="false" customHeight="false" outlineLevel="0" collapsed="false"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  <c r="AA460" s="14"/>
      <c r="AB460" s="14"/>
      <c r="AC460" s="14"/>
      <c r="AD460" s="14"/>
      <c r="AE460" s="14"/>
      <c r="AF460" s="14"/>
      <c r="AG460" s="14"/>
      <c r="AH460" s="14"/>
      <c r="AI460" s="14"/>
      <c r="AJ460" s="14"/>
      <c r="AK460" s="14"/>
    </row>
    <row r="461" customFormat="false" ht="10.5" hidden="false" customHeight="false" outlineLevel="0" collapsed="false"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F461" s="14"/>
      <c r="AG461" s="14"/>
      <c r="AH461" s="14"/>
      <c r="AI461" s="14"/>
      <c r="AJ461" s="14"/>
      <c r="AK461" s="14"/>
    </row>
    <row r="462" customFormat="false" ht="10.5" hidden="false" customHeight="false" outlineLevel="0" collapsed="false"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  <c r="AA462" s="14"/>
      <c r="AB462" s="14"/>
      <c r="AC462" s="14"/>
      <c r="AD462" s="14"/>
      <c r="AE462" s="14"/>
      <c r="AF462" s="14"/>
      <c r="AG462" s="14"/>
      <c r="AH462" s="14"/>
      <c r="AI462" s="14"/>
      <c r="AJ462" s="14"/>
      <c r="AK462" s="14"/>
    </row>
    <row r="463" customFormat="false" ht="10.5" hidden="false" customHeight="false" outlineLevel="0" collapsed="false"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F463" s="14"/>
      <c r="AG463" s="14"/>
      <c r="AH463" s="14"/>
      <c r="AI463" s="14"/>
      <c r="AJ463" s="14"/>
      <c r="AK463" s="14"/>
    </row>
    <row r="464" customFormat="false" ht="10.5" hidden="false" customHeight="false" outlineLevel="0" collapsed="false"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F464" s="14"/>
      <c r="AG464" s="14"/>
      <c r="AH464" s="14"/>
      <c r="AI464" s="14"/>
      <c r="AJ464" s="14"/>
      <c r="AK464" s="14"/>
    </row>
    <row r="465" customFormat="false" ht="10.5" hidden="false" customHeight="false" outlineLevel="0" collapsed="false"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F465" s="14"/>
      <c r="AG465" s="14"/>
      <c r="AH465" s="14"/>
      <c r="AI465" s="14"/>
      <c r="AJ465" s="14"/>
      <c r="AK465" s="14"/>
    </row>
    <row r="466" customFormat="false" ht="10.5" hidden="false" customHeight="false" outlineLevel="0" collapsed="false"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F466" s="14"/>
      <c r="AG466" s="14"/>
      <c r="AH466" s="14"/>
      <c r="AI466" s="14"/>
      <c r="AJ466" s="14"/>
      <c r="AK466" s="14"/>
    </row>
    <row r="467" customFormat="false" ht="10.5" hidden="false" customHeight="false" outlineLevel="0" collapsed="false"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F467" s="14"/>
      <c r="AG467" s="14"/>
      <c r="AH467" s="14"/>
      <c r="AI467" s="14"/>
      <c r="AJ467" s="14"/>
      <c r="AK467" s="14"/>
    </row>
    <row r="468" customFormat="false" ht="10.5" hidden="false" customHeight="false" outlineLevel="0" collapsed="false"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F468" s="14"/>
      <c r="AG468" s="14"/>
      <c r="AH468" s="14"/>
      <c r="AI468" s="14"/>
      <c r="AJ468" s="14"/>
      <c r="AK468" s="14"/>
    </row>
    <row r="469" customFormat="false" ht="10.5" hidden="false" customHeight="false" outlineLevel="0" collapsed="false"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  <c r="AA469" s="14"/>
      <c r="AB469" s="14"/>
      <c r="AC469" s="14"/>
      <c r="AD469" s="14"/>
      <c r="AE469" s="14"/>
      <c r="AF469" s="14"/>
      <c r="AG469" s="14"/>
      <c r="AH469" s="14"/>
      <c r="AI469" s="14"/>
      <c r="AJ469" s="14"/>
      <c r="AK469" s="14"/>
    </row>
    <row r="470" customFormat="false" ht="10.5" hidden="false" customHeight="false" outlineLevel="0" collapsed="false"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  <c r="AA470" s="14"/>
      <c r="AB470" s="14"/>
      <c r="AC470" s="14"/>
      <c r="AD470" s="14"/>
      <c r="AE470" s="14"/>
      <c r="AF470" s="14"/>
      <c r="AG470" s="14"/>
      <c r="AH470" s="14"/>
      <c r="AI470" s="14"/>
      <c r="AJ470" s="14"/>
      <c r="AK470" s="14"/>
    </row>
    <row r="471" customFormat="false" ht="10.5" hidden="false" customHeight="false" outlineLevel="0" collapsed="false"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F471" s="14"/>
      <c r="AG471" s="14"/>
      <c r="AH471" s="14"/>
      <c r="AI471" s="14"/>
      <c r="AJ471" s="14"/>
      <c r="AK471" s="14"/>
    </row>
    <row r="472" customFormat="false" ht="10.5" hidden="false" customHeight="false" outlineLevel="0" collapsed="false"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  <c r="AA472" s="14"/>
      <c r="AB472" s="14"/>
      <c r="AC472" s="14"/>
      <c r="AD472" s="14"/>
      <c r="AE472" s="14"/>
      <c r="AF472" s="14"/>
      <c r="AG472" s="14"/>
      <c r="AH472" s="14"/>
      <c r="AI472" s="14"/>
      <c r="AJ472" s="14"/>
      <c r="AK472" s="14"/>
    </row>
    <row r="473" customFormat="false" ht="10.5" hidden="false" customHeight="false" outlineLevel="0" collapsed="false"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F473" s="14"/>
      <c r="AG473" s="14"/>
      <c r="AH473" s="14"/>
      <c r="AI473" s="14"/>
      <c r="AJ473" s="14"/>
      <c r="AK473" s="14"/>
    </row>
    <row r="474" customFormat="false" ht="10.5" hidden="false" customHeight="false" outlineLevel="0" collapsed="false"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F474" s="14"/>
      <c r="AG474" s="14"/>
      <c r="AH474" s="14"/>
      <c r="AI474" s="14"/>
      <c r="AJ474" s="14"/>
      <c r="AK474" s="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156" width="22.83"/>
    <col collapsed="false" customWidth="true" hidden="false" outlineLevel="0" max="2" min="2" style="156" width="21.83"/>
    <col collapsed="false" customWidth="true" hidden="false" outlineLevel="0" max="3" min="3" style="156" width="4.99"/>
    <col collapsed="false" customWidth="true" hidden="true" outlineLevel="0" max="7" min="4" style="156" width="13.83"/>
    <col collapsed="false" customWidth="true" hidden="true" outlineLevel="0" max="8" min="8" style="156" width="0.15"/>
    <col collapsed="false" customWidth="true" hidden="true" outlineLevel="0" max="9" min="9" style="156" width="13.83"/>
    <col collapsed="false" customWidth="true" hidden="false" outlineLevel="0" max="11" min="10" style="156" width="14.99"/>
    <col collapsed="false" customWidth="true" hidden="false" outlineLevel="0" max="12" min="12" style="156" width="15.15"/>
    <col collapsed="false" customWidth="true" hidden="false" outlineLevel="0" max="33" min="13" style="156" width="13.83"/>
    <col collapsed="false" customWidth="true" hidden="false" outlineLevel="0" max="34" min="34" style="156" width="14.65"/>
    <col collapsed="false" customWidth="false" hidden="false" outlineLevel="0" max="257" min="35" style="157" width="9.33"/>
  </cols>
  <sheetData>
    <row r="1" customFormat="false" ht="10.5" hidden="false" customHeight="false" outlineLevel="0" collapsed="false">
      <c r="A1" s="125" t="s">
        <v>0</v>
      </c>
      <c r="B1" s="158"/>
    </row>
    <row r="2" customFormat="false" ht="10.5" hidden="false" customHeight="false" outlineLevel="0" collapsed="false">
      <c r="A2" s="125" t="s">
        <v>170</v>
      </c>
      <c r="B2" s="158"/>
    </row>
    <row r="3" customFormat="false" ht="10.5" hidden="false" customHeight="false" outlineLevel="0" collapsed="false">
      <c r="A3" s="125" t="str">
        <f aca="false">'SPEC REPORT'!A3</f>
        <v>As of November 16, 2001</v>
      </c>
      <c r="B3" s="158"/>
    </row>
    <row r="4" customFormat="false" ht="10.5" hidden="false" customHeight="false" outlineLevel="0" collapsed="false">
      <c r="A4" s="125" t="s">
        <v>3</v>
      </c>
      <c r="B4" s="158"/>
    </row>
    <row r="5" customFormat="false" ht="9" hidden="false" customHeight="false" outlineLevel="0" collapsed="false">
      <c r="A5" s="159"/>
      <c r="B5" s="159"/>
      <c r="D5" s="160" t="n">
        <v>36892</v>
      </c>
      <c r="E5" s="160" t="n">
        <v>36923</v>
      </c>
      <c r="F5" s="160" t="n">
        <v>36951</v>
      </c>
      <c r="G5" s="160" t="n">
        <v>36982</v>
      </c>
      <c r="H5" s="160" t="n">
        <v>37012</v>
      </c>
    </row>
    <row r="6" customFormat="false" ht="9" hidden="false" customHeight="false" outlineLevel="0" collapsed="false">
      <c r="A6" s="161" t="s">
        <v>116</v>
      </c>
      <c r="B6" s="162"/>
      <c r="D6" s="163"/>
      <c r="E6" s="163"/>
      <c r="F6" s="163"/>
      <c r="G6" s="163"/>
      <c r="H6" s="163"/>
      <c r="I6" s="160"/>
      <c r="J6" s="160" t="n">
        <v>37226</v>
      </c>
      <c r="K6" s="160" t="n">
        <v>37257</v>
      </c>
      <c r="L6" s="160" t="n">
        <v>37288</v>
      </c>
      <c r="M6" s="160" t="n">
        <v>37316</v>
      </c>
      <c r="N6" s="160" t="n">
        <v>37347</v>
      </c>
      <c r="O6" s="160" t="n">
        <v>37377</v>
      </c>
      <c r="P6" s="160" t="n">
        <v>37408</v>
      </c>
      <c r="Q6" s="160" t="n">
        <v>37438</v>
      </c>
      <c r="R6" s="160" t="n">
        <v>37469</v>
      </c>
      <c r="S6" s="160" t="n">
        <v>37500</v>
      </c>
      <c r="T6" s="160" t="n">
        <v>37530</v>
      </c>
      <c r="U6" s="160" t="n">
        <v>37561</v>
      </c>
      <c r="V6" s="160" t="n">
        <v>37591</v>
      </c>
      <c r="W6" s="160" t="n">
        <v>37622</v>
      </c>
      <c r="X6" s="160" t="n">
        <v>37653</v>
      </c>
      <c r="Y6" s="160" t="n">
        <v>37681</v>
      </c>
      <c r="Z6" s="160" t="n">
        <v>37712</v>
      </c>
      <c r="AA6" s="160" t="n">
        <v>37742</v>
      </c>
      <c r="AB6" s="160" t="n">
        <v>37773</v>
      </c>
      <c r="AC6" s="160" t="n">
        <v>37803</v>
      </c>
      <c r="AD6" s="160" t="n">
        <v>37834</v>
      </c>
      <c r="AE6" s="160" t="n">
        <v>37865</v>
      </c>
      <c r="AF6" s="160" t="n">
        <v>37895</v>
      </c>
      <c r="AG6" s="160" t="n">
        <v>37926</v>
      </c>
      <c r="AH6" s="164" t="s">
        <v>154</v>
      </c>
      <c r="AI6" s="165"/>
      <c r="AJ6" s="165"/>
      <c r="AK6" s="165"/>
      <c r="AL6" s="165"/>
      <c r="AM6" s="165"/>
    </row>
    <row r="7" customFormat="false" ht="9" hidden="false" customHeight="false" outlineLevel="0" collapsed="false">
      <c r="A7" s="166" t="s">
        <v>161</v>
      </c>
      <c r="B7" s="166"/>
      <c r="C7" s="166"/>
      <c r="D7" s="167"/>
      <c r="E7" s="167"/>
      <c r="F7" s="167"/>
      <c r="G7" s="167"/>
      <c r="H7" s="167"/>
      <c r="I7" s="167"/>
      <c r="J7" s="167" t="n">
        <f aca="false">'SPEC DETAILS'!C9</f>
        <v>13.4409</v>
      </c>
      <c r="K7" s="167" t="n">
        <f aca="false">'SPEC DETAILS'!D9</f>
        <v>13.9785</v>
      </c>
      <c r="L7" s="167" t="n">
        <f aca="false">'SPEC DETAILS'!E9</f>
        <v>14.2857</v>
      </c>
      <c r="M7" s="167" t="n">
        <f aca="false">'SPEC DETAILS'!F9</f>
        <v>13.9785</v>
      </c>
      <c r="N7" s="167" t="n">
        <f aca="false">'SPEC DETAILS'!G9</f>
        <v>14.4444</v>
      </c>
      <c r="O7" s="167" t="n">
        <f aca="false">'SPEC DETAILS'!H9</f>
        <v>13.9785</v>
      </c>
      <c r="P7" s="167" t="n">
        <f aca="false">'SPEC DETAILS'!I9</f>
        <v>13.8889</v>
      </c>
      <c r="Q7" s="167" t="n">
        <f aca="false">'SPEC DETAILS'!J9</f>
        <v>0</v>
      </c>
      <c r="R7" s="167" t="n">
        <f aca="false">'SPEC DETAILS'!K9</f>
        <v>0</v>
      </c>
      <c r="S7" s="167" t="n">
        <f aca="false">'SPEC DETAILS'!L9</f>
        <v>0</v>
      </c>
      <c r="T7" s="167" t="n">
        <f aca="false">'SPEC DETAILS'!M9</f>
        <v>0</v>
      </c>
      <c r="U7" s="167" t="n">
        <f aca="false">'SPEC DETAILS'!N9</f>
        <v>0</v>
      </c>
      <c r="V7" s="167" t="n">
        <f aca="false">'SPEC DETAILS'!O9</f>
        <v>0</v>
      </c>
      <c r="W7" s="167" t="n">
        <f aca="false">'SPEC DETAILS'!P9</f>
        <v>0</v>
      </c>
      <c r="X7" s="167" t="n">
        <f aca="false">'SPEC DETAILS'!Q9</f>
        <v>0</v>
      </c>
      <c r="Y7" s="167" t="n">
        <f aca="false">'SPEC DETAILS'!R9</f>
        <v>0</v>
      </c>
      <c r="Z7" s="167" t="n">
        <f aca="false">'SPEC DETAILS'!S9</f>
        <v>0</v>
      </c>
      <c r="AA7" s="167" t="n">
        <f aca="false">'SPEC DETAILS'!T9</f>
        <v>0</v>
      </c>
      <c r="AB7" s="167" t="n">
        <f aca="false">'SPEC DETAILS'!U9</f>
        <v>0</v>
      </c>
      <c r="AC7" s="167" t="n">
        <f aca="false">'SPEC DETAILS'!V9</f>
        <v>0</v>
      </c>
      <c r="AD7" s="167" t="n">
        <f aca="false">'SPEC DETAILS'!W9</f>
        <v>0</v>
      </c>
      <c r="AE7" s="167" t="n">
        <f aca="false">'SPEC DETAILS'!X9</f>
        <v>0</v>
      </c>
      <c r="AF7" s="167" t="n">
        <f aca="false">'SPEC DETAILS'!Y9</f>
        <v>0</v>
      </c>
      <c r="AG7" s="167" t="n">
        <f aca="false">'SPEC DETAILS'!Z9</f>
        <v>0</v>
      </c>
      <c r="AH7" s="168"/>
      <c r="AI7" s="168"/>
      <c r="AJ7" s="168"/>
      <c r="AK7" s="168"/>
      <c r="AL7" s="168"/>
      <c r="AM7" s="168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2"/>
      <c r="BM7" s="162"/>
      <c r="BN7" s="162"/>
      <c r="BO7" s="162"/>
      <c r="BP7" s="162"/>
      <c r="BQ7" s="162"/>
      <c r="BR7" s="162"/>
      <c r="BS7" s="162"/>
      <c r="BT7" s="162"/>
      <c r="BU7" s="162"/>
      <c r="BV7" s="162"/>
      <c r="BW7" s="162"/>
      <c r="BX7" s="162"/>
      <c r="BY7" s="162"/>
      <c r="BZ7" s="162"/>
      <c r="CA7" s="162"/>
      <c r="CB7" s="162"/>
      <c r="CC7" s="162"/>
      <c r="CD7" s="162"/>
      <c r="CE7" s="162"/>
      <c r="CF7" s="162"/>
      <c r="CG7" s="162"/>
      <c r="CH7" s="162"/>
      <c r="CI7" s="162"/>
      <c r="CJ7" s="162"/>
      <c r="CK7" s="162"/>
      <c r="CL7" s="162"/>
      <c r="CM7" s="162"/>
      <c r="CN7" s="162"/>
      <c r="CO7" s="162"/>
      <c r="CP7" s="162"/>
      <c r="CQ7" s="162"/>
      <c r="CR7" s="162"/>
      <c r="CS7" s="162"/>
      <c r="CT7" s="162"/>
      <c r="CU7" s="162"/>
      <c r="CV7" s="162"/>
      <c r="CW7" s="162"/>
      <c r="CX7" s="162"/>
      <c r="CY7" s="162"/>
      <c r="CZ7" s="162"/>
      <c r="DA7" s="162"/>
      <c r="DB7" s="162"/>
      <c r="DC7" s="162"/>
      <c r="DD7" s="162"/>
      <c r="DE7" s="162"/>
      <c r="DF7" s="162"/>
      <c r="DG7" s="162"/>
      <c r="DH7" s="162"/>
      <c r="DI7" s="162"/>
      <c r="DJ7" s="162"/>
      <c r="DK7" s="162"/>
      <c r="DL7" s="162"/>
      <c r="DM7" s="162"/>
      <c r="DN7" s="162"/>
      <c r="DO7" s="162"/>
      <c r="DP7" s="162"/>
      <c r="DQ7" s="162"/>
      <c r="DR7" s="162"/>
      <c r="DS7" s="162"/>
      <c r="DT7" s="162"/>
      <c r="DU7" s="162"/>
      <c r="DV7" s="162"/>
      <c r="DW7" s="162"/>
      <c r="DX7" s="162"/>
      <c r="DY7" s="162"/>
      <c r="DZ7" s="162"/>
      <c r="EA7" s="162"/>
      <c r="EB7" s="162"/>
      <c r="EC7" s="162"/>
      <c r="ED7" s="162"/>
      <c r="EE7" s="162"/>
      <c r="EF7" s="162"/>
      <c r="EG7" s="162"/>
      <c r="EH7" s="162"/>
      <c r="EI7" s="162"/>
      <c r="EJ7" s="162"/>
      <c r="EK7" s="162"/>
      <c r="EL7" s="162"/>
      <c r="EM7" s="162"/>
      <c r="EN7" s="162"/>
      <c r="EO7" s="162"/>
      <c r="EP7" s="162"/>
      <c r="EQ7" s="162"/>
      <c r="ER7" s="162"/>
      <c r="ES7" s="162"/>
      <c r="ET7" s="162"/>
      <c r="EU7" s="162"/>
      <c r="EV7" s="162"/>
      <c r="EW7" s="162"/>
      <c r="EX7" s="162"/>
      <c r="EY7" s="162"/>
      <c r="EZ7" s="162"/>
      <c r="FA7" s="162"/>
      <c r="FB7" s="162"/>
      <c r="FC7" s="162"/>
      <c r="FD7" s="162"/>
      <c r="FE7" s="162"/>
      <c r="FF7" s="162"/>
      <c r="FG7" s="162"/>
      <c r="FH7" s="162"/>
      <c r="FI7" s="162"/>
      <c r="FJ7" s="162"/>
      <c r="FK7" s="162"/>
      <c r="FL7" s="162"/>
      <c r="FM7" s="162"/>
      <c r="FN7" s="162"/>
      <c r="FO7" s="162"/>
      <c r="FP7" s="162"/>
      <c r="FQ7" s="162"/>
      <c r="FR7" s="162"/>
      <c r="FS7" s="162"/>
      <c r="FT7" s="162"/>
      <c r="FU7" s="162"/>
      <c r="FV7" s="162"/>
      <c r="FW7" s="162"/>
      <c r="FX7" s="162"/>
      <c r="FY7" s="162"/>
      <c r="FZ7" s="162"/>
      <c r="GA7" s="162"/>
      <c r="GB7" s="162"/>
      <c r="GC7" s="162"/>
      <c r="GD7" s="162"/>
      <c r="GE7" s="162"/>
      <c r="GF7" s="162"/>
      <c r="GG7" s="162"/>
      <c r="GH7" s="162"/>
      <c r="GI7" s="162"/>
      <c r="GJ7" s="162"/>
      <c r="GK7" s="162"/>
      <c r="GL7" s="162"/>
      <c r="GM7" s="162"/>
      <c r="GN7" s="162"/>
      <c r="GO7" s="162"/>
      <c r="GP7" s="162"/>
      <c r="GQ7" s="162"/>
      <c r="GR7" s="162"/>
      <c r="GS7" s="162"/>
      <c r="GT7" s="162"/>
      <c r="GU7" s="162"/>
      <c r="GV7" s="162"/>
      <c r="GW7" s="162"/>
      <c r="GX7" s="162"/>
      <c r="GY7" s="162"/>
      <c r="GZ7" s="162"/>
      <c r="HA7" s="162"/>
      <c r="HB7" s="162"/>
      <c r="HC7" s="162"/>
      <c r="HD7" s="162"/>
      <c r="HE7" s="162"/>
      <c r="HF7" s="162"/>
      <c r="HG7" s="162"/>
      <c r="HH7" s="162"/>
      <c r="HI7" s="162"/>
      <c r="HJ7" s="162"/>
      <c r="HK7" s="162"/>
      <c r="HL7" s="162"/>
      <c r="HM7" s="162"/>
      <c r="HN7" s="162"/>
      <c r="HO7" s="162"/>
      <c r="HP7" s="162"/>
      <c r="HQ7" s="162"/>
      <c r="HR7" s="162"/>
      <c r="HS7" s="162"/>
      <c r="HT7" s="162"/>
      <c r="HU7" s="162"/>
      <c r="HV7" s="162"/>
      <c r="HW7" s="162"/>
      <c r="HX7" s="162"/>
      <c r="HY7" s="162"/>
      <c r="HZ7" s="162"/>
      <c r="IA7" s="162"/>
      <c r="IB7" s="162"/>
      <c r="IC7" s="162"/>
      <c r="ID7" s="162"/>
      <c r="IE7" s="162"/>
      <c r="IF7" s="162"/>
      <c r="IG7" s="162"/>
      <c r="IH7" s="162"/>
      <c r="II7" s="162"/>
      <c r="IJ7" s="162"/>
      <c r="IK7" s="162"/>
      <c r="IL7" s="162"/>
      <c r="IM7" s="162"/>
      <c r="IN7" s="162"/>
      <c r="IO7" s="162"/>
      <c r="IP7" s="162"/>
      <c r="IQ7" s="162"/>
      <c r="IR7" s="162"/>
      <c r="IS7" s="162"/>
      <c r="IT7" s="162"/>
      <c r="IU7" s="162"/>
      <c r="IV7" s="162"/>
      <c r="IW7" s="162"/>
    </row>
    <row r="8" customFormat="false" ht="9" hidden="false" customHeight="false" outlineLevel="0" collapsed="false">
      <c r="A8" s="156" t="s">
        <v>171</v>
      </c>
      <c r="D8" s="163"/>
      <c r="E8" s="163"/>
      <c r="F8" s="163"/>
      <c r="G8" s="163"/>
      <c r="H8" s="163"/>
      <c r="I8" s="163"/>
      <c r="M8" s="163"/>
      <c r="N8" s="163"/>
      <c r="O8" s="163"/>
      <c r="P8" s="163"/>
      <c r="Q8" s="163"/>
      <c r="R8" s="163"/>
      <c r="S8" s="163"/>
      <c r="T8" s="163"/>
      <c r="U8" s="163"/>
      <c r="V8" s="163"/>
      <c r="W8" s="163"/>
      <c r="X8" s="163"/>
      <c r="Y8" s="163"/>
      <c r="Z8" s="163"/>
      <c r="AA8" s="163"/>
      <c r="AB8" s="163"/>
      <c r="AC8" s="163"/>
      <c r="AD8" s="163"/>
      <c r="AE8" s="163"/>
      <c r="AF8" s="163"/>
      <c r="AG8" s="163"/>
      <c r="AH8" s="163"/>
      <c r="AI8" s="165"/>
      <c r="AJ8" s="165"/>
      <c r="AK8" s="165"/>
      <c r="AL8" s="165"/>
      <c r="AM8" s="165"/>
    </row>
    <row r="9" customFormat="false" ht="9" hidden="false" customHeight="false" outlineLevel="0" collapsed="false">
      <c r="A9" s="169" t="s">
        <v>172</v>
      </c>
      <c r="B9" s="169"/>
      <c r="C9" s="169"/>
      <c r="D9" s="169"/>
      <c r="E9" s="169"/>
      <c r="F9" s="169"/>
      <c r="G9" s="169"/>
      <c r="H9" s="169"/>
      <c r="I9" s="169"/>
      <c r="J9" s="169" t="n">
        <f aca="false">J11-J10</f>
        <v>319327</v>
      </c>
      <c r="K9" s="169" t="n">
        <f aca="false">K11-K10</f>
        <v>0</v>
      </c>
      <c r="L9" s="169" t="n">
        <f aca="false">L11-L10</f>
        <v>2</v>
      </c>
      <c r="M9" s="169" t="n">
        <f aca="false">M11-M10</f>
        <v>5</v>
      </c>
      <c r="N9" s="169" t="n">
        <f aca="false">N11-N10</f>
        <v>30</v>
      </c>
      <c r="O9" s="169" t="n">
        <f aca="false">O11-O10</f>
        <v>27</v>
      </c>
      <c r="P9" s="169" t="n">
        <f aca="false">P11-P10</f>
        <v>17</v>
      </c>
      <c r="Q9" s="169" t="n">
        <f aca="false">Q11-Q10</f>
        <v>0</v>
      </c>
      <c r="R9" s="169" t="n">
        <f aca="false">R11-R10</f>
        <v>0</v>
      </c>
      <c r="S9" s="169" t="n">
        <f aca="false">S11-S10</f>
        <v>0</v>
      </c>
      <c r="T9" s="169" t="n">
        <f aca="false">T11-T10</f>
        <v>0</v>
      </c>
      <c r="U9" s="169" t="n">
        <f aca="false">U11-U10</f>
        <v>0</v>
      </c>
      <c r="V9" s="169" t="n">
        <f aca="false">V11-V10</f>
        <v>0</v>
      </c>
      <c r="W9" s="169" t="n">
        <f aca="false">W11-W10</f>
        <v>0</v>
      </c>
      <c r="X9" s="169" t="n">
        <f aca="false">X11-X10</f>
        <v>0</v>
      </c>
      <c r="Y9" s="169" t="n">
        <f aca="false">Y11-Y10</f>
        <v>0</v>
      </c>
      <c r="Z9" s="169" t="n">
        <f aca="false">Z11-Z10</f>
        <v>0</v>
      </c>
      <c r="AA9" s="169" t="n">
        <f aca="false">AA11-AA10</f>
        <v>0</v>
      </c>
      <c r="AB9" s="169" t="n">
        <f aca="false">AB11-AB10</f>
        <v>0</v>
      </c>
      <c r="AC9" s="169" t="n">
        <f aca="false">AC11-AC10</f>
        <v>0</v>
      </c>
      <c r="AD9" s="169" t="n">
        <f aca="false">AD11-AD10</f>
        <v>0</v>
      </c>
      <c r="AE9" s="169" t="n">
        <f aca="false">AE11-AE10</f>
        <v>0</v>
      </c>
      <c r="AF9" s="169" t="n">
        <f aca="false">AF11-AF10</f>
        <v>0</v>
      </c>
      <c r="AG9" s="169" t="n">
        <f aca="false">AG11-AG10</f>
        <v>0</v>
      </c>
      <c r="AH9" s="169" t="n">
        <f aca="false">SUM(J9:AF9)</f>
        <v>319408</v>
      </c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0"/>
      <c r="DH9" s="170"/>
      <c r="DI9" s="170"/>
      <c r="DJ9" s="170"/>
      <c r="DK9" s="170"/>
      <c r="DL9" s="170"/>
      <c r="DM9" s="170"/>
      <c r="DN9" s="170"/>
      <c r="DO9" s="170"/>
      <c r="DP9" s="170"/>
      <c r="DQ9" s="170"/>
      <c r="DR9" s="170"/>
      <c r="DS9" s="170"/>
      <c r="DT9" s="170"/>
      <c r="DU9" s="170"/>
      <c r="DV9" s="170"/>
      <c r="DW9" s="170"/>
      <c r="DX9" s="170"/>
      <c r="DY9" s="170"/>
      <c r="DZ9" s="170"/>
      <c r="EA9" s="170"/>
      <c r="EB9" s="170"/>
      <c r="EC9" s="170"/>
      <c r="ED9" s="170"/>
      <c r="EE9" s="170"/>
      <c r="EF9" s="170"/>
      <c r="EG9" s="170"/>
      <c r="EH9" s="170"/>
      <c r="EI9" s="170"/>
      <c r="EJ9" s="170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  <c r="FP9" s="170"/>
      <c r="FQ9" s="170"/>
      <c r="FR9" s="170"/>
      <c r="FS9" s="170"/>
      <c r="FT9" s="170"/>
      <c r="FU9" s="170"/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/>
      <c r="HE9" s="170"/>
      <c r="HF9" s="170"/>
      <c r="HG9" s="170"/>
      <c r="HH9" s="170"/>
      <c r="HI9" s="170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0"/>
      <c r="HX9" s="170"/>
      <c r="HY9" s="170"/>
      <c r="HZ9" s="170"/>
      <c r="IA9" s="170"/>
      <c r="IB9" s="170"/>
      <c r="IC9" s="170"/>
      <c r="ID9" s="170"/>
      <c r="IE9" s="170"/>
      <c r="IF9" s="170"/>
      <c r="IG9" s="170"/>
      <c r="IH9" s="170"/>
      <c r="II9" s="170"/>
      <c r="IJ9" s="170"/>
      <c r="IK9" s="170"/>
      <c r="IL9" s="170"/>
      <c r="IM9" s="170"/>
      <c r="IN9" s="170"/>
      <c r="IO9" s="170"/>
      <c r="IP9" s="170"/>
      <c r="IQ9" s="170"/>
      <c r="IR9" s="170"/>
      <c r="IS9" s="170"/>
      <c r="IT9" s="170"/>
      <c r="IU9" s="170"/>
      <c r="IV9" s="170"/>
      <c r="IW9" s="170"/>
    </row>
    <row r="10" customFormat="false" ht="9" hidden="false" customHeight="false" outlineLevel="0" collapsed="false">
      <c r="A10" s="169" t="s">
        <v>173</v>
      </c>
      <c r="B10" s="169"/>
      <c r="C10" s="169"/>
      <c r="D10" s="171"/>
      <c r="E10" s="171"/>
      <c r="F10" s="171"/>
      <c r="G10" s="171"/>
      <c r="H10" s="171"/>
      <c r="I10" s="171"/>
      <c r="J10" s="171" t="n">
        <v>-80999</v>
      </c>
      <c r="K10" s="171" t="n">
        <v>1553</v>
      </c>
      <c r="L10" s="171" t="n">
        <v>-6193</v>
      </c>
      <c r="M10" s="171" t="n">
        <v>-15953</v>
      </c>
      <c r="N10" s="171" t="n">
        <v>-96536</v>
      </c>
      <c r="O10" s="171" t="n">
        <v>-84467</v>
      </c>
      <c r="P10" s="170" t="n">
        <v>-56450</v>
      </c>
      <c r="Q10" s="170"/>
      <c r="R10" s="170"/>
      <c r="S10" s="170"/>
      <c r="T10" s="170"/>
      <c r="U10" s="171"/>
      <c r="V10" s="171"/>
      <c r="W10" s="171"/>
      <c r="X10" s="171"/>
      <c r="Y10" s="171"/>
      <c r="Z10" s="171"/>
      <c r="AA10" s="171"/>
      <c r="AB10" s="171"/>
      <c r="AC10" s="171"/>
      <c r="AD10" s="171"/>
      <c r="AE10" s="171"/>
      <c r="AF10" s="171"/>
      <c r="AG10" s="171"/>
      <c r="AH10" s="171" t="n">
        <f aca="false">SUM(J10:AF10)</f>
        <v>-339045</v>
      </c>
      <c r="AI10" s="170"/>
      <c r="AJ10" s="170"/>
      <c r="AK10" s="170"/>
      <c r="AL10" s="170"/>
      <c r="AM10" s="170"/>
      <c r="AN10" s="170"/>
      <c r="AO10" s="170"/>
      <c r="AP10" s="170"/>
      <c r="AQ10" s="170"/>
      <c r="AR10" s="170"/>
      <c r="AS10" s="170"/>
      <c r="AT10" s="170"/>
      <c r="AU10" s="170"/>
      <c r="AV10" s="170"/>
      <c r="AW10" s="170"/>
      <c r="AX10" s="170"/>
      <c r="AY10" s="170"/>
      <c r="AZ10" s="170"/>
      <c r="BA10" s="170"/>
      <c r="BB10" s="170"/>
      <c r="BC10" s="170"/>
      <c r="BD10" s="170"/>
      <c r="BE10" s="170"/>
      <c r="BF10" s="170"/>
      <c r="BG10" s="170"/>
      <c r="BH10" s="170"/>
      <c r="BI10" s="170"/>
      <c r="BJ10" s="170"/>
      <c r="BK10" s="170"/>
      <c r="BL10" s="170"/>
      <c r="BM10" s="170"/>
      <c r="BN10" s="170"/>
      <c r="BO10" s="170"/>
      <c r="BP10" s="170"/>
      <c r="BQ10" s="170"/>
      <c r="BR10" s="170"/>
      <c r="BS10" s="170"/>
      <c r="BT10" s="170"/>
      <c r="BU10" s="170"/>
      <c r="BV10" s="170"/>
      <c r="BW10" s="170"/>
      <c r="BX10" s="170"/>
      <c r="BY10" s="170"/>
      <c r="BZ10" s="170"/>
      <c r="CA10" s="170"/>
      <c r="CB10" s="170"/>
      <c r="CC10" s="170"/>
      <c r="CD10" s="170"/>
      <c r="CE10" s="170"/>
      <c r="CF10" s="170"/>
      <c r="CG10" s="170"/>
      <c r="CH10" s="170"/>
      <c r="CI10" s="170"/>
      <c r="CJ10" s="170"/>
      <c r="CK10" s="170"/>
      <c r="CL10" s="170"/>
      <c r="CM10" s="170"/>
      <c r="CN10" s="170"/>
      <c r="CO10" s="170"/>
      <c r="CP10" s="170"/>
      <c r="CQ10" s="170"/>
      <c r="CR10" s="170"/>
      <c r="CS10" s="170"/>
      <c r="CT10" s="170"/>
      <c r="CU10" s="170"/>
      <c r="CV10" s="170"/>
      <c r="CW10" s="170"/>
      <c r="CX10" s="170"/>
      <c r="CY10" s="170"/>
      <c r="CZ10" s="170"/>
      <c r="DA10" s="170"/>
      <c r="DB10" s="170"/>
      <c r="DC10" s="170"/>
      <c r="DD10" s="170"/>
      <c r="DE10" s="170"/>
      <c r="DF10" s="170"/>
      <c r="DG10" s="170"/>
      <c r="DH10" s="170"/>
      <c r="DI10" s="170"/>
      <c r="DJ10" s="170"/>
      <c r="DK10" s="170"/>
      <c r="DL10" s="170"/>
      <c r="DM10" s="170"/>
      <c r="DN10" s="170"/>
      <c r="DO10" s="170"/>
      <c r="DP10" s="170"/>
      <c r="DQ10" s="170"/>
      <c r="DR10" s="170"/>
      <c r="DS10" s="170"/>
      <c r="DT10" s="170"/>
      <c r="DU10" s="170"/>
      <c r="DV10" s="170"/>
      <c r="DW10" s="170"/>
      <c r="DX10" s="170"/>
      <c r="DY10" s="170"/>
      <c r="DZ10" s="170"/>
      <c r="EA10" s="170"/>
      <c r="EB10" s="170"/>
      <c r="EC10" s="170"/>
      <c r="ED10" s="170"/>
      <c r="EE10" s="170"/>
      <c r="EF10" s="170"/>
      <c r="EG10" s="170"/>
      <c r="EH10" s="170"/>
      <c r="EI10" s="170"/>
      <c r="EJ10" s="170"/>
      <c r="EK10" s="170"/>
      <c r="EL10" s="170"/>
      <c r="EM10" s="170"/>
      <c r="EN10" s="170"/>
      <c r="EO10" s="170"/>
      <c r="EP10" s="170"/>
      <c r="EQ10" s="170"/>
      <c r="ER10" s="170"/>
      <c r="ES10" s="170"/>
      <c r="ET10" s="170"/>
      <c r="EU10" s="170"/>
      <c r="EV10" s="170"/>
      <c r="EW10" s="170"/>
      <c r="EX10" s="170"/>
      <c r="EY10" s="170"/>
      <c r="EZ10" s="170"/>
      <c r="FA10" s="170"/>
      <c r="FB10" s="170"/>
      <c r="FC10" s="170"/>
      <c r="FD10" s="170"/>
      <c r="FE10" s="170"/>
      <c r="FF10" s="170"/>
      <c r="FG10" s="170"/>
      <c r="FH10" s="170"/>
      <c r="FI10" s="170"/>
      <c r="FJ10" s="170"/>
      <c r="FK10" s="170"/>
      <c r="FL10" s="170"/>
      <c r="FM10" s="170"/>
      <c r="FN10" s="170"/>
      <c r="FO10" s="170"/>
      <c r="FP10" s="170"/>
      <c r="FQ10" s="170"/>
      <c r="FR10" s="170"/>
      <c r="FS10" s="170"/>
      <c r="FT10" s="170"/>
      <c r="FU10" s="170"/>
      <c r="FV10" s="170"/>
      <c r="FW10" s="170"/>
      <c r="FX10" s="170"/>
      <c r="FY10" s="170"/>
      <c r="FZ10" s="170"/>
      <c r="GA10" s="170"/>
      <c r="GB10" s="170"/>
      <c r="GC10" s="170"/>
      <c r="GD10" s="170"/>
      <c r="GE10" s="170"/>
      <c r="GF10" s="170"/>
      <c r="GG10" s="170"/>
      <c r="GH10" s="170"/>
      <c r="GI10" s="170"/>
      <c r="GJ10" s="170"/>
      <c r="GK10" s="170"/>
      <c r="GL10" s="170"/>
      <c r="GM10" s="170"/>
      <c r="GN10" s="170"/>
      <c r="GO10" s="170"/>
      <c r="GP10" s="170"/>
      <c r="GQ10" s="170"/>
      <c r="GR10" s="170"/>
      <c r="GS10" s="170"/>
      <c r="GT10" s="170"/>
      <c r="GU10" s="170"/>
      <c r="GV10" s="170"/>
      <c r="GW10" s="170"/>
      <c r="GX10" s="170"/>
      <c r="GY10" s="170"/>
      <c r="GZ10" s="170"/>
      <c r="HA10" s="170"/>
      <c r="HB10" s="170"/>
      <c r="HC10" s="170"/>
      <c r="HD10" s="170"/>
      <c r="HE10" s="170"/>
      <c r="HF10" s="170"/>
      <c r="HG10" s="170"/>
      <c r="HH10" s="170"/>
      <c r="HI10" s="170"/>
      <c r="HJ10" s="170"/>
      <c r="HK10" s="170"/>
      <c r="HL10" s="170"/>
      <c r="HM10" s="170"/>
      <c r="HN10" s="170"/>
      <c r="HO10" s="170"/>
      <c r="HP10" s="170"/>
      <c r="HQ10" s="170"/>
      <c r="HR10" s="170"/>
      <c r="HS10" s="170"/>
      <c r="HT10" s="170"/>
      <c r="HU10" s="170"/>
      <c r="HV10" s="170"/>
      <c r="HW10" s="170"/>
      <c r="HX10" s="170"/>
      <c r="HY10" s="170"/>
      <c r="HZ10" s="170"/>
      <c r="IA10" s="170"/>
      <c r="IB10" s="170"/>
      <c r="IC10" s="170"/>
      <c r="ID10" s="170"/>
      <c r="IE10" s="170"/>
      <c r="IF10" s="170"/>
      <c r="IG10" s="170"/>
      <c r="IH10" s="170"/>
      <c r="II10" s="170"/>
      <c r="IJ10" s="170"/>
      <c r="IK10" s="170"/>
      <c r="IL10" s="170"/>
      <c r="IM10" s="170"/>
      <c r="IN10" s="170"/>
      <c r="IO10" s="170"/>
      <c r="IP10" s="170"/>
      <c r="IQ10" s="170"/>
      <c r="IR10" s="170"/>
      <c r="IS10" s="170"/>
      <c r="IT10" s="170"/>
      <c r="IU10" s="170"/>
      <c r="IV10" s="170"/>
      <c r="IW10" s="170"/>
    </row>
    <row r="11" customFormat="false" ht="9" hidden="false" customHeight="false" outlineLevel="0" collapsed="false">
      <c r="A11" s="172" t="s">
        <v>174</v>
      </c>
      <c r="B11" s="172"/>
      <c r="C11" s="172"/>
      <c r="D11" s="172"/>
      <c r="E11" s="172"/>
      <c r="F11" s="172"/>
      <c r="G11" s="172"/>
      <c r="H11" s="172"/>
      <c r="I11" s="172"/>
      <c r="J11" s="172" t="n">
        <f aca="false">'SPEC DETAILS'!C16</f>
        <v>238328</v>
      </c>
      <c r="K11" s="172" t="n">
        <f aca="false">'SPEC DETAILS'!D16</f>
        <v>1553</v>
      </c>
      <c r="L11" s="172" t="n">
        <f aca="false">'SPEC DETAILS'!E16</f>
        <v>-6191</v>
      </c>
      <c r="M11" s="172" t="n">
        <f aca="false">'SPEC DETAILS'!F16</f>
        <v>-15948</v>
      </c>
      <c r="N11" s="172" t="n">
        <f aca="false">'SPEC DETAILS'!G16</f>
        <v>-96506</v>
      </c>
      <c r="O11" s="172" t="n">
        <f aca="false">'SPEC DETAILS'!H16</f>
        <v>-84440</v>
      </c>
      <c r="P11" s="172" t="n">
        <f aca="false">'SPEC DETAILS'!I16</f>
        <v>-56433</v>
      </c>
      <c r="Q11" s="172" t="n">
        <f aca="false">'SPEC DETAILS'!J16</f>
        <v>0</v>
      </c>
      <c r="R11" s="172" t="n">
        <f aca="false">'SPEC DETAILS'!K16</f>
        <v>0</v>
      </c>
      <c r="S11" s="172" t="n">
        <f aca="false">'SPEC DETAILS'!L16</f>
        <v>0</v>
      </c>
      <c r="T11" s="172" t="n">
        <f aca="false">'SPEC DETAILS'!M16</f>
        <v>0</v>
      </c>
      <c r="U11" s="172" t="n">
        <f aca="false">'SPEC DETAILS'!N16</f>
        <v>0</v>
      </c>
      <c r="V11" s="172" t="n">
        <f aca="false">'SPEC DETAILS'!O16</f>
        <v>0</v>
      </c>
      <c r="W11" s="172" t="n">
        <f aca="false">'SPEC DETAILS'!P16</f>
        <v>0</v>
      </c>
      <c r="X11" s="172" t="n">
        <f aca="false">'SPEC DETAILS'!Q16</f>
        <v>0</v>
      </c>
      <c r="Y11" s="172" t="n">
        <f aca="false">'SPEC DETAILS'!R16</f>
        <v>0</v>
      </c>
      <c r="Z11" s="172" t="n">
        <f aca="false">'SPEC DETAILS'!S16</f>
        <v>0</v>
      </c>
      <c r="AA11" s="172" t="n">
        <f aca="false">'SPEC DETAILS'!T16</f>
        <v>0</v>
      </c>
      <c r="AB11" s="172" t="n">
        <f aca="false">'SPEC DETAILS'!U16</f>
        <v>0</v>
      </c>
      <c r="AC11" s="172" t="n">
        <f aca="false">'SPEC DETAILS'!V16</f>
        <v>0</v>
      </c>
      <c r="AD11" s="172" t="n">
        <f aca="false">'SPEC DETAILS'!W16</f>
        <v>0</v>
      </c>
      <c r="AE11" s="172" t="n">
        <f aca="false">'SPEC DETAILS'!X16</f>
        <v>0</v>
      </c>
      <c r="AF11" s="172" t="n">
        <f aca="false">'SPEC DETAILS'!Y16</f>
        <v>0</v>
      </c>
      <c r="AG11" s="172" t="n">
        <f aca="false">'SPEC DETAILS'!Z16</f>
        <v>0</v>
      </c>
      <c r="AH11" s="172" t="n">
        <f aca="false">SUM(AH9:AH10)</f>
        <v>-19637</v>
      </c>
      <c r="AI11" s="173"/>
      <c r="AJ11" s="173"/>
      <c r="AK11" s="173"/>
      <c r="AL11" s="173"/>
      <c r="AM11" s="173"/>
      <c r="AN11" s="173"/>
      <c r="AO11" s="173"/>
      <c r="AP11" s="173"/>
      <c r="AQ11" s="173"/>
      <c r="AR11" s="173"/>
      <c r="AS11" s="173"/>
      <c r="AT11" s="173"/>
      <c r="AU11" s="173"/>
      <c r="AV11" s="173"/>
      <c r="AW11" s="173"/>
      <c r="AX11" s="173"/>
      <c r="AY11" s="173"/>
      <c r="AZ11" s="173"/>
      <c r="BA11" s="173"/>
      <c r="BB11" s="173"/>
      <c r="BC11" s="173"/>
      <c r="BD11" s="173"/>
      <c r="BE11" s="173"/>
      <c r="BF11" s="173"/>
      <c r="BG11" s="173"/>
      <c r="BH11" s="173"/>
      <c r="BI11" s="173"/>
      <c r="BJ11" s="173"/>
      <c r="BK11" s="173"/>
      <c r="BL11" s="173"/>
      <c r="BM11" s="173"/>
      <c r="BN11" s="173"/>
      <c r="BO11" s="173"/>
      <c r="BP11" s="173"/>
      <c r="BQ11" s="173"/>
      <c r="BR11" s="173"/>
      <c r="BS11" s="173"/>
      <c r="BT11" s="173"/>
      <c r="BU11" s="173"/>
      <c r="BV11" s="173"/>
      <c r="BW11" s="173"/>
      <c r="BX11" s="173"/>
      <c r="BY11" s="173"/>
      <c r="BZ11" s="173"/>
      <c r="CA11" s="173"/>
      <c r="CB11" s="173"/>
      <c r="CC11" s="173"/>
      <c r="CD11" s="173"/>
      <c r="CE11" s="173"/>
      <c r="CF11" s="173"/>
      <c r="CG11" s="173"/>
      <c r="CH11" s="173"/>
      <c r="CI11" s="173"/>
      <c r="CJ11" s="173"/>
      <c r="CK11" s="173"/>
      <c r="CL11" s="173"/>
      <c r="CM11" s="173"/>
      <c r="CN11" s="173"/>
      <c r="CO11" s="173"/>
      <c r="CP11" s="173"/>
      <c r="CQ11" s="173"/>
      <c r="CR11" s="173"/>
      <c r="CS11" s="173"/>
      <c r="CT11" s="173"/>
      <c r="CU11" s="173"/>
      <c r="CV11" s="173"/>
      <c r="CW11" s="173"/>
      <c r="CX11" s="173"/>
      <c r="CY11" s="173"/>
      <c r="CZ11" s="173"/>
      <c r="DA11" s="173"/>
      <c r="DB11" s="173"/>
      <c r="DC11" s="173"/>
      <c r="DD11" s="173"/>
      <c r="DE11" s="173"/>
      <c r="DF11" s="173"/>
      <c r="DG11" s="173"/>
      <c r="DH11" s="173"/>
      <c r="DI11" s="173"/>
      <c r="DJ11" s="173"/>
      <c r="DK11" s="173"/>
      <c r="DL11" s="173"/>
      <c r="DM11" s="173"/>
      <c r="DN11" s="173"/>
      <c r="DO11" s="173"/>
      <c r="DP11" s="173"/>
      <c r="DQ11" s="173"/>
      <c r="DR11" s="173"/>
      <c r="DS11" s="173"/>
      <c r="DT11" s="173"/>
      <c r="DU11" s="173"/>
      <c r="DV11" s="173"/>
      <c r="DW11" s="173"/>
      <c r="DX11" s="173"/>
      <c r="DY11" s="173"/>
      <c r="DZ11" s="173"/>
      <c r="EA11" s="173"/>
      <c r="EB11" s="173"/>
      <c r="EC11" s="173"/>
      <c r="ED11" s="173"/>
      <c r="EE11" s="173"/>
      <c r="EF11" s="173"/>
      <c r="EG11" s="173"/>
      <c r="EH11" s="173"/>
      <c r="EI11" s="173"/>
      <c r="EJ11" s="173"/>
      <c r="EK11" s="173"/>
      <c r="EL11" s="173"/>
      <c r="EM11" s="173"/>
      <c r="EN11" s="173"/>
      <c r="EO11" s="173"/>
      <c r="EP11" s="173"/>
      <c r="EQ11" s="173"/>
      <c r="ER11" s="173"/>
      <c r="ES11" s="173"/>
      <c r="ET11" s="173"/>
      <c r="EU11" s="173"/>
      <c r="EV11" s="173"/>
      <c r="EW11" s="173"/>
      <c r="EX11" s="173"/>
      <c r="EY11" s="173"/>
      <c r="EZ11" s="173"/>
      <c r="FA11" s="173"/>
      <c r="FB11" s="173"/>
      <c r="FC11" s="173"/>
      <c r="FD11" s="173"/>
      <c r="FE11" s="173"/>
      <c r="FF11" s="173"/>
      <c r="FG11" s="173"/>
      <c r="FH11" s="173"/>
      <c r="FI11" s="173"/>
      <c r="FJ11" s="173"/>
      <c r="FK11" s="173"/>
      <c r="FL11" s="173"/>
      <c r="FM11" s="173"/>
      <c r="FN11" s="173"/>
      <c r="FO11" s="173"/>
      <c r="FP11" s="173"/>
      <c r="FQ11" s="173"/>
      <c r="FR11" s="173"/>
      <c r="FS11" s="173"/>
      <c r="FT11" s="173"/>
      <c r="FU11" s="173"/>
      <c r="FV11" s="173"/>
      <c r="FW11" s="173"/>
      <c r="FX11" s="173"/>
      <c r="FY11" s="173"/>
      <c r="FZ11" s="173"/>
      <c r="GA11" s="173"/>
      <c r="GB11" s="173"/>
      <c r="GC11" s="173"/>
      <c r="GD11" s="173"/>
      <c r="GE11" s="173"/>
      <c r="GF11" s="173"/>
      <c r="GG11" s="173"/>
      <c r="GH11" s="173"/>
      <c r="GI11" s="173"/>
      <c r="GJ11" s="173"/>
      <c r="GK11" s="173"/>
      <c r="GL11" s="173"/>
      <c r="GM11" s="173"/>
      <c r="GN11" s="173"/>
      <c r="GO11" s="173"/>
      <c r="GP11" s="173"/>
      <c r="GQ11" s="173"/>
      <c r="GR11" s="173"/>
      <c r="GS11" s="173"/>
      <c r="GT11" s="173"/>
      <c r="GU11" s="173"/>
      <c r="GV11" s="173"/>
      <c r="GW11" s="173"/>
      <c r="GX11" s="173"/>
      <c r="GY11" s="173"/>
      <c r="GZ11" s="173"/>
      <c r="HA11" s="173"/>
      <c r="HB11" s="173"/>
      <c r="HC11" s="173"/>
      <c r="HD11" s="173"/>
      <c r="HE11" s="173"/>
      <c r="HF11" s="173"/>
      <c r="HG11" s="173"/>
      <c r="HH11" s="173"/>
      <c r="HI11" s="173"/>
      <c r="HJ11" s="173"/>
      <c r="HK11" s="173"/>
      <c r="HL11" s="173"/>
      <c r="HM11" s="173"/>
      <c r="HN11" s="173"/>
      <c r="HO11" s="173"/>
      <c r="HP11" s="173"/>
      <c r="HQ11" s="173"/>
      <c r="HR11" s="173"/>
      <c r="HS11" s="173"/>
      <c r="HT11" s="173"/>
      <c r="HU11" s="173"/>
      <c r="HV11" s="173"/>
      <c r="HW11" s="173"/>
      <c r="HX11" s="173"/>
      <c r="HY11" s="173"/>
      <c r="HZ11" s="173"/>
      <c r="IA11" s="173"/>
      <c r="IB11" s="173"/>
      <c r="IC11" s="173"/>
      <c r="ID11" s="173"/>
      <c r="IE11" s="173"/>
      <c r="IF11" s="173"/>
      <c r="IG11" s="173"/>
      <c r="IH11" s="173"/>
      <c r="II11" s="173"/>
      <c r="IJ11" s="173"/>
      <c r="IK11" s="173"/>
      <c r="IL11" s="173"/>
      <c r="IM11" s="173"/>
      <c r="IN11" s="173"/>
      <c r="IO11" s="173"/>
      <c r="IP11" s="173"/>
      <c r="IQ11" s="173"/>
      <c r="IR11" s="173"/>
      <c r="IS11" s="173"/>
      <c r="IT11" s="173"/>
      <c r="IU11" s="173"/>
      <c r="IV11" s="173"/>
      <c r="IW11" s="173"/>
    </row>
    <row r="12" customFormat="false" ht="4.5" hidden="false" customHeight="true" outlineLevel="0" collapsed="false">
      <c r="A12" s="173"/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173"/>
      <c r="AO12" s="173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3"/>
      <c r="BF12" s="173"/>
      <c r="BG12" s="173"/>
      <c r="BH12" s="173"/>
      <c r="BI12" s="173"/>
      <c r="BJ12" s="173"/>
      <c r="BK12" s="173"/>
      <c r="BL12" s="173"/>
      <c r="BM12" s="173"/>
      <c r="BN12" s="173"/>
      <c r="BO12" s="173"/>
      <c r="BP12" s="173"/>
      <c r="BQ12" s="173"/>
      <c r="BR12" s="173"/>
      <c r="BS12" s="173"/>
      <c r="BT12" s="173"/>
      <c r="BU12" s="173"/>
      <c r="BV12" s="173"/>
      <c r="BW12" s="173"/>
      <c r="BX12" s="173"/>
      <c r="BY12" s="173"/>
      <c r="BZ12" s="173"/>
      <c r="CA12" s="173"/>
      <c r="CB12" s="173"/>
      <c r="CC12" s="173"/>
      <c r="CD12" s="173"/>
      <c r="CE12" s="173"/>
      <c r="CF12" s="173"/>
      <c r="CG12" s="173"/>
      <c r="CH12" s="173"/>
      <c r="CI12" s="173"/>
      <c r="CJ12" s="173"/>
      <c r="CK12" s="173"/>
      <c r="CL12" s="173"/>
      <c r="CM12" s="173"/>
      <c r="CN12" s="173"/>
      <c r="CO12" s="173"/>
      <c r="CP12" s="173"/>
      <c r="CQ12" s="173"/>
      <c r="CR12" s="173"/>
      <c r="CS12" s="173"/>
      <c r="CT12" s="173"/>
      <c r="CU12" s="173"/>
      <c r="CV12" s="173"/>
      <c r="CW12" s="173"/>
      <c r="CX12" s="173"/>
      <c r="CY12" s="173"/>
      <c r="CZ12" s="173"/>
      <c r="DA12" s="173"/>
      <c r="DB12" s="173"/>
      <c r="DC12" s="173"/>
      <c r="DD12" s="173"/>
      <c r="DE12" s="173"/>
      <c r="DF12" s="173"/>
      <c r="DG12" s="173"/>
      <c r="DH12" s="173"/>
      <c r="DI12" s="173"/>
      <c r="DJ12" s="173"/>
      <c r="DK12" s="173"/>
      <c r="DL12" s="173"/>
      <c r="DM12" s="173"/>
      <c r="DN12" s="173"/>
      <c r="DO12" s="173"/>
      <c r="DP12" s="173"/>
      <c r="DQ12" s="173"/>
      <c r="DR12" s="173"/>
      <c r="DS12" s="173"/>
      <c r="DT12" s="173"/>
      <c r="DU12" s="173"/>
      <c r="DV12" s="173"/>
      <c r="DW12" s="173"/>
      <c r="DX12" s="173"/>
      <c r="DY12" s="173"/>
      <c r="DZ12" s="173"/>
      <c r="EA12" s="173"/>
      <c r="EB12" s="173"/>
      <c r="EC12" s="173"/>
      <c r="ED12" s="173"/>
      <c r="EE12" s="173"/>
      <c r="EF12" s="173"/>
      <c r="EG12" s="173"/>
      <c r="EH12" s="173"/>
      <c r="EI12" s="173"/>
      <c r="EJ12" s="173"/>
      <c r="EK12" s="173"/>
      <c r="EL12" s="173"/>
      <c r="EM12" s="173"/>
      <c r="EN12" s="173"/>
      <c r="EO12" s="173"/>
      <c r="EP12" s="173"/>
      <c r="EQ12" s="173"/>
      <c r="ER12" s="173"/>
      <c r="ES12" s="173"/>
      <c r="ET12" s="173"/>
      <c r="EU12" s="173"/>
      <c r="EV12" s="173"/>
      <c r="EW12" s="173"/>
      <c r="EX12" s="173"/>
      <c r="EY12" s="173"/>
      <c r="EZ12" s="173"/>
      <c r="FA12" s="173"/>
      <c r="FB12" s="173"/>
      <c r="FC12" s="173"/>
      <c r="FD12" s="173"/>
      <c r="FE12" s="173"/>
      <c r="FF12" s="173"/>
      <c r="FG12" s="173"/>
      <c r="FH12" s="173"/>
      <c r="FI12" s="173"/>
      <c r="FJ12" s="173"/>
      <c r="FK12" s="173"/>
      <c r="FL12" s="173"/>
      <c r="FM12" s="173"/>
      <c r="FN12" s="173"/>
      <c r="FO12" s="173"/>
      <c r="FP12" s="173"/>
      <c r="FQ12" s="173"/>
      <c r="FR12" s="173"/>
      <c r="FS12" s="173"/>
      <c r="FT12" s="173"/>
      <c r="FU12" s="173"/>
      <c r="FV12" s="173"/>
      <c r="FW12" s="173"/>
      <c r="FX12" s="173"/>
      <c r="FY12" s="173"/>
      <c r="FZ12" s="173"/>
      <c r="GA12" s="173"/>
      <c r="GB12" s="173"/>
      <c r="GC12" s="173"/>
      <c r="GD12" s="173"/>
      <c r="GE12" s="173"/>
      <c r="GF12" s="173"/>
      <c r="GG12" s="173"/>
      <c r="GH12" s="173"/>
      <c r="GI12" s="173"/>
      <c r="GJ12" s="173"/>
      <c r="GK12" s="173"/>
      <c r="GL12" s="173"/>
      <c r="GM12" s="173"/>
      <c r="GN12" s="173"/>
      <c r="GO12" s="173"/>
      <c r="GP12" s="173"/>
      <c r="GQ12" s="173"/>
      <c r="GR12" s="173"/>
      <c r="GS12" s="173"/>
      <c r="GT12" s="173"/>
      <c r="GU12" s="173"/>
      <c r="GV12" s="173"/>
      <c r="GW12" s="173"/>
      <c r="GX12" s="173"/>
      <c r="GY12" s="173"/>
      <c r="GZ12" s="173"/>
      <c r="HA12" s="173"/>
      <c r="HB12" s="173"/>
      <c r="HC12" s="173"/>
      <c r="HD12" s="173"/>
      <c r="HE12" s="173"/>
      <c r="HF12" s="173"/>
      <c r="HG12" s="173"/>
      <c r="HH12" s="173"/>
      <c r="HI12" s="173"/>
      <c r="HJ12" s="173"/>
      <c r="HK12" s="173"/>
      <c r="HL12" s="173"/>
      <c r="HM12" s="173"/>
      <c r="HN12" s="173"/>
      <c r="HO12" s="173"/>
      <c r="HP12" s="173"/>
      <c r="HQ12" s="173"/>
      <c r="HR12" s="173"/>
      <c r="HS12" s="173"/>
      <c r="HT12" s="173"/>
      <c r="HU12" s="173"/>
      <c r="HV12" s="173"/>
      <c r="HW12" s="173"/>
      <c r="HX12" s="173"/>
      <c r="HY12" s="173"/>
      <c r="HZ12" s="173"/>
      <c r="IA12" s="173"/>
      <c r="IB12" s="173"/>
      <c r="IC12" s="173"/>
      <c r="ID12" s="173"/>
      <c r="IE12" s="173"/>
      <c r="IF12" s="173"/>
      <c r="IG12" s="173"/>
      <c r="IH12" s="173"/>
      <c r="II12" s="173"/>
      <c r="IJ12" s="173"/>
      <c r="IK12" s="173"/>
      <c r="IL12" s="173"/>
      <c r="IM12" s="173"/>
      <c r="IN12" s="173"/>
      <c r="IO12" s="173"/>
      <c r="IP12" s="173"/>
      <c r="IQ12" s="173"/>
      <c r="IR12" s="173"/>
      <c r="IS12" s="173"/>
      <c r="IT12" s="173"/>
      <c r="IU12" s="173"/>
      <c r="IV12" s="173"/>
      <c r="IW12" s="173"/>
    </row>
    <row r="13" customFormat="false" ht="9" hidden="false" customHeight="false" outlineLevel="0" collapsed="false">
      <c r="A13" s="174" t="s">
        <v>130</v>
      </c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3"/>
      <c r="AJ13" s="173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3"/>
      <c r="AX13" s="173"/>
      <c r="AY13" s="173"/>
      <c r="AZ13" s="173"/>
      <c r="BA13" s="173"/>
      <c r="BB13" s="173"/>
      <c r="BC13" s="173"/>
      <c r="BD13" s="173"/>
      <c r="BE13" s="173"/>
      <c r="BF13" s="173"/>
      <c r="BG13" s="173"/>
      <c r="BH13" s="173"/>
      <c r="BI13" s="173"/>
      <c r="BJ13" s="173"/>
      <c r="BK13" s="173"/>
      <c r="BL13" s="173"/>
      <c r="BM13" s="173"/>
      <c r="BN13" s="173"/>
      <c r="BO13" s="173"/>
      <c r="BP13" s="173"/>
      <c r="BQ13" s="173"/>
      <c r="BR13" s="173"/>
      <c r="BS13" s="173"/>
      <c r="BT13" s="173"/>
      <c r="BU13" s="173"/>
      <c r="BV13" s="173"/>
      <c r="BW13" s="173"/>
      <c r="BX13" s="173"/>
      <c r="BY13" s="173"/>
      <c r="BZ13" s="173"/>
      <c r="CA13" s="173"/>
      <c r="CB13" s="173"/>
      <c r="CC13" s="173"/>
      <c r="CD13" s="173"/>
      <c r="CE13" s="173"/>
      <c r="CF13" s="173"/>
      <c r="CG13" s="173"/>
      <c r="CH13" s="173"/>
      <c r="CI13" s="173"/>
      <c r="CJ13" s="173"/>
      <c r="CK13" s="173"/>
      <c r="CL13" s="173"/>
      <c r="CM13" s="173"/>
      <c r="CN13" s="173"/>
      <c r="CO13" s="173"/>
      <c r="CP13" s="173"/>
      <c r="CQ13" s="173"/>
      <c r="CR13" s="173"/>
      <c r="CS13" s="173"/>
      <c r="CT13" s="173"/>
      <c r="CU13" s="173"/>
      <c r="CV13" s="173"/>
      <c r="CW13" s="173"/>
      <c r="CX13" s="173"/>
      <c r="CY13" s="173"/>
      <c r="CZ13" s="173"/>
      <c r="DA13" s="173"/>
      <c r="DB13" s="173"/>
      <c r="DC13" s="173"/>
      <c r="DD13" s="173"/>
      <c r="DE13" s="173"/>
      <c r="DF13" s="173"/>
      <c r="DG13" s="173"/>
      <c r="DH13" s="173"/>
      <c r="DI13" s="173"/>
      <c r="DJ13" s="173"/>
      <c r="DK13" s="173"/>
      <c r="DL13" s="173"/>
      <c r="DM13" s="173"/>
      <c r="DN13" s="173"/>
      <c r="DO13" s="173"/>
      <c r="DP13" s="173"/>
      <c r="DQ13" s="173"/>
      <c r="DR13" s="173"/>
      <c r="DS13" s="173"/>
      <c r="DT13" s="173"/>
      <c r="DU13" s="173"/>
      <c r="DV13" s="173"/>
      <c r="DW13" s="173"/>
      <c r="DX13" s="173"/>
      <c r="DY13" s="173"/>
      <c r="DZ13" s="173"/>
      <c r="EA13" s="173"/>
      <c r="EB13" s="173"/>
      <c r="EC13" s="173"/>
      <c r="ED13" s="173"/>
      <c r="EE13" s="173"/>
      <c r="EF13" s="173"/>
      <c r="EG13" s="173"/>
      <c r="EH13" s="173"/>
      <c r="EI13" s="173"/>
      <c r="EJ13" s="173"/>
      <c r="EK13" s="173"/>
      <c r="EL13" s="173"/>
      <c r="EM13" s="173"/>
      <c r="EN13" s="173"/>
      <c r="EO13" s="173"/>
      <c r="EP13" s="173"/>
      <c r="EQ13" s="173"/>
      <c r="ER13" s="173"/>
      <c r="ES13" s="173"/>
      <c r="ET13" s="173"/>
      <c r="EU13" s="173"/>
      <c r="EV13" s="173"/>
      <c r="EW13" s="173"/>
      <c r="EX13" s="173"/>
      <c r="EY13" s="173"/>
      <c r="EZ13" s="173"/>
      <c r="FA13" s="173"/>
      <c r="FB13" s="173"/>
      <c r="FC13" s="173"/>
      <c r="FD13" s="173"/>
      <c r="FE13" s="173"/>
      <c r="FF13" s="173"/>
      <c r="FG13" s="173"/>
      <c r="FH13" s="173"/>
      <c r="FI13" s="173"/>
      <c r="FJ13" s="173"/>
      <c r="FK13" s="173"/>
      <c r="FL13" s="173"/>
      <c r="FM13" s="173"/>
      <c r="FN13" s="173"/>
      <c r="FO13" s="173"/>
      <c r="FP13" s="173"/>
      <c r="FQ13" s="173"/>
      <c r="FR13" s="173"/>
      <c r="FS13" s="173"/>
      <c r="FT13" s="173"/>
      <c r="FU13" s="173"/>
      <c r="FV13" s="173"/>
      <c r="FW13" s="173"/>
      <c r="FX13" s="173"/>
      <c r="FY13" s="173"/>
      <c r="FZ13" s="173"/>
      <c r="GA13" s="173"/>
      <c r="GB13" s="173"/>
      <c r="GC13" s="173"/>
      <c r="GD13" s="173"/>
      <c r="GE13" s="173"/>
      <c r="GF13" s="173"/>
      <c r="GG13" s="173"/>
      <c r="GH13" s="173"/>
      <c r="GI13" s="173"/>
      <c r="GJ13" s="173"/>
      <c r="GK13" s="173"/>
      <c r="GL13" s="173"/>
      <c r="GM13" s="173"/>
      <c r="GN13" s="173"/>
      <c r="GO13" s="173"/>
      <c r="GP13" s="173"/>
      <c r="GQ13" s="173"/>
      <c r="GR13" s="173"/>
      <c r="GS13" s="173"/>
      <c r="GT13" s="173"/>
      <c r="GU13" s="173"/>
      <c r="GV13" s="173"/>
      <c r="GW13" s="173"/>
      <c r="GX13" s="173"/>
      <c r="GY13" s="173"/>
      <c r="GZ13" s="173"/>
      <c r="HA13" s="173"/>
      <c r="HB13" s="173"/>
      <c r="HC13" s="173"/>
      <c r="HD13" s="173"/>
      <c r="HE13" s="173"/>
      <c r="HF13" s="173"/>
      <c r="HG13" s="173"/>
      <c r="HH13" s="173"/>
      <c r="HI13" s="173"/>
      <c r="HJ13" s="173"/>
      <c r="HK13" s="173"/>
      <c r="HL13" s="173"/>
      <c r="HM13" s="173"/>
      <c r="HN13" s="173"/>
      <c r="HO13" s="173"/>
      <c r="HP13" s="173"/>
      <c r="HQ13" s="173"/>
      <c r="HR13" s="173"/>
      <c r="HS13" s="173"/>
      <c r="HT13" s="173"/>
      <c r="HU13" s="173"/>
      <c r="HV13" s="173"/>
      <c r="HW13" s="173"/>
      <c r="HX13" s="173"/>
      <c r="HY13" s="173"/>
      <c r="HZ13" s="173"/>
      <c r="IA13" s="173"/>
      <c r="IB13" s="173"/>
      <c r="IC13" s="173"/>
      <c r="ID13" s="173"/>
      <c r="IE13" s="173"/>
      <c r="IF13" s="173"/>
      <c r="IG13" s="173"/>
      <c r="IH13" s="173"/>
      <c r="II13" s="173"/>
      <c r="IJ13" s="173"/>
      <c r="IK13" s="173"/>
      <c r="IL13" s="173"/>
      <c r="IM13" s="173"/>
      <c r="IN13" s="173"/>
      <c r="IO13" s="173"/>
      <c r="IP13" s="173"/>
      <c r="IQ13" s="173"/>
      <c r="IR13" s="173"/>
      <c r="IS13" s="173"/>
      <c r="IT13" s="173"/>
      <c r="IU13" s="173"/>
      <c r="IV13" s="173"/>
      <c r="IW13" s="173"/>
    </row>
    <row r="14" customFormat="false" ht="9" hidden="false" customHeight="false" outlineLevel="0" collapsed="false">
      <c r="A14" s="175" t="s">
        <v>131</v>
      </c>
      <c r="B14" s="173"/>
      <c r="C14" s="173"/>
      <c r="D14" s="173"/>
      <c r="E14" s="173"/>
      <c r="F14" s="173"/>
      <c r="G14" s="173"/>
      <c r="H14" s="173"/>
      <c r="I14" s="173"/>
      <c r="J14" s="176" t="n">
        <f aca="false">'SPEC DETAILS'!C28</f>
        <v>35.625</v>
      </c>
      <c r="K14" s="176" t="n">
        <f aca="false">'SPEC DETAILS'!D28</f>
        <v>33.1</v>
      </c>
      <c r="L14" s="176" t="n">
        <f aca="false">'SPEC DETAILS'!E28</f>
        <v>33.1</v>
      </c>
      <c r="M14" s="176" t="n">
        <f aca="false">'SPEC DETAILS'!F28</f>
        <v>33.1</v>
      </c>
      <c r="N14" s="176" t="n">
        <f aca="false">'SPEC DETAILS'!G28</f>
        <v>37</v>
      </c>
      <c r="O14" s="176" t="n">
        <f aca="false">'SPEC DETAILS'!H28</f>
        <v>37</v>
      </c>
      <c r="P14" s="176" t="n">
        <f aca="false">'SPEC DETAILS'!I28</f>
        <v>37</v>
      </c>
      <c r="Q14" s="176" t="n">
        <f aca="false">'SPEC DETAILS'!J28</f>
        <v>0</v>
      </c>
      <c r="R14" s="176" t="n">
        <f aca="false">'SPEC DETAILS'!K28</f>
        <v>0</v>
      </c>
      <c r="S14" s="176" t="n">
        <f aca="false">'SPEC DETAILS'!L28</f>
        <v>0</v>
      </c>
      <c r="T14" s="176" t="n">
        <f aca="false">'SPEC DETAILS'!M28</f>
        <v>0</v>
      </c>
      <c r="U14" s="176" t="n">
        <f aca="false">'SPEC DETAILS'!N28</f>
        <v>0</v>
      </c>
      <c r="V14" s="176" t="n">
        <f aca="false">'SPEC DETAILS'!O28</f>
        <v>0</v>
      </c>
      <c r="W14" s="176" t="n">
        <f aca="false">'SPEC DETAILS'!P28</f>
        <v>0</v>
      </c>
      <c r="X14" s="176" t="n">
        <f aca="false">'SPEC DETAILS'!Q28</f>
        <v>0</v>
      </c>
      <c r="Y14" s="176" t="n">
        <f aca="false">'SPEC DETAILS'!R28</f>
        <v>0</v>
      </c>
      <c r="Z14" s="176" t="n">
        <f aca="false">'SPEC DETAILS'!S28</f>
        <v>0</v>
      </c>
      <c r="AA14" s="176" t="n">
        <f aca="false">'SPEC DETAILS'!T28</f>
        <v>0</v>
      </c>
      <c r="AB14" s="176" t="n">
        <f aca="false">'SPEC DETAILS'!U28</f>
        <v>0</v>
      </c>
      <c r="AC14" s="176" t="n">
        <f aca="false">'SPEC DETAILS'!V28</f>
        <v>0</v>
      </c>
      <c r="AD14" s="176" t="n">
        <f aca="false">'SPEC DETAILS'!W28</f>
        <v>0</v>
      </c>
      <c r="AE14" s="176" t="n">
        <f aca="false">'SPEC DETAILS'!X28</f>
        <v>0</v>
      </c>
      <c r="AF14" s="176" t="n">
        <f aca="false">'SPEC DETAILS'!Y28</f>
        <v>0</v>
      </c>
      <c r="AG14" s="176" t="n">
        <f aca="false">'SPEC DETAILS'!Z28</f>
        <v>0</v>
      </c>
      <c r="AH14" s="173"/>
      <c r="AI14" s="173"/>
      <c r="AJ14" s="173"/>
      <c r="AK14" s="173"/>
      <c r="AL14" s="173"/>
      <c r="AM14" s="173"/>
      <c r="AN14" s="173"/>
      <c r="AO14" s="173"/>
      <c r="AP14" s="173"/>
      <c r="AQ14" s="173"/>
      <c r="AR14" s="173"/>
      <c r="AS14" s="173"/>
      <c r="AT14" s="173"/>
      <c r="AU14" s="173"/>
      <c r="AV14" s="173"/>
      <c r="AW14" s="173"/>
      <c r="AX14" s="173"/>
      <c r="AY14" s="173"/>
      <c r="AZ14" s="173"/>
      <c r="BA14" s="173"/>
      <c r="BB14" s="173"/>
      <c r="BC14" s="173"/>
      <c r="BD14" s="173"/>
      <c r="BE14" s="173"/>
      <c r="BF14" s="173"/>
      <c r="BG14" s="173"/>
      <c r="BH14" s="173"/>
      <c r="BI14" s="173"/>
      <c r="BJ14" s="173"/>
      <c r="BK14" s="173"/>
      <c r="BL14" s="173"/>
      <c r="BM14" s="173"/>
      <c r="BN14" s="173"/>
      <c r="BO14" s="173"/>
      <c r="BP14" s="173"/>
      <c r="BQ14" s="173"/>
      <c r="BR14" s="173"/>
      <c r="BS14" s="173"/>
      <c r="BT14" s="173"/>
      <c r="BU14" s="173"/>
      <c r="BV14" s="173"/>
      <c r="BW14" s="173"/>
      <c r="BX14" s="173"/>
      <c r="BY14" s="173"/>
      <c r="BZ14" s="173"/>
      <c r="CA14" s="173"/>
      <c r="CB14" s="173"/>
      <c r="CC14" s="173"/>
      <c r="CD14" s="173"/>
      <c r="CE14" s="173"/>
      <c r="CF14" s="173"/>
      <c r="CG14" s="173"/>
      <c r="CH14" s="173"/>
      <c r="CI14" s="173"/>
      <c r="CJ14" s="173"/>
      <c r="CK14" s="173"/>
      <c r="CL14" s="173"/>
      <c r="CM14" s="173"/>
      <c r="CN14" s="173"/>
      <c r="CO14" s="173"/>
      <c r="CP14" s="173"/>
      <c r="CQ14" s="173"/>
      <c r="CR14" s="173"/>
      <c r="CS14" s="173"/>
      <c r="CT14" s="173"/>
      <c r="CU14" s="173"/>
      <c r="CV14" s="173"/>
      <c r="CW14" s="173"/>
      <c r="CX14" s="173"/>
      <c r="CY14" s="173"/>
      <c r="CZ14" s="173"/>
      <c r="DA14" s="173"/>
      <c r="DB14" s="173"/>
      <c r="DC14" s="173"/>
      <c r="DD14" s="173"/>
      <c r="DE14" s="173"/>
      <c r="DF14" s="173"/>
      <c r="DG14" s="173"/>
      <c r="DH14" s="173"/>
      <c r="DI14" s="173"/>
      <c r="DJ14" s="173"/>
      <c r="DK14" s="173"/>
      <c r="DL14" s="173"/>
      <c r="DM14" s="173"/>
      <c r="DN14" s="173"/>
      <c r="DO14" s="173"/>
      <c r="DP14" s="173"/>
      <c r="DQ14" s="173"/>
      <c r="DR14" s="173"/>
      <c r="DS14" s="173"/>
      <c r="DT14" s="173"/>
      <c r="DU14" s="173"/>
      <c r="DV14" s="173"/>
      <c r="DW14" s="173"/>
      <c r="DX14" s="173"/>
      <c r="DY14" s="173"/>
      <c r="DZ14" s="173"/>
      <c r="EA14" s="173"/>
      <c r="EB14" s="173"/>
      <c r="EC14" s="173"/>
      <c r="ED14" s="173"/>
      <c r="EE14" s="173"/>
      <c r="EF14" s="173"/>
      <c r="EG14" s="173"/>
      <c r="EH14" s="173"/>
      <c r="EI14" s="173"/>
      <c r="EJ14" s="173"/>
      <c r="EK14" s="173"/>
      <c r="EL14" s="173"/>
      <c r="EM14" s="173"/>
      <c r="EN14" s="173"/>
      <c r="EO14" s="173"/>
      <c r="EP14" s="173"/>
      <c r="EQ14" s="173"/>
      <c r="ER14" s="173"/>
      <c r="ES14" s="173"/>
      <c r="ET14" s="173"/>
      <c r="EU14" s="173"/>
      <c r="EV14" s="173"/>
      <c r="EW14" s="173"/>
      <c r="EX14" s="173"/>
      <c r="EY14" s="173"/>
      <c r="EZ14" s="173"/>
      <c r="FA14" s="173"/>
      <c r="FB14" s="173"/>
      <c r="FC14" s="173"/>
      <c r="FD14" s="173"/>
      <c r="FE14" s="173"/>
      <c r="FF14" s="173"/>
      <c r="FG14" s="173"/>
      <c r="FH14" s="173"/>
      <c r="FI14" s="173"/>
      <c r="FJ14" s="173"/>
      <c r="FK14" s="173"/>
      <c r="FL14" s="173"/>
      <c r="FM14" s="173"/>
      <c r="FN14" s="173"/>
      <c r="FO14" s="173"/>
      <c r="FP14" s="173"/>
      <c r="FQ14" s="173"/>
      <c r="FR14" s="173"/>
      <c r="FS14" s="173"/>
      <c r="FT14" s="173"/>
      <c r="FU14" s="173"/>
      <c r="FV14" s="173"/>
      <c r="FW14" s="173"/>
      <c r="FX14" s="173"/>
      <c r="FY14" s="173"/>
      <c r="FZ14" s="173"/>
      <c r="GA14" s="173"/>
      <c r="GB14" s="173"/>
      <c r="GC14" s="173"/>
      <c r="GD14" s="173"/>
      <c r="GE14" s="173"/>
      <c r="GF14" s="173"/>
      <c r="GG14" s="173"/>
      <c r="GH14" s="173"/>
      <c r="GI14" s="173"/>
      <c r="GJ14" s="173"/>
      <c r="GK14" s="173"/>
      <c r="GL14" s="173"/>
      <c r="GM14" s="173"/>
      <c r="GN14" s="173"/>
      <c r="GO14" s="173"/>
      <c r="GP14" s="173"/>
      <c r="GQ14" s="173"/>
      <c r="GR14" s="173"/>
      <c r="GS14" s="173"/>
      <c r="GT14" s="173"/>
      <c r="GU14" s="173"/>
      <c r="GV14" s="173"/>
      <c r="GW14" s="173"/>
      <c r="GX14" s="173"/>
      <c r="GY14" s="173"/>
      <c r="GZ14" s="173"/>
      <c r="HA14" s="173"/>
      <c r="HB14" s="173"/>
      <c r="HC14" s="173"/>
      <c r="HD14" s="173"/>
      <c r="HE14" s="173"/>
      <c r="HF14" s="173"/>
      <c r="HG14" s="173"/>
      <c r="HH14" s="173"/>
      <c r="HI14" s="173"/>
      <c r="HJ14" s="173"/>
      <c r="HK14" s="173"/>
      <c r="HL14" s="173"/>
      <c r="HM14" s="173"/>
      <c r="HN14" s="173"/>
      <c r="HO14" s="173"/>
      <c r="HP14" s="173"/>
      <c r="HQ14" s="173"/>
      <c r="HR14" s="173"/>
      <c r="HS14" s="173"/>
      <c r="HT14" s="173"/>
      <c r="HU14" s="173"/>
      <c r="HV14" s="173"/>
      <c r="HW14" s="173"/>
      <c r="HX14" s="173"/>
      <c r="HY14" s="173"/>
      <c r="HZ14" s="173"/>
      <c r="IA14" s="173"/>
      <c r="IB14" s="173"/>
      <c r="IC14" s="173"/>
      <c r="ID14" s="173"/>
      <c r="IE14" s="173"/>
      <c r="IF14" s="173"/>
      <c r="IG14" s="173"/>
      <c r="IH14" s="173"/>
      <c r="II14" s="173"/>
      <c r="IJ14" s="173"/>
      <c r="IK14" s="173"/>
      <c r="IL14" s="173"/>
      <c r="IM14" s="173"/>
      <c r="IN14" s="173"/>
      <c r="IO14" s="173"/>
      <c r="IP14" s="173"/>
      <c r="IQ14" s="173"/>
      <c r="IR14" s="173"/>
      <c r="IS14" s="173"/>
      <c r="IT14" s="173"/>
      <c r="IU14" s="173"/>
      <c r="IV14" s="173"/>
      <c r="IW14" s="173"/>
    </row>
    <row r="15" customFormat="false" ht="9" hidden="false" customHeight="false" outlineLevel="0" collapsed="false">
      <c r="A15" s="175" t="s">
        <v>132</v>
      </c>
      <c r="B15" s="173"/>
      <c r="C15" s="173"/>
      <c r="D15" s="173"/>
      <c r="E15" s="173"/>
      <c r="F15" s="173"/>
      <c r="G15" s="173"/>
      <c r="H15" s="173"/>
      <c r="I15" s="173"/>
      <c r="J15" s="176" t="n">
        <f aca="false">'SPEC DETAILS'!C29</f>
        <v>63</v>
      </c>
      <c r="K15" s="176" t="n">
        <f aca="false">'SPEC DETAILS'!D29</f>
        <v>0</v>
      </c>
      <c r="L15" s="176" t="n">
        <f aca="false">'SPEC DETAILS'!E29</f>
        <v>0</v>
      </c>
      <c r="M15" s="176" t="n">
        <f aca="false">'SPEC DETAILS'!F29</f>
        <v>0</v>
      </c>
      <c r="N15" s="176" t="n">
        <f aca="false">'SPEC DETAILS'!G29</f>
        <v>0</v>
      </c>
      <c r="O15" s="176" t="n">
        <f aca="false">'SPEC DETAILS'!H29</f>
        <v>0</v>
      </c>
      <c r="P15" s="176" t="n">
        <f aca="false">'SPEC DETAILS'!I29</f>
        <v>0</v>
      </c>
      <c r="Q15" s="176" t="n">
        <f aca="false">'SPEC DETAILS'!J29</f>
        <v>0</v>
      </c>
      <c r="R15" s="176" t="n">
        <f aca="false">'SPEC DETAILS'!K29</f>
        <v>0</v>
      </c>
      <c r="S15" s="176" t="n">
        <f aca="false">'SPEC DETAILS'!L29</f>
        <v>0</v>
      </c>
      <c r="T15" s="176" t="n">
        <f aca="false">'SPEC DETAILS'!M29</f>
        <v>0</v>
      </c>
      <c r="U15" s="176" t="n">
        <f aca="false">'SPEC DETAILS'!N29</f>
        <v>0</v>
      </c>
      <c r="V15" s="176" t="n">
        <f aca="false">'SPEC DETAILS'!O29</f>
        <v>0</v>
      </c>
      <c r="W15" s="176" t="n">
        <f aca="false">'SPEC DETAILS'!P29</f>
        <v>0</v>
      </c>
      <c r="X15" s="176" t="n">
        <f aca="false">'SPEC DETAILS'!Q29</f>
        <v>0</v>
      </c>
      <c r="Y15" s="176" t="n">
        <f aca="false">'SPEC DETAILS'!R29</f>
        <v>0</v>
      </c>
      <c r="Z15" s="176" t="n">
        <f aca="false">'SPEC DETAILS'!S29</f>
        <v>0</v>
      </c>
      <c r="AA15" s="176" t="n">
        <f aca="false">'SPEC DETAILS'!T29</f>
        <v>0</v>
      </c>
      <c r="AB15" s="176" t="n">
        <f aca="false">'SPEC DETAILS'!U29</f>
        <v>0</v>
      </c>
      <c r="AC15" s="176" t="n">
        <f aca="false">'SPEC DETAILS'!V29</f>
        <v>0</v>
      </c>
      <c r="AD15" s="176" t="n">
        <f aca="false">'SPEC DETAILS'!W29</f>
        <v>0</v>
      </c>
      <c r="AE15" s="176" t="n">
        <f aca="false">'SPEC DETAILS'!X29</f>
        <v>0</v>
      </c>
      <c r="AF15" s="176" t="n">
        <f aca="false">'SPEC DETAILS'!Y29</f>
        <v>0</v>
      </c>
      <c r="AG15" s="176" t="n">
        <f aca="false">'SPEC DETAILS'!Z29</f>
        <v>0</v>
      </c>
      <c r="AH15" s="173"/>
      <c r="AI15" s="173"/>
      <c r="AJ15" s="173"/>
      <c r="AK15" s="173"/>
      <c r="AL15" s="173"/>
      <c r="AM15" s="173"/>
      <c r="AN15" s="173"/>
      <c r="AO15" s="173"/>
      <c r="AP15" s="173"/>
      <c r="AQ15" s="173"/>
      <c r="AR15" s="173"/>
      <c r="AS15" s="173"/>
      <c r="AT15" s="173"/>
      <c r="AU15" s="173"/>
      <c r="AV15" s="173"/>
      <c r="AW15" s="173"/>
      <c r="AX15" s="173"/>
      <c r="AY15" s="173"/>
      <c r="AZ15" s="173"/>
      <c r="BA15" s="173"/>
      <c r="BB15" s="173"/>
      <c r="BC15" s="173"/>
      <c r="BD15" s="173"/>
      <c r="BE15" s="173"/>
      <c r="BF15" s="173"/>
      <c r="BG15" s="173"/>
      <c r="BH15" s="173"/>
      <c r="BI15" s="173"/>
      <c r="BJ15" s="173"/>
      <c r="BK15" s="173"/>
      <c r="BL15" s="173"/>
      <c r="BM15" s="173"/>
      <c r="BN15" s="173"/>
      <c r="BO15" s="173"/>
      <c r="BP15" s="173"/>
      <c r="BQ15" s="173"/>
      <c r="BR15" s="173"/>
      <c r="BS15" s="173"/>
      <c r="BT15" s="173"/>
      <c r="BU15" s="173"/>
      <c r="BV15" s="173"/>
      <c r="BW15" s="173"/>
      <c r="BX15" s="173"/>
      <c r="BY15" s="173"/>
      <c r="BZ15" s="173"/>
      <c r="CA15" s="173"/>
      <c r="CB15" s="173"/>
      <c r="CC15" s="173"/>
      <c r="CD15" s="173"/>
      <c r="CE15" s="173"/>
      <c r="CF15" s="173"/>
      <c r="CG15" s="173"/>
      <c r="CH15" s="173"/>
      <c r="CI15" s="173"/>
      <c r="CJ15" s="173"/>
      <c r="CK15" s="173"/>
      <c r="CL15" s="173"/>
      <c r="CM15" s="173"/>
      <c r="CN15" s="173"/>
      <c r="CO15" s="173"/>
      <c r="CP15" s="173"/>
      <c r="CQ15" s="173"/>
      <c r="CR15" s="173"/>
      <c r="CS15" s="173"/>
      <c r="CT15" s="173"/>
      <c r="CU15" s="173"/>
      <c r="CV15" s="173"/>
      <c r="CW15" s="173"/>
      <c r="CX15" s="173"/>
      <c r="CY15" s="173"/>
      <c r="CZ15" s="173"/>
      <c r="DA15" s="173"/>
      <c r="DB15" s="173"/>
      <c r="DC15" s="173"/>
      <c r="DD15" s="173"/>
      <c r="DE15" s="173"/>
      <c r="DF15" s="173"/>
      <c r="DG15" s="173"/>
      <c r="DH15" s="173"/>
      <c r="DI15" s="173"/>
      <c r="DJ15" s="173"/>
      <c r="DK15" s="173"/>
      <c r="DL15" s="173"/>
      <c r="DM15" s="173"/>
      <c r="DN15" s="173"/>
      <c r="DO15" s="173"/>
      <c r="DP15" s="173"/>
      <c r="DQ15" s="173"/>
      <c r="DR15" s="173"/>
      <c r="DS15" s="173"/>
      <c r="DT15" s="173"/>
      <c r="DU15" s="173"/>
      <c r="DV15" s="173"/>
      <c r="DW15" s="173"/>
      <c r="DX15" s="173"/>
      <c r="DY15" s="173"/>
      <c r="DZ15" s="173"/>
      <c r="EA15" s="173"/>
      <c r="EB15" s="173"/>
      <c r="EC15" s="173"/>
      <c r="ED15" s="173"/>
      <c r="EE15" s="173"/>
      <c r="EF15" s="173"/>
      <c r="EG15" s="173"/>
      <c r="EH15" s="173"/>
      <c r="EI15" s="173"/>
      <c r="EJ15" s="173"/>
      <c r="EK15" s="173"/>
      <c r="EL15" s="173"/>
      <c r="EM15" s="173"/>
      <c r="EN15" s="173"/>
      <c r="EO15" s="173"/>
      <c r="EP15" s="173"/>
      <c r="EQ15" s="173"/>
      <c r="ER15" s="173"/>
      <c r="ES15" s="173"/>
      <c r="ET15" s="173"/>
      <c r="EU15" s="173"/>
      <c r="EV15" s="173"/>
      <c r="EW15" s="173"/>
      <c r="EX15" s="173"/>
      <c r="EY15" s="173"/>
      <c r="EZ15" s="173"/>
      <c r="FA15" s="173"/>
      <c r="FB15" s="173"/>
      <c r="FC15" s="173"/>
      <c r="FD15" s="173"/>
      <c r="FE15" s="173"/>
      <c r="FF15" s="173"/>
      <c r="FG15" s="173"/>
      <c r="FH15" s="173"/>
      <c r="FI15" s="173"/>
      <c r="FJ15" s="173"/>
      <c r="FK15" s="173"/>
      <c r="FL15" s="173"/>
      <c r="FM15" s="173"/>
      <c r="FN15" s="173"/>
      <c r="FO15" s="173"/>
      <c r="FP15" s="173"/>
      <c r="FQ15" s="173"/>
      <c r="FR15" s="173"/>
      <c r="FS15" s="173"/>
      <c r="FT15" s="173"/>
      <c r="FU15" s="173"/>
      <c r="FV15" s="173"/>
      <c r="FW15" s="173"/>
      <c r="FX15" s="173"/>
      <c r="FY15" s="173"/>
      <c r="FZ15" s="173"/>
      <c r="GA15" s="173"/>
      <c r="GB15" s="173"/>
      <c r="GC15" s="173"/>
      <c r="GD15" s="173"/>
      <c r="GE15" s="173"/>
      <c r="GF15" s="173"/>
      <c r="GG15" s="173"/>
      <c r="GH15" s="173"/>
      <c r="GI15" s="173"/>
      <c r="GJ15" s="173"/>
      <c r="GK15" s="173"/>
      <c r="GL15" s="173"/>
      <c r="GM15" s="173"/>
      <c r="GN15" s="173"/>
      <c r="GO15" s="173"/>
      <c r="GP15" s="173"/>
      <c r="GQ15" s="173"/>
      <c r="GR15" s="173"/>
      <c r="GS15" s="173"/>
      <c r="GT15" s="173"/>
      <c r="GU15" s="173"/>
      <c r="GV15" s="173"/>
      <c r="GW15" s="173"/>
      <c r="GX15" s="173"/>
      <c r="GY15" s="173"/>
      <c r="GZ15" s="173"/>
      <c r="HA15" s="173"/>
      <c r="HB15" s="173"/>
      <c r="HC15" s="173"/>
      <c r="HD15" s="173"/>
      <c r="HE15" s="173"/>
      <c r="HF15" s="173"/>
      <c r="HG15" s="173"/>
      <c r="HH15" s="173"/>
      <c r="HI15" s="173"/>
      <c r="HJ15" s="173"/>
      <c r="HK15" s="173"/>
      <c r="HL15" s="173"/>
      <c r="HM15" s="173"/>
      <c r="HN15" s="173"/>
      <c r="HO15" s="173"/>
      <c r="HP15" s="173"/>
      <c r="HQ15" s="173"/>
      <c r="HR15" s="173"/>
      <c r="HS15" s="173"/>
      <c r="HT15" s="173"/>
      <c r="HU15" s="173"/>
      <c r="HV15" s="173"/>
      <c r="HW15" s="173"/>
      <c r="HX15" s="173"/>
      <c r="HY15" s="173"/>
      <c r="HZ15" s="173"/>
      <c r="IA15" s="173"/>
      <c r="IB15" s="173"/>
      <c r="IC15" s="173"/>
      <c r="ID15" s="173"/>
      <c r="IE15" s="173"/>
      <c r="IF15" s="173"/>
      <c r="IG15" s="173"/>
      <c r="IH15" s="173"/>
      <c r="II15" s="173"/>
      <c r="IJ15" s="173"/>
      <c r="IK15" s="173"/>
      <c r="IL15" s="173"/>
      <c r="IM15" s="173"/>
      <c r="IN15" s="173"/>
      <c r="IO15" s="173"/>
      <c r="IP15" s="173"/>
      <c r="IQ15" s="173"/>
      <c r="IR15" s="173"/>
      <c r="IS15" s="173"/>
      <c r="IT15" s="173"/>
      <c r="IU15" s="173"/>
      <c r="IV15" s="173"/>
      <c r="IW15" s="173"/>
    </row>
    <row r="16" customFormat="false" ht="9" hidden="false" customHeight="false" outlineLevel="0" collapsed="false">
      <c r="A16" s="175" t="s">
        <v>133</v>
      </c>
      <c r="B16" s="173"/>
      <c r="C16" s="173"/>
      <c r="D16" s="173"/>
      <c r="E16" s="173"/>
      <c r="F16" s="173"/>
      <c r="G16" s="173"/>
      <c r="H16" s="173"/>
      <c r="I16" s="173"/>
      <c r="J16" s="176" t="n">
        <f aca="false">'SPEC DETAILS'!C31</f>
        <v>0</v>
      </c>
      <c r="K16" s="176" t="n">
        <f aca="false">'SPEC DETAILS'!D31</f>
        <v>0</v>
      </c>
      <c r="L16" s="176" t="n">
        <f aca="false">'SPEC DETAILS'!E31</f>
        <v>0</v>
      </c>
      <c r="M16" s="176" t="n">
        <f aca="false">'SPEC DETAILS'!F31</f>
        <v>0</v>
      </c>
      <c r="N16" s="176" t="n">
        <f aca="false">'SPEC DETAILS'!G31</f>
        <v>0</v>
      </c>
      <c r="O16" s="176" t="n">
        <f aca="false">'SPEC DETAILS'!H31</f>
        <v>0</v>
      </c>
      <c r="P16" s="176" t="n">
        <f aca="false">'SPEC DETAILS'!I31</f>
        <v>0</v>
      </c>
      <c r="Q16" s="176" t="n">
        <f aca="false">'SPEC DETAILS'!J31</f>
        <v>0</v>
      </c>
      <c r="R16" s="176" t="n">
        <f aca="false">'SPEC DETAILS'!K31</f>
        <v>0</v>
      </c>
      <c r="S16" s="176" t="n">
        <f aca="false">'SPEC DETAILS'!L31</f>
        <v>0</v>
      </c>
      <c r="T16" s="176" t="n">
        <f aca="false">'SPEC DETAILS'!M31</f>
        <v>0</v>
      </c>
      <c r="U16" s="176" t="n">
        <f aca="false">'SPEC DETAILS'!N31</f>
        <v>0</v>
      </c>
      <c r="V16" s="176" t="n">
        <f aca="false">'SPEC DETAILS'!O31</f>
        <v>0</v>
      </c>
      <c r="W16" s="176" t="n">
        <f aca="false">'SPEC DETAILS'!P31</f>
        <v>0</v>
      </c>
      <c r="X16" s="176" t="n">
        <f aca="false">'SPEC DETAILS'!Q31</f>
        <v>0</v>
      </c>
      <c r="Y16" s="176" t="n">
        <f aca="false">'SPEC DETAILS'!R31</f>
        <v>0</v>
      </c>
      <c r="Z16" s="176" t="n">
        <f aca="false">'SPEC DETAILS'!S31</f>
        <v>0</v>
      </c>
      <c r="AA16" s="176" t="n">
        <f aca="false">'SPEC DETAILS'!T31</f>
        <v>0</v>
      </c>
      <c r="AB16" s="176" t="n">
        <f aca="false">'SPEC DETAILS'!U31</f>
        <v>0</v>
      </c>
      <c r="AC16" s="176" t="n">
        <f aca="false">'SPEC DETAILS'!V31</f>
        <v>0</v>
      </c>
      <c r="AD16" s="176" t="n">
        <f aca="false">'SPEC DETAILS'!W31</f>
        <v>0</v>
      </c>
      <c r="AE16" s="176" t="n">
        <f aca="false">'SPEC DETAILS'!X31</f>
        <v>0</v>
      </c>
      <c r="AF16" s="176" t="n">
        <f aca="false">'SPEC DETAILS'!Y31</f>
        <v>0</v>
      </c>
      <c r="AG16" s="176" t="n">
        <f aca="false">'SPEC DETAILS'!Z31</f>
        <v>0</v>
      </c>
      <c r="AH16" s="173"/>
      <c r="AI16" s="173"/>
      <c r="AJ16" s="173"/>
      <c r="AK16" s="173"/>
      <c r="AL16" s="173"/>
      <c r="AM16" s="173"/>
      <c r="AN16" s="173"/>
      <c r="AO16" s="173"/>
      <c r="AP16" s="173"/>
      <c r="AQ16" s="173"/>
      <c r="AR16" s="173"/>
      <c r="AS16" s="173"/>
      <c r="AT16" s="173"/>
      <c r="AU16" s="173"/>
      <c r="AV16" s="173"/>
      <c r="AW16" s="173"/>
      <c r="AX16" s="173"/>
      <c r="AY16" s="173"/>
      <c r="AZ16" s="173"/>
      <c r="BA16" s="173"/>
      <c r="BB16" s="173"/>
      <c r="BC16" s="173"/>
      <c r="BD16" s="173"/>
      <c r="BE16" s="173"/>
      <c r="BF16" s="173"/>
      <c r="BG16" s="173"/>
      <c r="BH16" s="173"/>
      <c r="BI16" s="173"/>
      <c r="BJ16" s="173"/>
      <c r="BK16" s="173"/>
      <c r="BL16" s="173"/>
      <c r="BM16" s="173"/>
      <c r="BN16" s="173"/>
      <c r="BO16" s="173"/>
      <c r="BP16" s="173"/>
      <c r="BQ16" s="173"/>
      <c r="BR16" s="173"/>
      <c r="BS16" s="173"/>
      <c r="BT16" s="173"/>
      <c r="BU16" s="173"/>
      <c r="BV16" s="173"/>
      <c r="BW16" s="173"/>
      <c r="BX16" s="173"/>
      <c r="BY16" s="173"/>
      <c r="BZ16" s="173"/>
      <c r="CA16" s="173"/>
      <c r="CB16" s="173"/>
      <c r="CC16" s="173"/>
      <c r="CD16" s="173"/>
      <c r="CE16" s="173"/>
      <c r="CF16" s="173"/>
      <c r="CG16" s="173"/>
      <c r="CH16" s="173"/>
      <c r="CI16" s="173"/>
      <c r="CJ16" s="173"/>
      <c r="CK16" s="173"/>
      <c r="CL16" s="173"/>
      <c r="CM16" s="173"/>
      <c r="CN16" s="173"/>
      <c r="CO16" s="173"/>
      <c r="CP16" s="173"/>
      <c r="CQ16" s="173"/>
      <c r="CR16" s="173"/>
      <c r="CS16" s="173"/>
      <c r="CT16" s="173"/>
      <c r="CU16" s="173"/>
      <c r="CV16" s="173"/>
      <c r="CW16" s="173"/>
      <c r="CX16" s="173"/>
      <c r="CY16" s="173"/>
      <c r="CZ16" s="173"/>
      <c r="DA16" s="173"/>
      <c r="DB16" s="173"/>
      <c r="DC16" s="173"/>
      <c r="DD16" s="173"/>
      <c r="DE16" s="173"/>
      <c r="DF16" s="173"/>
      <c r="DG16" s="173"/>
      <c r="DH16" s="173"/>
      <c r="DI16" s="173"/>
      <c r="DJ16" s="173"/>
      <c r="DK16" s="173"/>
      <c r="DL16" s="173"/>
      <c r="DM16" s="173"/>
      <c r="DN16" s="173"/>
      <c r="DO16" s="173"/>
      <c r="DP16" s="173"/>
      <c r="DQ16" s="173"/>
      <c r="DR16" s="173"/>
      <c r="DS16" s="173"/>
      <c r="DT16" s="173"/>
      <c r="DU16" s="173"/>
      <c r="DV16" s="173"/>
      <c r="DW16" s="173"/>
      <c r="DX16" s="173"/>
      <c r="DY16" s="173"/>
      <c r="DZ16" s="173"/>
      <c r="EA16" s="173"/>
      <c r="EB16" s="173"/>
      <c r="EC16" s="173"/>
      <c r="ED16" s="173"/>
      <c r="EE16" s="173"/>
      <c r="EF16" s="173"/>
      <c r="EG16" s="173"/>
      <c r="EH16" s="173"/>
      <c r="EI16" s="173"/>
      <c r="EJ16" s="173"/>
      <c r="EK16" s="173"/>
      <c r="EL16" s="173"/>
      <c r="EM16" s="173"/>
      <c r="EN16" s="173"/>
      <c r="EO16" s="173"/>
      <c r="EP16" s="173"/>
      <c r="EQ16" s="173"/>
      <c r="ER16" s="173"/>
      <c r="ES16" s="173"/>
      <c r="ET16" s="173"/>
      <c r="EU16" s="173"/>
      <c r="EV16" s="173"/>
      <c r="EW16" s="173"/>
      <c r="EX16" s="173"/>
      <c r="EY16" s="173"/>
      <c r="EZ16" s="173"/>
      <c r="FA16" s="173"/>
      <c r="FB16" s="173"/>
      <c r="FC16" s="173"/>
      <c r="FD16" s="173"/>
      <c r="FE16" s="173"/>
      <c r="FF16" s="173"/>
      <c r="FG16" s="173"/>
      <c r="FH16" s="173"/>
      <c r="FI16" s="173"/>
      <c r="FJ16" s="173"/>
      <c r="FK16" s="173"/>
      <c r="FL16" s="173"/>
      <c r="FM16" s="173"/>
      <c r="FN16" s="173"/>
      <c r="FO16" s="173"/>
      <c r="FP16" s="173"/>
      <c r="FQ16" s="173"/>
      <c r="FR16" s="173"/>
      <c r="FS16" s="173"/>
      <c r="FT16" s="173"/>
      <c r="FU16" s="173"/>
      <c r="FV16" s="173"/>
      <c r="FW16" s="173"/>
      <c r="FX16" s="173"/>
      <c r="FY16" s="173"/>
      <c r="FZ16" s="173"/>
      <c r="GA16" s="173"/>
      <c r="GB16" s="173"/>
      <c r="GC16" s="173"/>
      <c r="GD16" s="173"/>
      <c r="GE16" s="173"/>
      <c r="GF16" s="173"/>
      <c r="GG16" s="173"/>
      <c r="GH16" s="173"/>
      <c r="GI16" s="173"/>
      <c r="GJ16" s="173"/>
      <c r="GK16" s="173"/>
      <c r="GL16" s="173"/>
      <c r="GM16" s="173"/>
      <c r="GN16" s="173"/>
      <c r="GO16" s="173"/>
      <c r="GP16" s="173"/>
      <c r="GQ16" s="173"/>
      <c r="GR16" s="173"/>
      <c r="GS16" s="173"/>
      <c r="GT16" s="173"/>
      <c r="GU16" s="173"/>
      <c r="GV16" s="173"/>
      <c r="GW16" s="173"/>
      <c r="GX16" s="173"/>
      <c r="GY16" s="173"/>
      <c r="GZ16" s="173"/>
      <c r="HA16" s="173"/>
      <c r="HB16" s="173"/>
      <c r="HC16" s="173"/>
      <c r="HD16" s="173"/>
      <c r="HE16" s="173"/>
      <c r="HF16" s="173"/>
      <c r="HG16" s="173"/>
      <c r="HH16" s="173"/>
      <c r="HI16" s="173"/>
      <c r="HJ16" s="173"/>
      <c r="HK16" s="173"/>
      <c r="HL16" s="173"/>
      <c r="HM16" s="173"/>
      <c r="HN16" s="173"/>
      <c r="HO16" s="173"/>
      <c r="HP16" s="173"/>
      <c r="HQ16" s="173"/>
      <c r="HR16" s="173"/>
      <c r="HS16" s="173"/>
      <c r="HT16" s="173"/>
      <c r="HU16" s="173"/>
      <c r="HV16" s="173"/>
      <c r="HW16" s="173"/>
      <c r="HX16" s="173"/>
      <c r="HY16" s="173"/>
      <c r="HZ16" s="173"/>
      <c r="IA16" s="173"/>
      <c r="IB16" s="173"/>
      <c r="IC16" s="173"/>
      <c r="ID16" s="173"/>
      <c r="IE16" s="173"/>
      <c r="IF16" s="173"/>
      <c r="IG16" s="173"/>
      <c r="IH16" s="173"/>
      <c r="II16" s="173"/>
      <c r="IJ16" s="173"/>
      <c r="IK16" s="173"/>
      <c r="IL16" s="173"/>
      <c r="IM16" s="173"/>
      <c r="IN16" s="173"/>
      <c r="IO16" s="173"/>
      <c r="IP16" s="173"/>
      <c r="IQ16" s="173"/>
      <c r="IR16" s="173"/>
      <c r="IS16" s="173"/>
      <c r="IT16" s="173"/>
      <c r="IU16" s="173"/>
      <c r="IV16" s="173"/>
      <c r="IW16" s="173"/>
    </row>
    <row r="17" customFormat="false" ht="9" hidden="false" customHeight="false" outlineLevel="0" collapsed="false">
      <c r="A17" s="175" t="s">
        <v>134</v>
      </c>
      <c r="B17" s="173"/>
      <c r="C17" s="173"/>
      <c r="D17" s="173"/>
      <c r="E17" s="173"/>
      <c r="F17" s="173"/>
      <c r="G17" s="173"/>
      <c r="H17" s="173"/>
      <c r="I17" s="173"/>
      <c r="J17" s="176" t="n">
        <f aca="false">'SPEC DETAILS'!C32</f>
        <v>0</v>
      </c>
      <c r="K17" s="176" t="n">
        <f aca="false">'SPEC DETAILS'!D32</f>
        <v>0</v>
      </c>
      <c r="L17" s="176" t="n">
        <f aca="false">'SPEC DETAILS'!E32</f>
        <v>0</v>
      </c>
      <c r="M17" s="176" t="n">
        <f aca="false">'SPEC DETAILS'!F32</f>
        <v>0</v>
      </c>
      <c r="N17" s="176" t="n">
        <f aca="false">'SPEC DETAILS'!G32</f>
        <v>0</v>
      </c>
      <c r="O17" s="176" t="n">
        <f aca="false">'SPEC DETAILS'!H32</f>
        <v>0</v>
      </c>
      <c r="P17" s="176" t="n">
        <f aca="false">'SPEC DETAILS'!I32</f>
        <v>0</v>
      </c>
      <c r="Q17" s="176" t="n">
        <f aca="false">'SPEC DETAILS'!J32</f>
        <v>0</v>
      </c>
      <c r="R17" s="176" t="n">
        <f aca="false">'SPEC DETAILS'!K32</f>
        <v>0</v>
      </c>
      <c r="S17" s="176" t="n">
        <f aca="false">'SPEC DETAILS'!L32</f>
        <v>0</v>
      </c>
      <c r="T17" s="176" t="n">
        <f aca="false">'SPEC DETAILS'!M32</f>
        <v>0</v>
      </c>
      <c r="U17" s="176" t="n">
        <f aca="false">'SPEC DETAILS'!N32</f>
        <v>0</v>
      </c>
      <c r="V17" s="176" t="n">
        <f aca="false">'SPEC DETAILS'!O32</f>
        <v>0</v>
      </c>
      <c r="W17" s="176" t="n">
        <f aca="false">'SPEC DETAILS'!P32</f>
        <v>0</v>
      </c>
      <c r="X17" s="176" t="n">
        <f aca="false">'SPEC DETAILS'!Q32</f>
        <v>0</v>
      </c>
      <c r="Y17" s="176" t="n">
        <f aca="false">'SPEC DETAILS'!R32</f>
        <v>0</v>
      </c>
      <c r="Z17" s="176" t="n">
        <f aca="false">'SPEC DETAILS'!S32</f>
        <v>0</v>
      </c>
      <c r="AA17" s="176" t="n">
        <f aca="false">'SPEC DETAILS'!T32</f>
        <v>0</v>
      </c>
      <c r="AB17" s="176" t="n">
        <f aca="false">'SPEC DETAILS'!U32</f>
        <v>0</v>
      </c>
      <c r="AC17" s="176" t="n">
        <f aca="false">'SPEC DETAILS'!V32</f>
        <v>0</v>
      </c>
      <c r="AD17" s="176" t="n">
        <f aca="false">'SPEC DETAILS'!W32</f>
        <v>0</v>
      </c>
      <c r="AE17" s="176" t="n">
        <f aca="false">'SPEC DETAILS'!X32</f>
        <v>0</v>
      </c>
      <c r="AF17" s="176" t="n">
        <f aca="false">'SPEC DETAILS'!Y32</f>
        <v>0</v>
      </c>
      <c r="AG17" s="176" t="n">
        <f aca="false">'SPEC DETAILS'!Z32</f>
        <v>0</v>
      </c>
      <c r="AH17" s="173"/>
      <c r="AI17" s="173"/>
      <c r="AJ17" s="173"/>
      <c r="AK17" s="173"/>
      <c r="AL17" s="173"/>
      <c r="AM17" s="173"/>
      <c r="AN17" s="173"/>
      <c r="AO17" s="173"/>
      <c r="AP17" s="173"/>
      <c r="AQ17" s="173"/>
      <c r="AR17" s="173"/>
      <c r="AS17" s="173"/>
      <c r="AT17" s="173"/>
      <c r="AU17" s="173"/>
      <c r="AV17" s="173"/>
      <c r="AW17" s="173"/>
      <c r="AX17" s="173"/>
      <c r="AY17" s="173"/>
      <c r="AZ17" s="173"/>
      <c r="BA17" s="173"/>
      <c r="BB17" s="173"/>
      <c r="BC17" s="173"/>
      <c r="BD17" s="173"/>
      <c r="BE17" s="173"/>
      <c r="BF17" s="173"/>
      <c r="BG17" s="173"/>
      <c r="BH17" s="173"/>
      <c r="BI17" s="173"/>
      <c r="BJ17" s="173"/>
      <c r="BK17" s="173"/>
      <c r="BL17" s="173"/>
      <c r="BM17" s="173"/>
      <c r="BN17" s="173"/>
      <c r="BO17" s="173"/>
      <c r="BP17" s="173"/>
      <c r="BQ17" s="173"/>
      <c r="BR17" s="173"/>
      <c r="BS17" s="173"/>
      <c r="BT17" s="173"/>
      <c r="BU17" s="173"/>
      <c r="BV17" s="173"/>
      <c r="BW17" s="173"/>
      <c r="BX17" s="173"/>
      <c r="BY17" s="173"/>
      <c r="BZ17" s="173"/>
      <c r="CA17" s="173"/>
      <c r="CB17" s="173"/>
      <c r="CC17" s="173"/>
      <c r="CD17" s="173"/>
      <c r="CE17" s="173"/>
      <c r="CF17" s="173"/>
      <c r="CG17" s="173"/>
      <c r="CH17" s="173"/>
      <c r="CI17" s="173"/>
      <c r="CJ17" s="173"/>
      <c r="CK17" s="173"/>
      <c r="CL17" s="173"/>
      <c r="CM17" s="173"/>
      <c r="CN17" s="173"/>
      <c r="CO17" s="173"/>
      <c r="CP17" s="173"/>
      <c r="CQ17" s="173"/>
      <c r="CR17" s="173"/>
      <c r="CS17" s="173"/>
      <c r="CT17" s="173"/>
      <c r="CU17" s="173"/>
      <c r="CV17" s="173"/>
      <c r="CW17" s="173"/>
      <c r="CX17" s="173"/>
      <c r="CY17" s="173"/>
      <c r="CZ17" s="173"/>
      <c r="DA17" s="173"/>
      <c r="DB17" s="173"/>
      <c r="DC17" s="173"/>
      <c r="DD17" s="173"/>
      <c r="DE17" s="173"/>
      <c r="DF17" s="173"/>
      <c r="DG17" s="173"/>
      <c r="DH17" s="173"/>
      <c r="DI17" s="173"/>
      <c r="DJ17" s="173"/>
      <c r="DK17" s="173"/>
      <c r="DL17" s="173"/>
      <c r="DM17" s="173"/>
      <c r="DN17" s="173"/>
      <c r="DO17" s="173"/>
      <c r="DP17" s="173"/>
      <c r="DQ17" s="173"/>
      <c r="DR17" s="173"/>
      <c r="DS17" s="173"/>
      <c r="DT17" s="173"/>
      <c r="DU17" s="173"/>
      <c r="DV17" s="173"/>
      <c r="DW17" s="173"/>
      <c r="DX17" s="173"/>
      <c r="DY17" s="173"/>
      <c r="DZ17" s="173"/>
      <c r="EA17" s="173"/>
      <c r="EB17" s="173"/>
      <c r="EC17" s="173"/>
      <c r="ED17" s="173"/>
      <c r="EE17" s="173"/>
      <c r="EF17" s="173"/>
      <c r="EG17" s="173"/>
      <c r="EH17" s="173"/>
      <c r="EI17" s="173"/>
      <c r="EJ17" s="173"/>
      <c r="EK17" s="173"/>
      <c r="EL17" s="173"/>
      <c r="EM17" s="173"/>
      <c r="EN17" s="173"/>
      <c r="EO17" s="173"/>
      <c r="EP17" s="173"/>
      <c r="EQ17" s="173"/>
      <c r="ER17" s="173"/>
      <c r="ES17" s="173"/>
      <c r="ET17" s="173"/>
      <c r="EU17" s="173"/>
      <c r="EV17" s="173"/>
      <c r="EW17" s="173"/>
      <c r="EX17" s="173"/>
      <c r="EY17" s="173"/>
      <c r="EZ17" s="173"/>
      <c r="FA17" s="173"/>
      <c r="FB17" s="173"/>
      <c r="FC17" s="173"/>
      <c r="FD17" s="173"/>
      <c r="FE17" s="173"/>
      <c r="FF17" s="173"/>
      <c r="FG17" s="173"/>
      <c r="FH17" s="173"/>
      <c r="FI17" s="173"/>
      <c r="FJ17" s="173"/>
      <c r="FK17" s="173"/>
      <c r="FL17" s="173"/>
      <c r="FM17" s="173"/>
      <c r="FN17" s="173"/>
      <c r="FO17" s="173"/>
      <c r="FP17" s="173"/>
      <c r="FQ17" s="173"/>
      <c r="FR17" s="173"/>
      <c r="FS17" s="173"/>
      <c r="FT17" s="173"/>
      <c r="FU17" s="173"/>
      <c r="FV17" s="173"/>
      <c r="FW17" s="173"/>
      <c r="FX17" s="173"/>
      <c r="FY17" s="173"/>
      <c r="FZ17" s="173"/>
      <c r="GA17" s="173"/>
      <c r="GB17" s="173"/>
      <c r="GC17" s="173"/>
      <c r="GD17" s="173"/>
      <c r="GE17" s="173"/>
      <c r="GF17" s="173"/>
      <c r="GG17" s="173"/>
      <c r="GH17" s="173"/>
      <c r="GI17" s="173"/>
      <c r="GJ17" s="173"/>
      <c r="GK17" s="173"/>
      <c r="GL17" s="173"/>
      <c r="GM17" s="173"/>
      <c r="GN17" s="173"/>
      <c r="GO17" s="173"/>
      <c r="GP17" s="173"/>
      <c r="GQ17" s="173"/>
      <c r="GR17" s="173"/>
      <c r="GS17" s="173"/>
      <c r="GT17" s="173"/>
      <c r="GU17" s="173"/>
      <c r="GV17" s="173"/>
      <c r="GW17" s="173"/>
      <c r="GX17" s="173"/>
      <c r="GY17" s="173"/>
      <c r="GZ17" s="173"/>
      <c r="HA17" s="173"/>
      <c r="HB17" s="173"/>
      <c r="HC17" s="173"/>
      <c r="HD17" s="173"/>
      <c r="HE17" s="173"/>
      <c r="HF17" s="173"/>
      <c r="HG17" s="173"/>
      <c r="HH17" s="173"/>
      <c r="HI17" s="173"/>
      <c r="HJ17" s="173"/>
      <c r="HK17" s="173"/>
      <c r="HL17" s="173"/>
      <c r="HM17" s="173"/>
      <c r="HN17" s="173"/>
      <c r="HO17" s="173"/>
      <c r="HP17" s="173"/>
      <c r="HQ17" s="173"/>
      <c r="HR17" s="173"/>
      <c r="HS17" s="173"/>
      <c r="HT17" s="173"/>
      <c r="HU17" s="173"/>
      <c r="HV17" s="173"/>
      <c r="HW17" s="173"/>
      <c r="HX17" s="173"/>
      <c r="HY17" s="173"/>
      <c r="HZ17" s="173"/>
      <c r="IA17" s="173"/>
      <c r="IB17" s="173"/>
      <c r="IC17" s="173"/>
      <c r="ID17" s="173"/>
      <c r="IE17" s="173"/>
      <c r="IF17" s="173"/>
      <c r="IG17" s="173"/>
      <c r="IH17" s="173"/>
      <c r="II17" s="173"/>
      <c r="IJ17" s="173"/>
      <c r="IK17" s="173"/>
      <c r="IL17" s="173"/>
      <c r="IM17" s="173"/>
      <c r="IN17" s="173"/>
      <c r="IO17" s="173"/>
      <c r="IP17" s="173"/>
      <c r="IQ17" s="173"/>
      <c r="IR17" s="173"/>
      <c r="IS17" s="173"/>
      <c r="IT17" s="173"/>
      <c r="IU17" s="173"/>
      <c r="IV17" s="173"/>
      <c r="IW17" s="173"/>
    </row>
    <row r="18" customFormat="false" ht="9" hidden="false" customHeight="false" outlineLevel="0" collapsed="false">
      <c r="A18" s="173"/>
      <c r="B18" s="173"/>
      <c r="C18" s="173"/>
      <c r="D18" s="173"/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3"/>
      <c r="BA18" s="173"/>
      <c r="BB18" s="173"/>
      <c r="BC18" s="173"/>
      <c r="BD18" s="173"/>
      <c r="BE18" s="173"/>
      <c r="BF18" s="173"/>
      <c r="BG18" s="173"/>
      <c r="BH18" s="173"/>
      <c r="BI18" s="173"/>
      <c r="BJ18" s="173"/>
      <c r="BK18" s="173"/>
      <c r="BL18" s="173"/>
      <c r="BM18" s="173"/>
      <c r="BN18" s="173"/>
      <c r="BO18" s="173"/>
      <c r="BP18" s="173"/>
      <c r="BQ18" s="173"/>
      <c r="BR18" s="173"/>
      <c r="BS18" s="173"/>
      <c r="BT18" s="173"/>
      <c r="BU18" s="173"/>
      <c r="BV18" s="173"/>
      <c r="BW18" s="173"/>
      <c r="BX18" s="173"/>
      <c r="BY18" s="173"/>
      <c r="BZ18" s="173"/>
      <c r="CA18" s="173"/>
      <c r="CB18" s="173"/>
      <c r="CC18" s="173"/>
      <c r="CD18" s="173"/>
      <c r="CE18" s="173"/>
      <c r="CF18" s="173"/>
      <c r="CG18" s="173"/>
      <c r="CH18" s="173"/>
      <c r="CI18" s="173"/>
      <c r="CJ18" s="173"/>
      <c r="CK18" s="173"/>
      <c r="CL18" s="173"/>
      <c r="CM18" s="173"/>
      <c r="CN18" s="173"/>
      <c r="CO18" s="173"/>
      <c r="CP18" s="173"/>
      <c r="CQ18" s="173"/>
      <c r="CR18" s="173"/>
      <c r="CS18" s="173"/>
      <c r="CT18" s="173"/>
      <c r="CU18" s="173"/>
      <c r="CV18" s="173"/>
      <c r="CW18" s="173"/>
      <c r="CX18" s="173"/>
      <c r="CY18" s="173"/>
      <c r="CZ18" s="173"/>
      <c r="DA18" s="173"/>
      <c r="DB18" s="173"/>
      <c r="DC18" s="173"/>
      <c r="DD18" s="173"/>
      <c r="DE18" s="173"/>
      <c r="DF18" s="173"/>
      <c r="DG18" s="173"/>
      <c r="DH18" s="173"/>
      <c r="DI18" s="173"/>
      <c r="DJ18" s="173"/>
      <c r="DK18" s="173"/>
      <c r="DL18" s="173"/>
      <c r="DM18" s="173"/>
      <c r="DN18" s="173"/>
      <c r="DO18" s="173"/>
      <c r="DP18" s="173"/>
      <c r="DQ18" s="173"/>
      <c r="DR18" s="173"/>
      <c r="DS18" s="173"/>
      <c r="DT18" s="173"/>
      <c r="DU18" s="173"/>
      <c r="DV18" s="173"/>
      <c r="DW18" s="173"/>
      <c r="DX18" s="173"/>
      <c r="DY18" s="173"/>
      <c r="DZ18" s="173"/>
      <c r="EA18" s="173"/>
      <c r="EB18" s="173"/>
      <c r="EC18" s="173"/>
      <c r="ED18" s="173"/>
      <c r="EE18" s="173"/>
      <c r="EF18" s="173"/>
      <c r="EG18" s="173"/>
      <c r="EH18" s="173"/>
      <c r="EI18" s="173"/>
      <c r="EJ18" s="173"/>
      <c r="EK18" s="173"/>
      <c r="EL18" s="173"/>
      <c r="EM18" s="173"/>
      <c r="EN18" s="173"/>
      <c r="EO18" s="173"/>
      <c r="EP18" s="173"/>
      <c r="EQ18" s="173"/>
      <c r="ER18" s="173"/>
      <c r="ES18" s="173"/>
      <c r="ET18" s="173"/>
      <c r="EU18" s="173"/>
      <c r="EV18" s="173"/>
      <c r="EW18" s="173"/>
      <c r="EX18" s="173"/>
      <c r="EY18" s="173"/>
      <c r="EZ18" s="173"/>
      <c r="FA18" s="173"/>
      <c r="FB18" s="173"/>
      <c r="FC18" s="173"/>
      <c r="FD18" s="173"/>
      <c r="FE18" s="173"/>
      <c r="FF18" s="173"/>
      <c r="FG18" s="173"/>
      <c r="FH18" s="173"/>
      <c r="FI18" s="173"/>
      <c r="FJ18" s="173"/>
      <c r="FK18" s="173"/>
      <c r="FL18" s="173"/>
      <c r="FM18" s="173"/>
      <c r="FN18" s="173"/>
      <c r="FO18" s="173"/>
      <c r="FP18" s="173"/>
      <c r="FQ18" s="173"/>
      <c r="FR18" s="173"/>
      <c r="FS18" s="173"/>
      <c r="FT18" s="173"/>
      <c r="FU18" s="173"/>
      <c r="FV18" s="173"/>
      <c r="FW18" s="173"/>
      <c r="FX18" s="173"/>
      <c r="FY18" s="173"/>
      <c r="FZ18" s="173"/>
      <c r="GA18" s="173"/>
      <c r="GB18" s="173"/>
      <c r="GC18" s="173"/>
      <c r="GD18" s="173"/>
      <c r="GE18" s="173"/>
      <c r="GF18" s="173"/>
      <c r="GG18" s="173"/>
      <c r="GH18" s="173"/>
      <c r="GI18" s="173"/>
      <c r="GJ18" s="173"/>
      <c r="GK18" s="173"/>
      <c r="GL18" s="173"/>
      <c r="GM18" s="173"/>
      <c r="GN18" s="173"/>
      <c r="GO18" s="173"/>
      <c r="GP18" s="173"/>
      <c r="GQ18" s="173"/>
      <c r="GR18" s="173"/>
      <c r="GS18" s="173"/>
      <c r="GT18" s="173"/>
      <c r="GU18" s="173"/>
      <c r="GV18" s="173"/>
      <c r="GW18" s="173"/>
      <c r="GX18" s="173"/>
      <c r="GY18" s="173"/>
      <c r="GZ18" s="173"/>
      <c r="HA18" s="173"/>
      <c r="HB18" s="173"/>
      <c r="HC18" s="173"/>
      <c r="HD18" s="173"/>
      <c r="HE18" s="173"/>
      <c r="HF18" s="173"/>
      <c r="HG18" s="173"/>
      <c r="HH18" s="173"/>
      <c r="HI18" s="173"/>
      <c r="HJ18" s="173"/>
      <c r="HK18" s="173"/>
      <c r="HL18" s="173"/>
      <c r="HM18" s="173"/>
      <c r="HN18" s="173"/>
      <c r="HO18" s="173"/>
      <c r="HP18" s="173"/>
      <c r="HQ18" s="173"/>
      <c r="HR18" s="173"/>
      <c r="HS18" s="173"/>
      <c r="HT18" s="173"/>
      <c r="HU18" s="173"/>
      <c r="HV18" s="173"/>
      <c r="HW18" s="173"/>
      <c r="HX18" s="173"/>
      <c r="HY18" s="173"/>
      <c r="HZ18" s="173"/>
      <c r="IA18" s="173"/>
      <c r="IB18" s="173"/>
      <c r="IC18" s="173"/>
      <c r="ID18" s="173"/>
      <c r="IE18" s="173"/>
      <c r="IF18" s="173"/>
      <c r="IG18" s="173"/>
      <c r="IH18" s="173"/>
      <c r="II18" s="173"/>
      <c r="IJ18" s="173"/>
      <c r="IK18" s="173"/>
      <c r="IL18" s="173"/>
      <c r="IM18" s="173"/>
      <c r="IN18" s="173"/>
      <c r="IO18" s="173"/>
      <c r="IP18" s="173"/>
      <c r="IQ18" s="173"/>
      <c r="IR18" s="173"/>
      <c r="IS18" s="173"/>
      <c r="IT18" s="173"/>
      <c r="IU18" s="173"/>
      <c r="IV18" s="173"/>
      <c r="IW18" s="173"/>
    </row>
    <row r="19" customFormat="false" ht="9" hidden="false" customHeight="false" outlineLevel="0" collapsed="false">
      <c r="A19" s="161" t="s">
        <v>136</v>
      </c>
      <c r="B19" s="162"/>
      <c r="D19" s="163"/>
      <c r="E19" s="163"/>
      <c r="F19" s="163"/>
      <c r="G19" s="163"/>
      <c r="H19" s="163"/>
      <c r="I19" s="160"/>
      <c r="J19" s="160" t="n">
        <f aca="false">J6</f>
        <v>37226</v>
      </c>
      <c r="K19" s="160" t="n">
        <f aca="false">K6</f>
        <v>37257</v>
      </c>
      <c r="L19" s="160" t="n">
        <f aca="false">L6</f>
        <v>37288</v>
      </c>
      <c r="M19" s="160" t="n">
        <f aca="false">M6</f>
        <v>37316</v>
      </c>
      <c r="N19" s="160" t="n">
        <f aca="false">N6</f>
        <v>37347</v>
      </c>
      <c r="O19" s="160" t="n">
        <f aca="false">O6</f>
        <v>37377</v>
      </c>
      <c r="P19" s="160" t="n">
        <f aca="false">P6</f>
        <v>37408</v>
      </c>
      <c r="Q19" s="160" t="n">
        <f aca="false">Q6</f>
        <v>37438</v>
      </c>
      <c r="R19" s="160" t="n">
        <f aca="false">R6</f>
        <v>37469</v>
      </c>
      <c r="S19" s="160" t="n">
        <f aca="false">S6</f>
        <v>37500</v>
      </c>
      <c r="T19" s="160" t="n">
        <f aca="false">T6</f>
        <v>37530</v>
      </c>
      <c r="U19" s="160" t="n">
        <f aca="false">U6</f>
        <v>37561</v>
      </c>
      <c r="V19" s="160" t="n">
        <f aca="false">V6</f>
        <v>37591</v>
      </c>
      <c r="W19" s="160" t="n">
        <f aca="false">W6</f>
        <v>37622</v>
      </c>
      <c r="X19" s="160" t="n">
        <f aca="false">X6</f>
        <v>37653</v>
      </c>
      <c r="Y19" s="160" t="n">
        <f aca="false">Y6</f>
        <v>37681</v>
      </c>
      <c r="Z19" s="160" t="n">
        <f aca="false">Z6</f>
        <v>37712</v>
      </c>
      <c r="AA19" s="160" t="n">
        <f aca="false">AA6</f>
        <v>37742</v>
      </c>
      <c r="AB19" s="160" t="n">
        <f aca="false">AB6</f>
        <v>37773</v>
      </c>
      <c r="AC19" s="160" t="n">
        <f aca="false">AC6</f>
        <v>37803</v>
      </c>
      <c r="AD19" s="160" t="n">
        <f aca="false">AD6</f>
        <v>37834</v>
      </c>
      <c r="AE19" s="160" t="n">
        <f aca="false">AE6</f>
        <v>37865</v>
      </c>
      <c r="AF19" s="160" t="n">
        <f aca="false">AF6</f>
        <v>37895</v>
      </c>
      <c r="AG19" s="160" t="n">
        <f aca="false">AG6</f>
        <v>37926</v>
      </c>
      <c r="AH19" s="164" t="s">
        <v>154</v>
      </c>
      <c r="AI19" s="165"/>
      <c r="AJ19" s="165"/>
      <c r="AK19" s="165"/>
      <c r="AL19" s="165"/>
      <c r="AM19" s="165"/>
    </row>
    <row r="20" customFormat="false" ht="9" hidden="false" customHeight="false" outlineLevel="0" collapsed="false">
      <c r="A20" s="166" t="s">
        <v>161</v>
      </c>
      <c r="B20" s="166"/>
      <c r="C20" s="166"/>
      <c r="D20" s="167"/>
      <c r="E20" s="167"/>
      <c r="F20" s="167"/>
      <c r="G20" s="167"/>
      <c r="H20" s="167"/>
      <c r="I20" s="167"/>
      <c r="J20" s="167" t="n">
        <f aca="false">'SPEC DETAILS'!C65</f>
        <v>-26.8817</v>
      </c>
      <c r="K20" s="167" t="n">
        <f aca="false">'SPEC DETAILS'!D65</f>
        <v>-41.9355</v>
      </c>
      <c r="L20" s="167" t="n">
        <f aca="false">'SPEC DETAILS'!E65</f>
        <v>-42.8571</v>
      </c>
      <c r="M20" s="167" t="n">
        <f aca="false">'SPEC DETAILS'!F65</f>
        <v>-41.9355</v>
      </c>
      <c r="N20" s="167" t="n">
        <f aca="false">'SPEC DETAILS'!G65</f>
        <v>-43.3333</v>
      </c>
      <c r="O20" s="167" t="n">
        <f aca="false">'SPEC DETAILS'!H65</f>
        <v>-41.9355</v>
      </c>
      <c r="P20" s="167" t="n">
        <f aca="false">'SPEC DETAILS'!I65</f>
        <v>-41.6667</v>
      </c>
      <c r="Q20" s="167" t="n">
        <f aca="false">'SPEC DETAILS'!J65</f>
        <v>0</v>
      </c>
      <c r="R20" s="167" t="n">
        <f aca="false">'SPEC DETAILS'!K65</f>
        <v>0</v>
      </c>
      <c r="S20" s="167" t="n">
        <f aca="false">'SPEC DETAILS'!L65</f>
        <v>0</v>
      </c>
      <c r="T20" s="167" t="n">
        <f aca="false">'SPEC DETAILS'!M65</f>
        <v>0</v>
      </c>
      <c r="U20" s="167" t="n">
        <f aca="false">'SPEC DETAILS'!N65</f>
        <v>0</v>
      </c>
      <c r="V20" s="167" t="n">
        <f aca="false">'SPEC DETAILS'!O65</f>
        <v>0</v>
      </c>
      <c r="W20" s="167" t="n">
        <f aca="false">'SPEC DETAILS'!P65</f>
        <v>0</v>
      </c>
      <c r="X20" s="167" t="n">
        <f aca="false">'SPEC DETAILS'!Q65</f>
        <v>0</v>
      </c>
      <c r="Y20" s="167" t="n">
        <f aca="false">'SPEC DETAILS'!R65</f>
        <v>0</v>
      </c>
      <c r="Z20" s="167" t="n">
        <f aca="false">'SPEC DETAILS'!S65</f>
        <v>0</v>
      </c>
      <c r="AA20" s="167" t="n">
        <f aca="false">'SPEC DETAILS'!T65</f>
        <v>0</v>
      </c>
      <c r="AB20" s="167" t="n">
        <f aca="false">'SPEC DETAILS'!U65</f>
        <v>0</v>
      </c>
      <c r="AC20" s="167" t="n">
        <f aca="false">'SPEC DETAILS'!V65</f>
        <v>0</v>
      </c>
      <c r="AD20" s="167" t="n">
        <f aca="false">'SPEC DETAILS'!W65</f>
        <v>0</v>
      </c>
      <c r="AE20" s="167" t="n">
        <f aca="false">'SPEC DETAILS'!X65</f>
        <v>0</v>
      </c>
      <c r="AF20" s="167" t="n">
        <f aca="false">'SPEC DETAILS'!Y65</f>
        <v>0</v>
      </c>
      <c r="AG20" s="167" t="n">
        <f aca="false">'SPEC DETAILS'!Z65</f>
        <v>0</v>
      </c>
      <c r="AH20" s="168"/>
      <c r="AI20" s="168"/>
      <c r="AJ20" s="168"/>
      <c r="AK20" s="168"/>
      <c r="AL20" s="168"/>
      <c r="AM20" s="168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2"/>
      <c r="BM20" s="162"/>
      <c r="BN20" s="162"/>
      <c r="BO20" s="162"/>
      <c r="BP20" s="162"/>
      <c r="BQ20" s="162"/>
      <c r="BR20" s="162"/>
      <c r="BS20" s="162"/>
      <c r="BT20" s="162"/>
      <c r="BU20" s="162"/>
      <c r="BV20" s="162"/>
      <c r="BW20" s="162"/>
      <c r="BX20" s="162"/>
      <c r="BY20" s="162"/>
      <c r="BZ20" s="162"/>
      <c r="CA20" s="162"/>
      <c r="CB20" s="162"/>
      <c r="CC20" s="162"/>
      <c r="CD20" s="162"/>
      <c r="CE20" s="162"/>
      <c r="CF20" s="162"/>
      <c r="CG20" s="162"/>
      <c r="CH20" s="162"/>
      <c r="CI20" s="162"/>
      <c r="CJ20" s="162"/>
      <c r="CK20" s="162"/>
      <c r="CL20" s="162"/>
      <c r="CM20" s="162"/>
      <c r="CN20" s="162"/>
      <c r="CO20" s="162"/>
      <c r="CP20" s="162"/>
      <c r="CQ20" s="162"/>
      <c r="CR20" s="162"/>
      <c r="CS20" s="162"/>
      <c r="CT20" s="162"/>
      <c r="CU20" s="162"/>
      <c r="CV20" s="162"/>
      <c r="CW20" s="162"/>
      <c r="CX20" s="162"/>
      <c r="CY20" s="162"/>
      <c r="CZ20" s="162"/>
      <c r="DA20" s="162"/>
      <c r="DB20" s="162"/>
      <c r="DC20" s="162"/>
      <c r="DD20" s="162"/>
      <c r="DE20" s="162"/>
      <c r="DF20" s="162"/>
      <c r="DG20" s="162"/>
      <c r="DH20" s="162"/>
      <c r="DI20" s="162"/>
      <c r="DJ20" s="162"/>
      <c r="DK20" s="162"/>
      <c r="DL20" s="162"/>
      <c r="DM20" s="162"/>
      <c r="DN20" s="162"/>
      <c r="DO20" s="162"/>
      <c r="DP20" s="162"/>
      <c r="DQ20" s="162"/>
      <c r="DR20" s="162"/>
      <c r="DS20" s="162"/>
      <c r="DT20" s="162"/>
      <c r="DU20" s="162"/>
      <c r="DV20" s="162"/>
      <c r="DW20" s="162"/>
      <c r="DX20" s="162"/>
      <c r="DY20" s="162"/>
      <c r="DZ20" s="162"/>
      <c r="EA20" s="162"/>
      <c r="EB20" s="162"/>
      <c r="EC20" s="162"/>
      <c r="ED20" s="162"/>
      <c r="EE20" s="162"/>
      <c r="EF20" s="162"/>
      <c r="EG20" s="162"/>
      <c r="EH20" s="162"/>
      <c r="EI20" s="162"/>
      <c r="EJ20" s="162"/>
      <c r="EK20" s="162"/>
      <c r="EL20" s="162"/>
      <c r="EM20" s="162"/>
      <c r="EN20" s="162"/>
      <c r="EO20" s="162"/>
      <c r="EP20" s="162"/>
      <c r="EQ20" s="162"/>
      <c r="ER20" s="162"/>
      <c r="ES20" s="162"/>
      <c r="ET20" s="162"/>
      <c r="EU20" s="162"/>
      <c r="EV20" s="162"/>
      <c r="EW20" s="162"/>
      <c r="EX20" s="162"/>
      <c r="EY20" s="162"/>
      <c r="EZ20" s="162"/>
      <c r="FA20" s="162"/>
      <c r="FB20" s="162"/>
      <c r="FC20" s="162"/>
      <c r="FD20" s="162"/>
      <c r="FE20" s="162"/>
      <c r="FF20" s="162"/>
      <c r="FG20" s="162"/>
      <c r="FH20" s="162"/>
      <c r="FI20" s="162"/>
      <c r="FJ20" s="162"/>
      <c r="FK20" s="162"/>
      <c r="FL20" s="162"/>
      <c r="FM20" s="162"/>
      <c r="FN20" s="162"/>
      <c r="FO20" s="162"/>
      <c r="FP20" s="162"/>
      <c r="FQ20" s="162"/>
      <c r="FR20" s="162"/>
      <c r="FS20" s="162"/>
      <c r="FT20" s="162"/>
      <c r="FU20" s="162"/>
      <c r="FV20" s="162"/>
      <c r="FW20" s="162"/>
      <c r="FX20" s="162"/>
      <c r="FY20" s="162"/>
      <c r="FZ20" s="162"/>
      <c r="GA20" s="162"/>
      <c r="GB20" s="162"/>
      <c r="GC20" s="162"/>
      <c r="GD20" s="162"/>
      <c r="GE20" s="162"/>
      <c r="GF20" s="162"/>
      <c r="GG20" s="162"/>
      <c r="GH20" s="162"/>
      <c r="GI20" s="162"/>
      <c r="GJ20" s="162"/>
      <c r="GK20" s="162"/>
      <c r="GL20" s="162"/>
      <c r="GM20" s="162"/>
      <c r="GN20" s="162"/>
      <c r="GO20" s="162"/>
      <c r="GP20" s="162"/>
      <c r="GQ20" s="162"/>
      <c r="GR20" s="162"/>
      <c r="GS20" s="162"/>
      <c r="GT20" s="162"/>
      <c r="GU20" s="162"/>
      <c r="GV20" s="162"/>
      <c r="GW20" s="162"/>
      <c r="GX20" s="162"/>
      <c r="GY20" s="162"/>
      <c r="GZ20" s="162"/>
      <c r="HA20" s="162"/>
      <c r="HB20" s="162"/>
      <c r="HC20" s="162"/>
      <c r="HD20" s="162"/>
      <c r="HE20" s="162"/>
      <c r="HF20" s="162"/>
      <c r="HG20" s="162"/>
      <c r="HH20" s="162"/>
      <c r="HI20" s="162"/>
      <c r="HJ20" s="162"/>
      <c r="HK20" s="162"/>
      <c r="HL20" s="162"/>
      <c r="HM20" s="162"/>
      <c r="HN20" s="162"/>
      <c r="HO20" s="162"/>
      <c r="HP20" s="162"/>
      <c r="HQ20" s="162"/>
      <c r="HR20" s="162"/>
      <c r="HS20" s="162"/>
      <c r="HT20" s="162"/>
      <c r="HU20" s="162"/>
      <c r="HV20" s="162"/>
      <c r="HW20" s="162"/>
      <c r="HX20" s="162"/>
      <c r="HY20" s="162"/>
      <c r="HZ20" s="162"/>
      <c r="IA20" s="162"/>
      <c r="IB20" s="162"/>
      <c r="IC20" s="162"/>
      <c r="ID20" s="162"/>
      <c r="IE20" s="162"/>
      <c r="IF20" s="162"/>
      <c r="IG20" s="162"/>
      <c r="IH20" s="162"/>
      <c r="II20" s="162"/>
      <c r="IJ20" s="162"/>
      <c r="IK20" s="162"/>
      <c r="IL20" s="162"/>
      <c r="IM20" s="162"/>
      <c r="IN20" s="162"/>
      <c r="IO20" s="162"/>
      <c r="IP20" s="162"/>
      <c r="IQ20" s="162"/>
      <c r="IR20" s="162"/>
      <c r="IS20" s="162"/>
      <c r="IT20" s="162"/>
      <c r="IU20" s="162"/>
      <c r="IV20" s="162"/>
      <c r="IW20" s="162"/>
    </row>
    <row r="21" customFormat="false" ht="9" hidden="false" customHeight="false" outlineLevel="0" collapsed="false">
      <c r="A21" s="156" t="s">
        <v>171</v>
      </c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5"/>
      <c r="AJ21" s="165"/>
      <c r="AK21" s="165"/>
      <c r="AL21" s="165"/>
      <c r="AM21" s="165"/>
    </row>
    <row r="22" customFormat="false" ht="9" hidden="false" customHeight="false" outlineLevel="0" collapsed="false">
      <c r="A22" s="169" t="s">
        <v>172</v>
      </c>
      <c r="B22" s="169"/>
      <c r="C22" s="169"/>
      <c r="D22" s="169"/>
      <c r="E22" s="169"/>
      <c r="F22" s="169"/>
      <c r="G22" s="169"/>
      <c r="H22" s="169"/>
      <c r="I22" s="169"/>
      <c r="J22" s="169" t="n">
        <f aca="false">J24-J23</f>
        <v>-226845</v>
      </c>
      <c r="K22" s="169" t="n">
        <f aca="false">K24-K23</f>
        <v>26807</v>
      </c>
      <c r="L22" s="169" t="n">
        <f aca="false">L24-L23</f>
        <v>110660</v>
      </c>
      <c r="M22" s="169" t="n">
        <f aca="false">M24-M23</f>
        <v>119542</v>
      </c>
      <c r="N22" s="169" t="n">
        <f aca="false">N24-N23</f>
        <v>-118629</v>
      </c>
      <c r="O22" s="169" t="n">
        <f aca="false">O24-O23</f>
        <v>-105704</v>
      </c>
      <c r="P22" s="169" t="n">
        <f aca="false">P24-P23</f>
        <v>-93112</v>
      </c>
      <c r="Q22" s="169" t="n">
        <f aca="false">Q24-Q23</f>
        <v>522174</v>
      </c>
      <c r="R22" s="169" t="n">
        <f aca="false">R24-R23</f>
        <v>540459</v>
      </c>
      <c r="S22" s="169" t="n">
        <f aca="false">S24-S23</f>
        <v>478783</v>
      </c>
      <c r="T22" s="169" t="n">
        <f aca="false">T24-T23</f>
        <v>0</v>
      </c>
      <c r="U22" s="169" t="n">
        <f aca="false">U24-U23</f>
        <v>0</v>
      </c>
      <c r="V22" s="169" t="n">
        <f aca="false">V24-V23</f>
        <v>0</v>
      </c>
      <c r="W22" s="169" t="n">
        <f aca="false">W24-W23</f>
        <v>0</v>
      </c>
      <c r="X22" s="169" t="n">
        <f aca="false">X24-X23</f>
        <v>0</v>
      </c>
      <c r="Y22" s="169" t="n">
        <f aca="false">Y24-Y23</f>
        <v>0</v>
      </c>
      <c r="Z22" s="169" t="n">
        <f aca="false">Z24-Z23</f>
        <v>0</v>
      </c>
      <c r="AA22" s="169" t="n">
        <f aca="false">AA24-AA23</f>
        <v>0</v>
      </c>
      <c r="AB22" s="169" t="n">
        <f aca="false">AB24-AB23</f>
        <v>0</v>
      </c>
      <c r="AC22" s="169" t="n">
        <f aca="false">AC24-AC23</f>
        <v>0</v>
      </c>
      <c r="AD22" s="169" t="n">
        <f aca="false">AD24-AD23</f>
        <v>0</v>
      </c>
      <c r="AE22" s="169" t="n">
        <f aca="false">AE24-AE23</f>
        <v>0</v>
      </c>
      <c r="AF22" s="169" t="n">
        <f aca="false">AF24-AF23</f>
        <v>0</v>
      </c>
      <c r="AG22" s="169" t="n">
        <f aca="false">AG24-AG23</f>
        <v>0</v>
      </c>
      <c r="AH22" s="169" t="n">
        <f aca="false">SUM(J22:AF22)</f>
        <v>1254135</v>
      </c>
      <c r="AI22" s="170"/>
      <c r="AJ22" s="170"/>
      <c r="AK22" s="170"/>
      <c r="AL22" s="170"/>
      <c r="AM22" s="170"/>
      <c r="AN22" s="170"/>
      <c r="AO22" s="170"/>
      <c r="AP22" s="170"/>
      <c r="AQ22" s="170"/>
      <c r="AR22" s="170"/>
      <c r="AS22" s="170"/>
      <c r="AT22" s="170"/>
      <c r="AU22" s="170"/>
      <c r="AV22" s="170"/>
      <c r="AW22" s="170"/>
      <c r="AX22" s="170"/>
      <c r="AY22" s="170"/>
      <c r="AZ22" s="170"/>
      <c r="BA22" s="170"/>
      <c r="BB22" s="170"/>
      <c r="BC22" s="170"/>
      <c r="BD22" s="170"/>
      <c r="BE22" s="170"/>
      <c r="BF22" s="170"/>
      <c r="BG22" s="170"/>
      <c r="BH22" s="170"/>
      <c r="BI22" s="170"/>
      <c r="BJ22" s="170"/>
      <c r="BK22" s="170"/>
      <c r="BL22" s="170"/>
      <c r="BM22" s="170"/>
      <c r="BN22" s="170"/>
      <c r="BO22" s="170"/>
      <c r="BP22" s="170"/>
      <c r="BQ22" s="170"/>
      <c r="BR22" s="170"/>
      <c r="BS22" s="170"/>
      <c r="BT22" s="170"/>
      <c r="BU22" s="170"/>
      <c r="BV22" s="170"/>
      <c r="BW22" s="170"/>
      <c r="BX22" s="170"/>
      <c r="BY22" s="170"/>
      <c r="BZ22" s="170"/>
      <c r="CA22" s="170"/>
      <c r="CB22" s="170"/>
      <c r="CC22" s="170"/>
      <c r="CD22" s="170"/>
      <c r="CE22" s="170"/>
      <c r="CF22" s="170"/>
      <c r="CG22" s="170"/>
      <c r="CH22" s="170"/>
      <c r="CI22" s="170"/>
      <c r="CJ22" s="170"/>
      <c r="CK22" s="170"/>
      <c r="CL22" s="170"/>
      <c r="CM22" s="170"/>
      <c r="CN22" s="170"/>
      <c r="CO22" s="170"/>
      <c r="CP22" s="170"/>
      <c r="CQ22" s="170"/>
      <c r="CR22" s="170"/>
      <c r="CS22" s="170"/>
      <c r="CT22" s="170"/>
      <c r="CU22" s="170"/>
      <c r="CV22" s="170"/>
      <c r="CW22" s="170"/>
      <c r="CX22" s="170"/>
      <c r="CY22" s="170"/>
      <c r="CZ22" s="170"/>
      <c r="DA22" s="170"/>
      <c r="DB22" s="170"/>
      <c r="DC22" s="170"/>
      <c r="DD22" s="170"/>
      <c r="DE22" s="170"/>
      <c r="DF22" s="170"/>
      <c r="DG22" s="170"/>
      <c r="DH22" s="170"/>
      <c r="DI22" s="170"/>
      <c r="DJ22" s="170"/>
      <c r="DK22" s="170"/>
      <c r="DL22" s="170"/>
      <c r="DM22" s="170"/>
      <c r="DN22" s="170"/>
      <c r="DO22" s="170"/>
      <c r="DP22" s="170"/>
      <c r="DQ22" s="170"/>
      <c r="DR22" s="170"/>
      <c r="DS22" s="170"/>
      <c r="DT22" s="170"/>
      <c r="DU22" s="170"/>
      <c r="DV22" s="170"/>
      <c r="DW22" s="170"/>
      <c r="DX22" s="170"/>
      <c r="DY22" s="170"/>
      <c r="DZ22" s="170"/>
      <c r="EA22" s="170"/>
      <c r="EB22" s="170"/>
      <c r="EC22" s="170"/>
      <c r="ED22" s="170"/>
      <c r="EE22" s="170"/>
      <c r="EF22" s="170"/>
      <c r="EG22" s="170"/>
      <c r="EH22" s="170"/>
      <c r="EI22" s="170"/>
      <c r="EJ22" s="170"/>
      <c r="EK22" s="170"/>
      <c r="EL22" s="170"/>
      <c r="EM22" s="170"/>
      <c r="EN22" s="170"/>
      <c r="EO22" s="170"/>
      <c r="EP22" s="170"/>
      <c r="EQ22" s="170"/>
      <c r="ER22" s="170"/>
      <c r="ES22" s="170"/>
      <c r="ET22" s="170"/>
      <c r="EU22" s="170"/>
      <c r="EV22" s="170"/>
      <c r="EW22" s="170"/>
      <c r="EX22" s="170"/>
      <c r="EY22" s="170"/>
      <c r="EZ22" s="170"/>
      <c r="FA22" s="170"/>
      <c r="FB22" s="170"/>
      <c r="FC22" s="170"/>
      <c r="FD22" s="170"/>
      <c r="FE22" s="170"/>
      <c r="FF22" s="170"/>
      <c r="FG22" s="170"/>
      <c r="FH22" s="170"/>
      <c r="FI22" s="170"/>
      <c r="FJ22" s="170"/>
      <c r="FK22" s="170"/>
      <c r="FL22" s="170"/>
      <c r="FM22" s="170"/>
      <c r="FN22" s="170"/>
      <c r="FO22" s="170"/>
      <c r="FP22" s="170"/>
      <c r="FQ22" s="170"/>
      <c r="FR22" s="170"/>
      <c r="FS22" s="170"/>
      <c r="FT22" s="170"/>
      <c r="FU22" s="170"/>
      <c r="FV22" s="170"/>
      <c r="FW22" s="170"/>
      <c r="FX22" s="170"/>
      <c r="FY22" s="170"/>
      <c r="FZ22" s="170"/>
      <c r="GA22" s="170"/>
      <c r="GB22" s="170"/>
      <c r="GC22" s="170"/>
      <c r="GD22" s="170"/>
      <c r="GE22" s="170"/>
      <c r="GF22" s="170"/>
      <c r="GG22" s="170"/>
      <c r="GH22" s="170"/>
      <c r="GI22" s="170"/>
      <c r="GJ22" s="170"/>
      <c r="GK22" s="170"/>
      <c r="GL22" s="170"/>
      <c r="GM22" s="170"/>
      <c r="GN22" s="170"/>
      <c r="GO22" s="170"/>
      <c r="GP22" s="170"/>
      <c r="GQ22" s="170"/>
      <c r="GR22" s="170"/>
      <c r="GS22" s="170"/>
      <c r="GT22" s="170"/>
      <c r="GU22" s="170"/>
      <c r="GV22" s="170"/>
      <c r="GW22" s="170"/>
      <c r="GX22" s="170"/>
      <c r="GY22" s="170"/>
      <c r="GZ22" s="170"/>
      <c r="HA22" s="170"/>
      <c r="HB22" s="170"/>
      <c r="HC22" s="170"/>
      <c r="HD22" s="170"/>
      <c r="HE22" s="170"/>
      <c r="HF22" s="170"/>
      <c r="HG22" s="170"/>
      <c r="HH22" s="170"/>
      <c r="HI22" s="170"/>
      <c r="HJ22" s="170"/>
      <c r="HK22" s="170"/>
      <c r="HL22" s="170"/>
      <c r="HM22" s="170"/>
      <c r="HN22" s="170"/>
      <c r="HO22" s="170"/>
      <c r="HP22" s="170"/>
      <c r="HQ22" s="170"/>
      <c r="HR22" s="170"/>
      <c r="HS22" s="170"/>
      <c r="HT22" s="170"/>
      <c r="HU22" s="170"/>
      <c r="HV22" s="170"/>
      <c r="HW22" s="170"/>
      <c r="HX22" s="170"/>
      <c r="HY22" s="170"/>
      <c r="HZ22" s="170"/>
      <c r="IA22" s="170"/>
      <c r="IB22" s="170"/>
      <c r="IC22" s="170"/>
      <c r="ID22" s="170"/>
      <c r="IE22" s="170"/>
      <c r="IF22" s="170"/>
      <c r="IG22" s="170"/>
      <c r="IH22" s="170"/>
      <c r="II22" s="170"/>
      <c r="IJ22" s="170"/>
      <c r="IK22" s="170"/>
      <c r="IL22" s="170"/>
      <c r="IM22" s="170"/>
      <c r="IN22" s="170"/>
      <c r="IO22" s="170"/>
      <c r="IP22" s="170"/>
      <c r="IQ22" s="170"/>
      <c r="IR22" s="170"/>
      <c r="IS22" s="170"/>
      <c r="IT22" s="170"/>
      <c r="IU22" s="170"/>
      <c r="IV22" s="170"/>
      <c r="IW22" s="170"/>
    </row>
    <row r="23" customFormat="false" ht="9" hidden="false" customHeight="false" outlineLevel="0" collapsed="false">
      <c r="A23" s="169" t="s">
        <v>173</v>
      </c>
      <c r="B23" s="169"/>
      <c r="C23" s="169"/>
      <c r="D23" s="171"/>
      <c r="E23" s="171"/>
      <c r="F23" s="171"/>
      <c r="G23" s="171"/>
      <c r="H23" s="171"/>
      <c r="I23" s="171"/>
      <c r="J23" s="170" t="n">
        <v>84694</v>
      </c>
      <c r="K23" s="171" t="n">
        <v>6937</v>
      </c>
      <c r="L23" s="171" t="n">
        <v>32106</v>
      </c>
      <c r="M23" s="171" t="n">
        <v>65562</v>
      </c>
      <c r="N23" s="171" t="n">
        <v>151113</v>
      </c>
      <c r="O23" s="171" t="n">
        <v>150629</v>
      </c>
      <c r="P23" s="170" t="n">
        <v>122309</v>
      </c>
      <c r="Q23" s="170"/>
      <c r="R23" s="170"/>
      <c r="S23" s="170"/>
      <c r="T23" s="170"/>
      <c r="U23" s="170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 t="n">
        <f aca="false">SUM(J23:AF23)</f>
        <v>613350</v>
      </c>
      <c r="AI23" s="170"/>
      <c r="AJ23" s="170"/>
      <c r="AK23" s="170"/>
      <c r="AL23" s="170"/>
      <c r="AM23" s="170"/>
      <c r="AN23" s="170"/>
      <c r="AO23" s="170"/>
      <c r="AP23" s="170"/>
      <c r="AQ23" s="170"/>
      <c r="AR23" s="170"/>
      <c r="AS23" s="170"/>
      <c r="AT23" s="170"/>
      <c r="AU23" s="170"/>
      <c r="AV23" s="170"/>
      <c r="AW23" s="170"/>
      <c r="AX23" s="170"/>
      <c r="AY23" s="170"/>
      <c r="AZ23" s="170"/>
      <c r="BA23" s="170"/>
      <c r="BB23" s="170"/>
      <c r="BC23" s="170"/>
      <c r="BD23" s="170"/>
      <c r="BE23" s="170"/>
      <c r="BF23" s="170"/>
      <c r="BG23" s="170"/>
      <c r="BH23" s="170"/>
      <c r="BI23" s="170"/>
      <c r="BJ23" s="170"/>
      <c r="BK23" s="170"/>
      <c r="BL23" s="170"/>
      <c r="BM23" s="170"/>
      <c r="BN23" s="170"/>
      <c r="BO23" s="170"/>
      <c r="BP23" s="170"/>
      <c r="BQ23" s="170"/>
      <c r="BR23" s="170"/>
      <c r="BS23" s="170"/>
      <c r="BT23" s="170"/>
      <c r="BU23" s="170"/>
      <c r="BV23" s="170"/>
      <c r="BW23" s="170"/>
      <c r="BX23" s="170"/>
      <c r="BY23" s="170"/>
      <c r="BZ23" s="170"/>
      <c r="CA23" s="170"/>
      <c r="CB23" s="170"/>
      <c r="CC23" s="170"/>
      <c r="CD23" s="170"/>
      <c r="CE23" s="170"/>
      <c r="CF23" s="170"/>
      <c r="CG23" s="170"/>
      <c r="CH23" s="170"/>
      <c r="CI23" s="170"/>
      <c r="CJ23" s="170"/>
      <c r="CK23" s="170"/>
      <c r="CL23" s="170"/>
      <c r="CM23" s="170"/>
      <c r="CN23" s="170"/>
      <c r="CO23" s="170"/>
      <c r="CP23" s="170"/>
      <c r="CQ23" s="170"/>
      <c r="CR23" s="170"/>
      <c r="CS23" s="170"/>
      <c r="CT23" s="170"/>
      <c r="CU23" s="170"/>
      <c r="CV23" s="170"/>
      <c r="CW23" s="170"/>
      <c r="CX23" s="170"/>
      <c r="CY23" s="170"/>
      <c r="CZ23" s="170"/>
      <c r="DA23" s="170"/>
      <c r="DB23" s="170"/>
      <c r="DC23" s="170"/>
      <c r="DD23" s="170"/>
      <c r="DE23" s="170"/>
      <c r="DF23" s="170"/>
      <c r="DG23" s="170"/>
      <c r="DH23" s="170"/>
      <c r="DI23" s="170"/>
      <c r="DJ23" s="170"/>
      <c r="DK23" s="170"/>
      <c r="DL23" s="170"/>
      <c r="DM23" s="170"/>
      <c r="DN23" s="170"/>
      <c r="DO23" s="170"/>
      <c r="DP23" s="170"/>
      <c r="DQ23" s="170"/>
      <c r="DR23" s="170"/>
      <c r="DS23" s="170"/>
      <c r="DT23" s="170"/>
      <c r="DU23" s="170"/>
      <c r="DV23" s="170"/>
      <c r="DW23" s="170"/>
      <c r="DX23" s="170"/>
      <c r="DY23" s="170"/>
      <c r="DZ23" s="170"/>
      <c r="EA23" s="170"/>
      <c r="EB23" s="170"/>
      <c r="EC23" s="170"/>
      <c r="ED23" s="170"/>
      <c r="EE23" s="170"/>
      <c r="EF23" s="170"/>
      <c r="EG23" s="170"/>
      <c r="EH23" s="170"/>
      <c r="EI23" s="170"/>
      <c r="EJ23" s="170"/>
      <c r="EK23" s="170"/>
      <c r="EL23" s="170"/>
      <c r="EM23" s="170"/>
      <c r="EN23" s="170"/>
      <c r="EO23" s="170"/>
      <c r="EP23" s="170"/>
      <c r="EQ23" s="170"/>
      <c r="ER23" s="170"/>
      <c r="ES23" s="170"/>
      <c r="ET23" s="170"/>
      <c r="EU23" s="170"/>
      <c r="EV23" s="170"/>
      <c r="EW23" s="170"/>
      <c r="EX23" s="170"/>
      <c r="EY23" s="170"/>
      <c r="EZ23" s="170"/>
      <c r="FA23" s="170"/>
      <c r="FB23" s="170"/>
      <c r="FC23" s="170"/>
      <c r="FD23" s="170"/>
      <c r="FE23" s="170"/>
      <c r="FF23" s="170"/>
      <c r="FG23" s="170"/>
      <c r="FH23" s="170"/>
      <c r="FI23" s="170"/>
      <c r="FJ23" s="170"/>
      <c r="FK23" s="170"/>
      <c r="FL23" s="170"/>
      <c r="FM23" s="170"/>
      <c r="FN23" s="170"/>
      <c r="FO23" s="170"/>
      <c r="FP23" s="170"/>
      <c r="FQ23" s="170"/>
      <c r="FR23" s="170"/>
      <c r="FS23" s="170"/>
      <c r="FT23" s="170"/>
      <c r="FU23" s="170"/>
      <c r="FV23" s="170"/>
      <c r="FW23" s="170"/>
      <c r="FX23" s="170"/>
      <c r="FY23" s="170"/>
      <c r="FZ23" s="170"/>
      <c r="GA23" s="170"/>
      <c r="GB23" s="170"/>
      <c r="GC23" s="170"/>
      <c r="GD23" s="170"/>
      <c r="GE23" s="170"/>
      <c r="GF23" s="170"/>
      <c r="GG23" s="170"/>
      <c r="GH23" s="170"/>
      <c r="GI23" s="170"/>
      <c r="GJ23" s="170"/>
      <c r="GK23" s="170"/>
      <c r="GL23" s="170"/>
      <c r="GM23" s="170"/>
      <c r="GN23" s="170"/>
      <c r="GO23" s="170"/>
      <c r="GP23" s="170"/>
      <c r="GQ23" s="170"/>
      <c r="GR23" s="170"/>
      <c r="GS23" s="170"/>
      <c r="GT23" s="170"/>
      <c r="GU23" s="170"/>
      <c r="GV23" s="170"/>
      <c r="GW23" s="170"/>
      <c r="GX23" s="170"/>
      <c r="GY23" s="170"/>
      <c r="GZ23" s="170"/>
      <c r="HA23" s="170"/>
      <c r="HB23" s="170"/>
      <c r="HC23" s="170"/>
      <c r="HD23" s="170"/>
      <c r="HE23" s="170"/>
      <c r="HF23" s="170"/>
      <c r="HG23" s="170"/>
      <c r="HH23" s="170"/>
      <c r="HI23" s="170"/>
      <c r="HJ23" s="170"/>
      <c r="HK23" s="170"/>
      <c r="HL23" s="170"/>
      <c r="HM23" s="170"/>
      <c r="HN23" s="170"/>
      <c r="HO23" s="170"/>
      <c r="HP23" s="170"/>
      <c r="HQ23" s="170"/>
      <c r="HR23" s="170"/>
      <c r="HS23" s="170"/>
      <c r="HT23" s="170"/>
      <c r="HU23" s="170"/>
      <c r="HV23" s="170"/>
      <c r="HW23" s="170"/>
      <c r="HX23" s="170"/>
      <c r="HY23" s="170"/>
      <c r="HZ23" s="170"/>
      <c r="IA23" s="170"/>
      <c r="IB23" s="170"/>
      <c r="IC23" s="170"/>
      <c r="ID23" s="170"/>
      <c r="IE23" s="170"/>
      <c r="IF23" s="170"/>
      <c r="IG23" s="170"/>
      <c r="IH23" s="170"/>
      <c r="II23" s="170"/>
      <c r="IJ23" s="170"/>
      <c r="IK23" s="170"/>
      <c r="IL23" s="170"/>
      <c r="IM23" s="170"/>
      <c r="IN23" s="170"/>
      <c r="IO23" s="170"/>
      <c r="IP23" s="170"/>
      <c r="IQ23" s="170"/>
      <c r="IR23" s="170"/>
      <c r="IS23" s="170"/>
      <c r="IT23" s="170"/>
      <c r="IU23" s="170"/>
      <c r="IV23" s="170"/>
      <c r="IW23" s="170"/>
    </row>
    <row r="24" customFormat="false" ht="9" hidden="false" customHeight="false" outlineLevel="0" collapsed="false">
      <c r="A24" s="172" t="s">
        <v>175</v>
      </c>
      <c r="B24" s="172"/>
      <c r="C24" s="172"/>
      <c r="D24" s="172"/>
      <c r="E24" s="172"/>
      <c r="F24" s="172"/>
      <c r="G24" s="172"/>
      <c r="H24" s="172"/>
      <c r="I24" s="172"/>
      <c r="J24" s="172" t="n">
        <f aca="false">'SPEC DETAILS'!C72</f>
        <v>-142151</v>
      </c>
      <c r="K24" s="172" t="n">
        <f aca="false">'SPEC DETAILS'!D72</f>
        <v>33744</v>
      </c>
      <c r="L24" s="172" t="n">
        <f aca="false">'SPEC DETAILS'!E72</f>
        <v>142766</v>
      </c>
      <c r="M24" s="172" t="n">
        <f aca="false">'SPEC DETAILS'!F72</f>
        <v>185104</v>
      </c>
      <c r="N24" s="172" t="n">
        <f aca="false">'SPEC DETAILS'!G72</f>
        <v>32484</v>
      </c>
      <c r="O24" s="172" t="n">
        <f aca="false">'SPEC DETAILS'!H72</f>
        <v>44925</v>
      </c>
      <c r="P24" s="172" t="n">
        <f aca="false">'SPEC DETAILS'!I72</f>
        <v>29197</v>
      </c>
      <c r="Q24" s="172" t="n">
        <f aca="false">'SPEC DETAILS'!J72</f>
        <v>522174</v>
      </c>
      <c r="R24" s="172" t="n">
        <f aca="false">'SPEC DETAILS'!K72</f>
        <v>540459</v>
      </c>
      <c r="S24" s="172" t="n">
        <f aca="false">'SPEC DETAILS'!L72</f>
        <v>478783</v>
      </c>
      <c r="T24" s="172" t="n">
        <f aca="false">'SPEC DETAILS'!M72</f>
        <v>0</v>
      </c>
      <c r="U24" s="172" t="n">
        <f aca="false">'SPEC DETAILS'!N72</f>
        <v>0</v>
      </c>
      <c r="V24" s="172" t="n">
        <f aca="false">'SPEC DETAILS'!O72</f>
        <v>0</v>
      </c>
      <c r="W24" s="172" t="n">
        <f aca="false">'SPEC DETAILS'!P72</f>
        <v>0</v>
      </c>
      <c r="X24" s="172" t="n">
        <f aca="false">'SPEC DETAILS'!Q72</f>
        <v>0</v>
      </c>
      <c r="Y24" s="172" t="n">
        <f aca="false">'SPEC DETAILS'!R72</f>
        <v>0</v>
      </c>
      <c r="Z24" s="172" t="n">
        <f aca="false">'SPEC DETAILS'!S72</f>
        <v>0</v>
      </c>
      <c r="AA24" s="172" t="n">
        <f aca="false">'SPEC DETAILS'!T72</f>
        <v>0</v>
      </c>
      <c r="AB24" s="172" t="n">
        <f aca="false">'SPEC DETAILS'!U72</f>
        <v>0</v>
      </c>
      <c r="AC24" s="172" t="n">
        <f aca="false">'SPEC DETAILS'!V72</f>
        <v>0</v>
      </c>
      <c r="AD24" s="172" t="n">
        <f aca="false">'SPEC DETAILS'!W72</f>
        <v>0</v>
      </c>
      <c r="AE24" s="172" t="n">
        <f aca="false">'SPEC DETAILS'!X72</f>
        <v>0</v>
      </c>
      <c r="AF24" s="172" t="n">
        <f aca="false">'SPEC DETAILS'!Y72</f>
        <v>0</v>
      </c>
      <c r="AG24" s="172" t="n">
        <f aca="false">'SPEC DETAILS'!Z72</f>
        <v>0</v>
      </c>
      <c r="AH24" s="172" t="n">
        <f aca="false">SUM(AH22:AH23)</f>
        <v>1867485</v>
      </c>
      <c r="AI24" s="173"/>
      <c r="AJ24" s="173"/>
      <c r="AK24" s="173"/>
      <c r="AL24" s="173"/>
      <c r="AM24" s="173"/>
      <c r="AN24" s="173"/>
      <c r="AO24" s="173"/>
      <c r="AP24" s="173"/>
      <c r="AQ24" s="173"/>
      <c r="AR24" s="173"/>
      <c r="AS24" s="173"/>
      <c r="AT24" s="173"/>
      <c r="AU24" s="173"/>
      <c r="AV24" s="173"/>
      <c r="AW24" s="173"/>
      <c r="AX24" s="173"/>
      <c r="AY24" s="173"/>
      <c r="AZ24" s="173"/>
      <c r="BA24" s="173"/>
      <c r="BB24" s="173"/>
      <c r="BC24" s="173"/>
      <c r="BD24" s="173"/>
      <c r="BE24" s="173"/>
      <c r="BF24" s="173"/>
      <c r="BG24" s="173"/>
      <c r="BH24" s="173"/>
      <c r="BI24" s="173"/>
      <c r="BJ24" s="173"/>
      <c r="BK24" s="173"/>
      <c r="BL24" s="173"/>
      <c r="BM24" s="173"/>
      <c r="BN24" s="173"/>
      <c r="BO24" s="173"/>
      <c r="BP24" s="173"/>
      <c r="BQ24" s="173"/>
      <c r="BR24" s="173"/>
      <c r="BS24" s="173"/>
      <c r="BT24" s="173"/>
      <c r="BU24" s="173"/>
      <c r="BV24" s="173"/>
      <c r="BW24" s="173"/>
      <c r="BX24" s="173"/>
      <c r="BY24" s="173"/>
      <c r="BZ24" s="173"/>
      <c r="CA24" s="173"/>
      <c r="CB24" s="173"/>
      <c r="CC24" s="173"/>
      <c r="CD24" s="173"/>
      <c r="CE24" s="173"/>
      <c r="CF24" s="173"/>
      <c r="CG24" s="173"/>
      <c r="CH24" s="173"/>
      <c r="CI24" s="173"/>
      <c r="CJ24" s="173"/>
      <c r="CK24" s="173"/>
      <c r="CL24" s="173"/>
      <c r="CM24" s="173"/>
      <c r="CN24" s="173"/>
      <c r="CO24" s="173"/>
      <c r="CP24" s="173"/>
      <c r="CQ24" s="173"/>
      <c r="CR24" s="173"/>
      <c r="CS24" s="173"/>
      <c r="CT24" s="173"/>
      <c r="CU24" s="173"/>
      <c r="CV24" s="173"/>
      <c r="CW24" s="173"/>
      <c r="CX24" s="173"/>
      <c r="CY24" s="173"/>
      <c r="CZ24" s="173"/>
      <c r="DA24" s="173"/>
      <c r="DB24" s="173"/>
      <c r="DC24" s="173"/>
      <c r="DD24" s="173"/>
      <c r="DE24" s="173"/>
      <c r="DF24" s="173"/>
      <c r="DG24" s="173"/>
      <c r="DH24" s="173"/>
      <c r="DI24" s="173"/>
      <c r="DJ24" s="173"/>
      <c r="DK24" s="173"/>
      <c r="DL24" s="173"/>
      <c r="DM24" s="173"/>
      <c r="DN24" s="173"/>
      <c r="DO24" s="173"/>
      <c r="DP24" s="173"/>
      <c r="DQ24" s="173"/>
      <c r="DR24" s="173"/>
      <c r="DS24" s="173"/>
      <c r="DT24" s="173"/>
      <c r="DU24" s="173"/>
      <c r="DV24" s="173"/>
      <c r="DW24" s="173"/>
      <c r="DX24" s="173"/>
      <c r="DY24" s="173"/>
      <c r="DZ24" s="173"/>
      <c r="EA24" s="173"/>
      <c r="EB24" s="173"/>
      <c r="EC24" s="173"/>
      <c r="ED24" s="173"/>
      <c r="EE24" s="173"/>
      <c r="EF24" s="173"/>
      <c r="EG24" s="173"/>
      <c r="EH24" s="173"/>
      <c r="EI24" s="173"/>
      <c r="EJ24" s="173"/>
      <c r="EK24" s="173"/>
      <c r="EL24" s="173"/>
      <c r="EM24" s="173"/>
      <c r="EN24" s="173"/>
      <c r="EO24" s="173"/>
      <c r="EP24" s="173"/>
      <c r="EQ24" s="173"/>
      <c r="ER24" s="173"/>
      <c r="ES24" s="173"/>
      <c r="ET24" s="173"/>
      <c r="EU24" s="173"/>
      <c r="EV24" s="173"/>
      <c r="EW24" s="173"/>
      <c r="EX24" s="173"/>
      <c r="EY24" s="173"/>
      <c r="EZ24" s="173"/>
      <c r="FA24" s="173"/>
      <c r="FB24" s="173"/>
      <c r="FC24" s="173"/>
      <c r="FD24" s="173"/>
      <c r="FE24" s="173"/>
      <c r="FF24" s="173"/>
      <c r="FG24" s="173"/>
      <c r="FH24" s="173"/>
      <c r="FI24" s="173"/>
      <c r="FJ24" s="173"/>
      <c r="FK24" s="173"/>
      <c r="FL24" s="173"/>
      <c r="FM24" s="173"/>
      <c r="FN24" s="173"/>
      <c r="FO24" s="173"/>
      <c r="FP24" s="173"/>
      <c r="FQ24" s="173"/>
      <c r="FR24" s="173"/>
      <c r="FS24" s="173"/>
      <c r="FT24" s="173"/>
      <c r="FU24" s="173"/>
      <c r="FV24" s="173"/>
      <c r="FW24" s="173"/>
      <c r="FX24" s="173"/>
      <c r="FY24" s="173"/>
      <c r="FZ24" s="173"/>
      <c r="GA24" s="173"/>
      <c r="GB24" s="173"/>
      <c r="GC24" s="173"/>
      <c r="GD24" s="173"/>
      <c r="GE24" s="173"/>
      <c r="GF24" s="173"/>
      <c r="GG24" s="173"/>
      <c r="GH24" s="173"/>
      <c r="GI24" s="173"/>
      <c r="GJ24" s="173"/>
      <c r="GK24" s="173"/>
      <c r="GL24" s="173"/>
      <c r="GM24" s="173"/>
      <c r="GN24" s="173"/>
      <c r="GO24" s="173"/>
      <c r="GP24" s="173"/>
      <c r="GQ24" s="173"/>
      <c r="GR24" s="173"/>
      <c r="GS24" s="173"/>
      <c r="GT24" s="173"/>
      <c r="GU24" s="173"/>
      <c r="GV24" s="173"/>
      <c r="GW24" s="173"/>
      <c r="GX24" s="173"/>
      <c r="GY24" s="173"/>
      <c r="GZ24" s="173"/>
      <c r="HA24" s="173"/>
      <c r="HB24" s="173"/>
      <c r="HC24" s="173"/>
      <c r="HD24" s="173"/>
      <c r="HE24" s="173"/>
      <c r="HF24" s="173"/>
      <c r="HG24" s="173"/>
      <c r="HH24" s="173"/>
      <c r="HI24" s="173"/>
      <c r="HJ24" s="173"/>
      <c r="HK24" s="173"/>
      <c r="HL24" s="173"/>
      <c r="HM24" s="173"/>
      <c r="HN24" s="173"/>
      <c r="HO24" s="173"/>
      <c r="HP24" s="173"/>
      <c r="HQ24" s="173"/>
      <c r="HR24" s="173"/>
      <c r="HS24" s="173"/>
      <c r="HT24" s="173"/>
      <c r="HU24" s="173"/>
      <c r="HV24" s="173"/>
      <c r="HW24" s="173"/>
      <c r="HX24" s="173"/>
      <c r="HY24" s="173"/>
      <c r="HZ24" s="173"/>
      <c r="IA24" s="173"/>
      <c r="IB24" s="173"/>
      <c r="IC24" s="173"/>
      <c r="ID24" s="173"/>
      <c r="IE24" s="173"/>
      <c r="IF24" s="173"/>
      <c r="IG24" s="173"/>
      <c r="IH24" s="173"/>
      <c r="II24" s="173"/>
      <c r="IJ24" s="173"/>
      <c r="IK24" s="173"/>
      <c r="IL24" s="173"/>
      <c r="IM24" s="173"/>
      <c r="IN24" s="173"/>
      <c r="IO24" s="173"/>
      <c r="IP24" s="173"/>
      <c r="IQ24" s="173"/>
      <c r="IR24" s="173"/>
      <c r="IS24" s="173"/>
      <c r="IT24" s="173"/>
      <c r="IU24" s="173"/>
      <c r="IV24" s="173"/>
      <c r="IW24" s="173"/>
    </row>
    <row r="25" customFormat="false" ht="4.5" hidden="false" customHeight="true" outlineLevel="0" collapsed="false">
      <c r="A25" s="173"/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  <c r="AA25" s="173"/>
      <c r="AB25" s="173"/>
      <c r="AC25" s="173"/>
      <c r="AD25" s="173"/>
      <c r="AE25" s="173"/>
      <c r="AF25" s="173"/>
      <c r="AG25" s="173"/>
      <c r="AH25" s="173"/>
      <c r="AI25" s="173"/>
      <c r="AJ25" s="173"/>
      <c r="AK25" s="173"/>
      <c r="AL25" s="173"/>
      <c r="AM25" s="173"/>
      <c r="AN25" s="173"/>
      <c r="AO25" s="173"/>
      <c r="AP25" s="173"/>
      <c r="AQ25" s="173"/>
      <c r="AR25" s="173"/>
      <c r="AS25" s="173"/>
      <c r="AT25" s="173"/>
      <c r="AU25" s="173"/>
      <c r="AV25" s="173"/>
      <c r="AW25" s="173"/>
      <c r="AX25" s="173"/>
      <c r="AY25" s="173"/>
      <c r="AZ25" s="173"/>
      <c r="BA25" s="173"/>
      <c r="BB25" s="173"/>
      <c r="BC25" s="173"/>
      <c r="BD25" s="173"/>
      <c r="BE25" s="173"/>
      <c r="BF25" s="173"/>
      <c r="BG25" s="173"/>
      <c r="BH25" s="173"/>
      <c r="BI25" s="173"/>
      <c r="BJ25" s="173"/>
      <c r="BK25" s="173"/>
      <c r="BL25" s="173"/>
      <c r="BM25" s="173"/>
      <c r="BN25" s="173"/>
      <c r="BO25" s="173"/>
      <c r="BP25" s="173"/>
      <c r="BQ25" s="173"/>
      <c r="BR25" s="173"/>
      <c r="BS25" s="173"/>
      <c r="BT25" s="173"/>
      <c r="BU25" s="173"/>
      <c r="BV25" s="173"/>
      <c r="BW25" s="173"/>
      <c r="BX25" s="173"/>
      <c r="BY25" s="173"/>
      <c r="BZ25" s="173"/>
      <c r="CA25" s="173"/>
      <c r="CB25" s="173"/>
      <c r="CC25" s="173"/>
      <c r="CD25" s="173"/>
      <c r="CE25" s="173"/>
      <c r="CF25" s="173"/>
      <c r="CG25" s="173"/>
      <c r="CH25" s="173"/>
      <c r="CI25" s="173"/>
      <c r="CJ25" s="173"/>
      <c r="CK25" s="173"/>
      <c r="CL25" s="173"/>
      <c r="CM25" s="173"/>
      <c r="CN25" s="173"/>
      <c r="CO25" s="173"/>
      <c r="CP25" s="173"/>
      <c r="CQ25" s="173"/>
      <c r="CR25" s="173"/>
      <c r="CS25" s="173"/>
      <c r="CT25" s="173"/>
      <c r="CU25" s="173"/>
      <c r="CV25" s="173"/>
      <c r="CW25" s="173"/>
      <c r="CX25" s="173"/>
      <c r="CY25" s="173"/>
      <c r="CZ25" s="173"/>
      <c r="DA25" s="173"/>
      <c r="DB25" s="173"/>
      <c r="DC25" s="173"/>
      <c r="DD25" s="173"/>
      <c r="DE25" s="173"/>
      <c r="DF25" s="173"/>
      <c r="DG25" s="173"/>
      <c r="DH25" s="173"/>
      <c r="DI25" s="173"/>
      <c r="DJ25" s="173"/>
      <c r="DK25" s="173"/>
      <c r="DL25" s="173"/>
      <c r="DM25" s="173"/>
      <c r="DN25" s="173"/>
      <c r="DO25" s="173"/>
      <c r="DP25" s="173"/>
      <c r="DQ25" s="173"/>
      <c r="DR25" s="173"/>
      <c r="DS25" s="173"/>
      <c r="DT25" s="173"/>
      <c r="DU25" s="173"/>
      <c r="DV25" s="173"/>
      <c r="DW25" s="173"/>
      <c r="DX25" s="173"/>
      <c r="DY25" s="173"/>
      <c r="DZ25" s="173"/>
      <c r="EA25" s="173"/>
      <c r="EB25" s="173"/>
      <c r="EC25" s="173"/>
      <c r="ED25" s="173"/>
      <c r="EE25" s="173"/>
      <c r="EF25" s="173"/>
      <c r="EG25" s="173"/>
      <c r="EH25" s="173"/>
      <c r="EI25" s="173"/>
      <c r="EJ25" s="173"/>
      <c r="EK25" s="173"/>
      <c r="EL25" s="173"/>
      <c r="EM25" s="173"/>
      <c r="EN25" s="173"/>
      <c r="EO25" s="173"/>
      <c r="EP25" s="173"/>
      <c r="EQ25" s="173"/>
      <c r="ER25" s="173"/>
      <c r="ES25" s="173"/>
      <c r="ET25" s="173"/>
      <c r="EU25" s="173"/>
      <c r="EV25" s="173"/>
      <c r="EW25" s="173"/>
      <c r="EX25" s="173"/>
      <c r="EY25" s="173"/>
      <c r="EZ25" s="173"/>
      <c r="FA25" s="173"/>
      <c r="FB25" s="173"/>
      <c r="FC25" s="173"/>
      <c r="FD25" s="173"/>
      <c r="FE25" s="173"/>
      <c r="FF25" s="173"/>
      <c r="FG25" s="173"/>
      <c r="FH25" s="173"/>
      <c r="FI25" s="173"/>
      <c r="FJ25" s="173"/>
      <c r="FK25" s="173"/>
      <c r="FL25" s="173"/>
      <c r="FM25" s="173"/>
      <c r="FN25" s="173"/>
      <c r="FO25" s="173"/>
      <c r="FP25" s="173"/>
      <c r="FQ25" s="173"/>
      <c r="FR25" s="173"/>
      <c r="FS25" s="173"/>
      <c r="FT25" s="173"/>
      <c r="FU25" s="173"/>
      <c r="FV25" s="173"/>
      <c r="FW25" s="173"/>
      <c r="FX25" s="173"/>
      <c r="FY25" s="173"/>
      <c r="FZ25" s="173"/>
      <c r="GA25" s="173"/>
      <c r="GB25" s="173"/>
      <c r="GC25" s="173"/>
      <c r="GD25" s="173"/>
      <c r="GE25" s="173"/>
      <c r="GF25" s="173"/>
      <c r="GG25" s="173"/>
      <c r="GH25" s="173"/>
      <c r="GI25" s="173"/>
      <c r="GJ25" s="173"/>
      <c r="GK25" s="173"/>
      <c r="GL25" s="173"/>
      <c r="GM25" s="173"/>
      <c r="GN25" s="173"/>
      <c r="GO25" s="173"/>
      <c r="GP25" s="173"/>
      <c r="GQ25" s="173"/>
      <c r="GR25" s="173"/>
      <c r="GS25" s="173"/>
      <c r="GT25" s="173"/>
      <c r="GU25" s="173"/>
      <c r="GV25" s="173"/>
      <c r="GW25" s="173"/>
      <c r="GX25" s="173"/>
      <c r="GY25" s="173"/>
      <c r="GZ25" s="173"/>
      <c r="HA25" s="173"/>
      <c r="HB25" s="173"/>
      <c r="HC25" s="173"/>
      <c r="HD25" s="173"/>
      <c r="HE25" s="173"/>
      <c r="HF25" s="173"/>
      <c r="HG25" s="173"/>
      <c r="HH25" s="173"/>
      <c r="HI25" s="173"/>
      <c r="HJ25" s="173"/>
      <c r="HK25" s="173"/>
      <c r="HL25" s="173"/>
      <c r="HM25" s="173"/>
      <c r="HN25" s="173"/>
      <c r="HO25" s="173"/>
      <c r="HP25" s="173"/>
      <c r="HQ25" s="173"/>
      <c r="HR25" s="173"/>
      <c r="HS25" s="173"/>
      <c r="HT25" s="173"/>
      <c r="HU25" s="173"/>
      <c r="HV25" s="173"/>
      <c r="HW25" s="173"/>
      <c r="HX25" s="173"/>
      <c r="HY25" s="173"/>
      <c r="HZ25" s="173"/>
      <c r="IA25" s="173"/>
      <c r="IB25" s="173"/>
      <c r="IC25" s="173"/>
      <c r="ID25" s="173"/>
      <c r="IE25" s="173"/>
      <c r="IF25" s="173"/>
      <c r="IG25" s="173"/>
      <c r="IH25" s="173"/>
      <c r="II25" s="173"/>
      <c r="IJ25" s="173"/>
      <c r="IK25" s="173"/>
      <c r="IL25" s="173"/>
      <c r="IM25" s="173"/>
      <c r="IN25" s="173"/>
      <c r="IO25" s="173"/>
      <c r="IP25" s="173"/>
      <c r="IQ25" s="173"/>
      <c r="IR25" s="173"/>
      <c r="IS25" s="173"/>
      <c r="IT25" s="173"/>
      <c r="IU25" s="173"/>
      <c r="IV25" s="173"/>
      <c r="IW25" s="173"/>
    </row>
    <row r="26" customFormat="false" ht="9" hidden="false" customHeight="false" outlineLevel="0" collapsed="false">
      <c r="A26" s="174" t="s">
        <v>130</v>
      </c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5"/>
      <c r="AJ26" s="165"/>
      <c r="AK26" s="165"/>
      <c r="AL26" s="165"/>
      <c r="AM26" s="165"/>
    </row>
    <row r="27" customFormat="false" ht="9" hidden="false" customHeight="false" outlineLevel="0" collapsed="false">
      <c r="A27" s="175" t="s">
        <v>131</v>
      </c>
      <c r="D27" s="163"/>
      <c r="E27" s="163"/>
      <c r="F27" s="163"/>
      <c r="G27" s="163"/>
      <c r="H27" s="163"/>
      <c r="I27" s="163"/>
      <c r="J27" s="176" t="n">
        <f aca="false">'SPEC DETAILS'!C84</f>
        <v>56.7053</v>
      </c>
      <c r="K27" s="176" t="n">
        <f aca="false">'SPEC DETAILS'!D84</f>
        <v>43.3925</v>
      </c>
      <c r="L27" s="176" t="n">
        <f aca="false">'SPEC DETAILS'!E84</f>
        <v>43.3464</v>
      </c>
      <c r="M27" s="176" t="n">
        <f aca="false">'SPEC DETAILS'!F84</f>
        <v>43.3464</v>
      </c>
      <c r="N27" s="176" t="n">
        <f aca="false">'SPEC DETAILS'!G84</f>
        <v>56.9167</v>
      </c>
      <c r="O27" s="176" t="n">
        <f aca="false">'SPEC DETAILS'!H84</f>
        <v>48.2778</v>
      </c>
      <c r="P27" s="176" t="n">
        <f aca="false">'SPEC DETAILS'!I84</f>
        <v>48.5909</v>
      </c>
      <c r="Q27" s="176" t="n">
        <f aca="false">'SPEC DETAILS'!J84</f>
        <v>62.8286</v>
      </c>
      <c r="R27" s="176" t="n">
        <f aca="false">'SPEC DETAILS'!K84</f>
        <v>67.16</v>
      </c>
      <c r="S27" s="176" t="n">
        <f aca="false">'SPEC DETAILS'!L84</f>
        <v>71.825</v>
      </c>
      <c r="T27" s="176" t="n">
        <f aca="false">'SPEC DETAILS'!M84</f>
        <v>95.75</v>
      </c>
      <c r="U27" s="176" t="n">
        <f aca="false">'SPEC DETAILS'!N84</f>
        <v>95.75</v>
      </c>
      <c r="V27" s="176" t="n">
        <f aca="false">'SPEC DETAILS'!O84</f>
        <v>95.75</v>
      </c>
      <c r="W27" s="176" t="n">
        <f aca="false">'SPEC DETAILS'!P84</f>
        <v>0</v>
      </c>
      <c r="X27" s="176" t="n">
        <f aca="false">'SPEC DETAILS'!Q84</f>
        <v>0</v>
      </c>
      <c r="Y27" s="176" t="n">
        <f aca="false">'SPEC DETAILS'!R84</f>
        <v>0</v>
      </c>
      <c r="Z27" s="176" t="n">
        <f aca="false">'SPEC DETAILS'!S84</f>
        <v>0</v>
      </c>
      <c r="AA27" s="176" t="n">
        <f aca="false">'SPEC DETAILS'!T84</f>
        <v>0</v>
      </c>
      <c r="AB27" s="176" t="n">
        <f aca="false">'SPEC DETAILS'!U84</f>
        <v>0</v>
      </c>
      <c r="AC27" s="176" t="n">
        <f aca="false">'SPEC DETAILS'!V84</f>
        <v>0</v>
      </c>
      <c r="AD27" s="176" t="n">
        <f aca="false">'SPEC DETAILS'!W84</f>
        <v>0</v>
      </c>
      <c r="AE27" s="176" t="n">
        <f aca="false">'SPEC DETAILS'!X84</f>
        <v>0</v>
      </c>
      <c r="AF27" s="176" t="n">
        <f aca="false">'SPEC DETAILS'!Y84</f>
        <v>0</v>
      </c>
      <c r="AG27" s="176" t="n">
        <f aca="false">'SPEC DETAILS'!Z84</f>
        <v>0</v>
      </c>
      <c r="AH27" s="163"/>
      <c r="AI27" s="165"/>
      <c r="AJ27" s="165"/>
      <c r="AK27" s="165"/>
      <c r="AL27" s="165"/>
      <c r="AM27" s="165"/>
    </row>
    <row r="28" customFormat="false" ht="9" hidden="false" customHeight="false" outlineLevel="0" collapsed="false">
      <c r="A28" s="175" t="s">
        <v>132</v>
      </c>
      <c r="D28" s="163"/>
      <c r="E28" s="163"/>
      <c r="F28" s="163"/>
      <c r="G28" s="163"/>
      <c r="H28" s="163"/>
      <c r="I28" s="163"/>
      <c r="J28" s="176" t="n">
        <f aca="false">'SPEC DETAILS'!C85</f>
        <v>41.05</v>
      </c>
      <c r="K28" s="176" t="n">
        <f aca="false">'SPEC DETAILS'!D85</f>
        <v>44.0295</v>
      </c>
      <c r="L28" s="176" t="n">
        <f aca="false">'SPEC DETAILS'!E85</f>
        <v>44.7875</v>
      </c>
      <c r="M28" s="176" t="n">
        <f aca="false">'SPEC DETAILS'!F85</f>
        <v>44.7875</v>
      </c>
      <c r="N28" s="176" t="n">
        <f aca="false">'SPEC DETAILS'!G85</f>
        <v>47.4667</v>
      </c>
      <c r="O28" s="176" t="n">
        <f aca="false">'SPEC DETAILS'!H85</f>
        <v>43.475</v>
      </c>
      <c r="P28" s="176" t="n">
        <f aca="false">'SPEC DETAILS'!I85</f>
        <v>38.8875</v>
      </c>
      <c r="Q28" s="176" t="n">
        <f aca="false">'SPEC DETAILS'!J85</f>
        <v>70.1786</v>
      </c>
      <c r="R28" s="176" t="n">
        <f aca="false">'SPEC DETAILS'!K85</f>
        <v>77.45</v>
      </c>
      <c r="S28" s="176" t="n">
        <f aca="false">'SPEC DETAILS'!L85</f>
        <v>84.6875</v>
      </c>
      <c r="T28" s="176" t="n">
        <f aca="false">'SPEC DETAILS'!M85</f>
        <v>95.75</v>
      </c>
      <c r="U28" s="176" t="n">
        <f aca="false">'SPEC DETAILS'!N85</f>
        <v>95.75</v>
      </c>
      <c r="V28" s="176" t="n">
        <f aca="false">'SPEC DETAILS'!O85</f>
        <v>95.75</v>
      </c>
      <c r="W28" s="176" t="n">
        <f aca="false">'SPEC DETAILS'!P85</f>
        <v>0</v>
      </c>
      <c r="X28" s="176" t="n">
        <f aca="false">'SPEC DETAILS'!Q85</f>
        <v>0</v>
      </c>
      <c r="Y28" s="176" t="n">
        <f aca="false">'SPEC DETAILS'!R85</f>
        <v>0</v>
      </c>
      <c r="Z28" s="176" t="n">
        <f aca="false">'SPEC DETAILS'!S85</f>
        <v>0</v>
      </c>
      <c r="AA28" s="176" t="n">
        <f aca="false">'SPEC DETAILS'!T85</f>
        <v>0</v>
      </c>
      <c r="AB28" s="176" t="n">
        <f aca="false">'SPEC DETAILS'!U85</f>
        <v>0</v>
      </c>
      <c r="AC28" s="176" t="n">
        <f aca="false">'SPEC DETAILS'!V85</f>
        <v>0</v>
      </c>
      <c r="AD28" s="176" t="n">
        <f aca="false">'SPEC DETAILS'!W85</f>
        <v>0</v>
      </c>
      <c r="AE28" s="176" t="n">
        <f aca="false">'SPEC DETAILS'!X85</f>
        <v>0</v>
      </c>
      <c r="AF28" s="176" t="n">
        <f aca="false">'SPEC DETAILS'!Y85</f>
        <v>0</v>
      </c>
      <c r="AG28" s="176" t="n">
        <f aca="false">'SPEC DETAILS'!Z85</f>
        <v>0</v>
      </c>
      <c r="AH28" s="163"/>
      <c r="AI28" s="165"/>
      <c r="AJ28" s="165"/>
      <c r="AK28" s="165"/>
      <c r="AL28" s="165"/>
      <c r="AM28" s="165"/>
    </row>
    <row r="29" customFormat="false" ht="9" hidden="false" customHeight="false" outlineLevel="0" collapsed="false">
      <c r="A29" s="175" t="s">
        <v>133</v>
      </c>
      <c r="D29" s="163"/>
      <c r="E29" s="163"/>
      <c r="F29" s="163"/>
      <c r="G29" s="163"/>
      <c r="H29" s="163"/>
      <c r="I29" s="163"/>
      <c r="J29" s="176" t="n">
        <f aca="false">'SPEC DETAILS'!C87</f>
        <v>28.875</v>
      </c>
      <c r="K29" s="176" t="n">
        <f aca="false">'SPEC DETAILS'!D87</f>
        <v>0</v>
      </c>
      <c r="L29" s="176" t="n">
        <f aca="false">'SPEC DETAILS'!E87</f>
        <v>0</v>
      </c>
      <c r="M29" s="176" t="n">
        <f aca="false">'SPEC DETAILS'!F87</f>
        <v>0</v>
      </c>
      <c r="N29" s="176" t="n">
        <f aca="false">'SPEC DETAILS'!G87</f>
        <v>21.5</v>
      </c>
      <c r="O29" s="176" t="n">
        <f aca="false">'SPEC DETAILS'!H87</f>
        <v>21</v>
      </c>
      <c r="P29" s="176" t="n">
        <f aca="false">'SPEC DETAILS'!I87</f>
        <v>21.75</v>
      </c>
      <c r="Q29" s="176" t="n">
        <f aca="false">'SPEC DETAILS'!J87</f>
        <v>30.75</v>
      </c>
      <c r="R29" s="176" t="n">
        <f aca="false">'SPEC DETAILS'!K87</f>
        <v>30.75</v>
      </c>
      <c r="S29" s="176" t="n">
        <f aca="false">'SPEC DETAILS'!L87</f>
        <v>30.75</v>
      </c>
      <c r="T29" s="176" t="n">
        <f aca="false">'SPEC DETAILS'!M87</f>
        <v>0</v>
      </c>
      <c r="U29" s="176" t="n">
        <f aca="false">'SPEC DETAILS'!N87</f>
        <v>0</v>
      </c>
      <c r="V29" s="176" t="n">
        <f aca="false">'SPEC DETAILS'!O87</f>
        <v>0</v>
      </c>
      <c r="W29" s="176" t="n">
        <f aca="false">'SPEC DETAILS'!P87</f>
        <v>0</v>
      </c>
      <c r="X29" s="176" t="n">
        <f aca="false">'SPEC DETAILS'!Q87</f>
        <v>0</v>
      </c>
      <c r="Y29" s="176" t="n">
        <f aca="false">'SPEC DETAILS'!R87</f>
        <v>0</v>
      </c>
      <c r="Z29" s="176" t="n">
        <f aca="false">'SPEC DETAILS'!S87</f>
        <v>0</v>
      </c>
      <c r="AA29" s="176" t="n">
        <f aca="false">'SPEC DETAILS'!T87</f>
        <v>0</v>
      </c>
      <c r="AB29" s="176" t="n">
        <f aca="false">'SPEC DETAILS'!U87</f>
        <v>0</v>
      </c>
      <c r="AC29" s="176" t="n">
        <f aca="false">'SPEC DETAILS'!V87</f>
        <v>0</v>
      </c>
      <c r="AD29" s="176" t="n">
        <f aca="false">'SPEC DETAILS'!W87</f>
        <v>0</v>
      </c>
      <c r="AE29" s="176" t="n">
        <f aca="false">'SPEC DETAILS'!X87</f>
        <v>0</v>
      </c>
      <c r="AF29" s="176" t="n">
        <f aca="false">'SPEC DETAILS'!Y87</f>
        <v>0</v>
      </c>
      <c r="AG29" s="176" t="n">
        <f aca="false">'SPEC DETAILS'!Z87</f>
        <v>0</v>
      </c>
      <c r="AH29" s="163"/>
      <c r="AI29" s="165"/>
      <c r="AJ29" s="165"/>
      <c r="AK29" s="165"/>
      <c r="AL29" s="165"/>
      <c r="AM29" s="165"/>
    </row>
    <row r="30" customFormat="false" ht="9" hidden="false" customHeight="false" outlineLevel="0" collapsed="false">
      <c r="A30" s="175" t="s">
        <v>134</v>
      </c>
      <c r="D30" s="163"/>
      <c r="E30" s="163"/>
      <c r="F30" s="163"/>
      <c r="G30" s="163"/>
      <c r="H30" s="163"/>
      <c r="I30" s="163"/>
      <c r="J30" s="176" t="n">
        <f aca="false">'SPEC DETAILS'!C88</f>
        <v>29.375</v>
      </c>
      <c r="K30" s="176" t="n">
        <f aca="false">'SPEC DETAILS'!D88</f>
        <v>0</v>
      </c>
      <c r="L30" s="176" t="n">
        <f aca="false">'SPEC DETAILS'!E88</f>
        <v>0</v>
      </c>
      <c r="M30" s="176" t="n">
        <f aca="false">'SPEC DETAILS'!F88</f>
        <v>0</v>
      </c>
      <c r="N30" s="176" t="n">
        <f aca="false">'SPEC DETAILS'!G88</f>
        <v>19.5</v>
      </c>
      <c r="O30" s="176" t="n">
        <f aca="false">'SPEC DETAILS'!H88</f>
        <v>19.6667</v>
      </c>
      <c r="P30" s="176" t="n">
        <f aca="false">'SPEC DETAILS'!I88</f>
        <v>20.875</v>
      </c>
      <c r="Q30" s="176" t="n">
        <f aca="false">'SPEC DETAILS'!J88</f>
        <v>30.75</v>
      </c>
      <c r="R30" s="176" t="n">
        <f aca="false">'SPEC DETAILS'!K88</f>
        <v>30.75</v>
      </c>
      <c r="S30" s="176" t="n">
        <f aca="false">'SPEC DETAILS'!L88</f>
        <v>30.75</v>
      </c>
      <c r="T30" s="176" t="n">
        <f aca="false">'SPEC DETAILS'!M88</f>
        <v>0</v>
      </c>
      <c r="U30" s="176" t="n">
        <f aca="false">'SPEC DETAILS'!N88</f>
        <v>0</v>
      </c>
      <c r="V30" s="176" t="n">
        <f aca="false">'SPEC DETAILS'!O88</f>
        <v>0</v>
      </c>
      <c r="W30" s="176" t="n">
        <f aca="false">'SPEC DETAILS'!P88</f>
        <v>0</v>
      </c>
      <c r="X30" s="176" t="n">
        <f aca="false">'SPEC DETAILS'!Q88</f>
        <v>0</v>
      </c>
      <c r="Y30" s="176" t="n">
        <f aca="false">'SPEC DETAILS'!R88</f>
        <v>0</v>
      </c>
      <c r="Z30" s="176" t="n">
        <f aca="false">'SPEC DETAILS'!S88</f>
        <v>0</v>
      </c>
      <c r="AA30" s="176" t="n">
        <f aca="false">'SPEC DETAILS'!T88</f>
        <v>0</v>
      </c>
      <c r="AB30" s="176" t="n">
        <f aca="false">'SPEC DETAILS'!U88</f>
        <v>0</v>
      </c>
      <c r="AC30" s="176" t="n">
        <f aca="false">'SPEC DETAILS'!V88</f>
        <v>0</v>
      </c>
      <c r="AD30" s="176" t="n">
        <f aca="false">'SPEC DETAILS'!W88</f>
        <v>0</v>
      </c>
      <c r="AE30" s="176" t="n">
        <f aca="false">'SPEC DETAILS'!X88</f>
        <v>0</v>
      </c>
      <c r="AF30" s="176" t="n">
        <f aca="false">'SPEC DETAILS'!Y88</f>
        <v>0</v>
      </c>
      <c r="AG30" s="176" t="n">
        <f aca="false">'SPEC DETAILS'!Z88</f>
        <v>0</v>
      </c>
      <c r="AH30" s="163"/>
      <c r="AI30" s="165"/>
      <c r="AJ30" s="165"/>
      <c r="AK30" s="165"/>
      <c r="AL30" s="165"/>
      <c r="AM30" s="165"/>
    </row>
    <row r="31" customFormat="false" ht="9" hidden="false" customHeight="false" outlineLevel="0" collapsed="false"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3"/>
      <c r="AG31" s="163"/>
      <c r="AH31" s="163"/>
      <c r="AI31" s="165"/>
      <c r="AJ31" s="165"/>
      <c r="AK31" s="165"/>
      <c r="AL31" s="165"/>
      <c r="AM31" s="165"/>
    </row>
    <row r="32" customFormat="false" ht="9" hidden="false" customHeight="false" outlineLevel="0" collapsed="false">
      <c r="A32" s="161" t="s">
        <v>138</v>
      </c>
      <c r="B32" s="162"/>
      <c r="D32" s="163"/>
      <c r="E32" s="163"/>
      <c r="F32" s="163"/>
      <c r="G32" s="163"/>
      <c r="H32" s="163"/>
      <c r="I32" s="160"/>
      <c r="J32" s="160" t="n">
        <f aca="false">J6</f>
        <v>37226</v>
      </c>
      <c r="K32" s="160" t="n">
        <f aca="false">K6</f>
        <v>37257</v>
      </c>
      <c r="L32" s="160" t="n">
        <f aca="false">L6</f>
        <v>37288</v>
      </c>
      <c r="M32" s="160" t="n">
        <f aca="false">M6</f>
        <v>37316</v>
      </c>
      <c r="N32" s="160" t="n">
        <f aca="false">N6</f>
        <v>37347</v>
      </c>
      <c r="O32" s="160" t="n">
        <f aca="false">O6</f>
        <v>37377</v>
      </c>
      <c r="P32" s="160" t="n">
        <f aca="false">P6</f>
        <v>37408</v>
      </c>
      <c r="Q32" s="160" t="n">
        <f aca="false">Q6</f>
        <v>37438</v>
      </c>
      <c r="R32" s="160" t="n">
        <f aca="false">R6</f>
        <v>37469</v>
      </c>
      <c r="S32" s="160" t="n">
        <f aca="false">S6</f>
        <v>37500</v>
      </c>
      <c r="T32" s="160" t="n">
        <f aca="false">T6</f>
        <v>37530</v>
      </c>
      <c r="U32" s="160" t="n">
        <f aca="false">U6</f>
        <v>37561</v>
      </c>
      <c r="V32" s="160" t="n">
        <f aca="false">V6</f>
        <v>37591</v>
      </c>
      <c r="W32" s="160" t="n">
        <f aca="false">W6</f>
        <v>37622</v>
      </c>
      <c r="X32" s="160" t="n">
        <f aca="false">X6</f>
        <v>37653</v>
      </c>
      <c r="Y32" s="160" t="n">
        <f aca="false">Y6</f>
        <v>37681</v>
      </c>
      <c r="Z32" s="160" t="n">
        <f aca="false">Z6</f>
        <v>37712</v>
      </c>
      <c r="AA32" s="160" t="n">
        <f aca="false">AA6</f>
        <v>37742</v>
      </c>
      <c r="AB32" s="160" t="n">
        <f aca="false">AB6</f>
        <v>37773</v>
      </c>
      <c r="AC32" s="160" t="n">
        <f aca="false">AC6</f>
        <v>37803</v>
      </c>
      <c r="AD32" s="160" t="n">
        <f aca="false">AD6</f>
        <v>37834</v>
      </c>
      <c r="AE32" s="160" t="n">
        <f aca="false">AE6</f>
        <v>37865</v>
      </c>
      <c r="AF32" s="160" t="n">
        <f aca="false">AF6</f>
        <v>37895</v>
      </c>
      <c r="AG32" s="160" t="n">
        <f aca="false">AG6</f>
        <v>37926</v>
      </c>
      <c r="AH32" s="164" t="s">
        <v>154</v>
      </c>
      <c r="AI32" s="165"/>
      <c r="AJ32" s="165"/>
      <c r="AK32" s="165"/>
      <c r="AL32" s="165"/>
      <c r="AM32" s="165"/>
    </row>
    <row r="33" customFormat="false" ht="9" hidden="false" customHeight="false" outlineLevel="0" collapsed="false">
      <c r="A33" s="166" t="s">
        <v>161</v>
      </c>
      <c r="B33" s="166"/>
      <c r="C33" s="166"/>
      <c r="D33" s="167"/>
      <c r="E33" s="167"/>
      <c r="F33" s="167"/>
      <c r="G33" s="167"/>
      <c r="H33" s="167"/>
      <c r="I33" s="167"/>
      <c r="J33" s="167" t="n">
        <f aca="false">'SPEC DETAILS'!C121</f>
        <v>0</v>
      </c>
      <c r="K33" s="167" t="n">
        <f aca="false">'SPEC DETAILS'!D121</f>
        <v>0</v>
      </c>
      <c r="L33" s="167" t="n">
        <f aca="false">'SPEC DETAILS'!E121</f>
        <v>0</v>
      </c>
      <c r="M33" s="167" t="n">
        <f aca="false">'SPEC DETAILS'!F121</f>
        <v>0</v>
      </c>
      <c r="N33" s="167" t="n">
        <f aca="false">'SPEC DETAILS'!G121</f>
        <v>0</v>
      </c>
      <c r="O33" s="167" t="n">
        <f aca="false">'SPEC DETAILS'!H121</f>
        <v>0</v>
      </c>
      <c r="P33" s="167" t="n">
        <f aca="false">'SPEC DETAILS'!I121</f>
        <v>0</v>
      </c>
      <c r="Q33" s="167" t="n">
        <f aca="false">'SPEC DETAILS'!J121</f>
        <v>0</v>
      </c>
      <c r="R33" s="167" t="n">
        <f aca="false">'SPEC DETAILS'!K121</f>
        <v>0</v>
      </c>
      <c r="S33" s="167" t="n">
        <f aca="false">'SPEC DETAILS'!L121</f>
        <v>0</v>
      </c>
      <c r="T33" s="167" t="n">
        <f aca="false">'SPEC DETAILS'!M121</f>
        <v>0</v>
      </c>
      <c r="U33" s="167" t="n">
        <f aca="false">'SPEC DETAILS'!N121</f>
        <v>0</v>
      </c>
      <c r="V33" s="167" t="n">
        <f aca="false">'SPEC DETAILS'!O121</f>
        <v>0</v>
      </c>
      <c r="W33" s="167" t="n">
        <f aca="false">'SPEC DETAILS'!P121</f>
        <v>0</v>
      </c>
      <c r="X33" s="167" t="n">
        <f aca="false">'SPEC DETAILS'!Q121</f>
        <v>0</v>
      </c>
      <c r="Y33" s="167" t="n">
        <f aca="false">'SPEC DETAILS'!R121</f>
        <v>0</v>
      </c>
      <c r="Z33" s="167" t="n">
        <f aca="false">'SPEC DETAILS'!S121</f>
        <v>0</v>
      </c>
      <c r="AA33" s="167" t="n">
        <f aca="false">'SPEC DETAILS'!T121</f>
        <v>0</v>
      </c>
      <c r="AB33" s="167" t="n">
        <f aca="false">'SPEC DETAILS'!U121</f>
        <v>0</v>
      </c>
      <c r="AC33" s="167" t="n">
        <f aca="false">'SPEC DETAILS'!V121</f>
        <v>0</v>
      </c>
      <c r="AD33" s="167" t="n">
        <f aca="false">'SPEC DETAILS'!W121</f>
        <v>0</v>
      </c>
      <c r="AE33" s="167" t="n">
        <f aca="false">'SPEC DETAILS'!X121</f>
        <v>0</v>
      </c>
      <c r="AF33" s="167" t="n">
        <f aca="false">'SPEC DETAILS'!Y121</f>
        <v>0</v>
      </c>
      <c r="AG33" s="167" t="n">
        <f aca="false">'SPEC DETAILS'!Z121</f>
        <v>0</v>
      </c>
      <c r="AH33" s="168"/>
      <c r="AI33" s="168"/>
      <c r="AJ33" s="168"/>
      <c r="AK33" s="168"/>
      <c r="AL33" s="168"/>
      <c r="AM33" s="168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2"/>
      <c r="BM33" s="162"/>
      <c r="BN33" s="162"/>
      <c r="BO33" s="162"/>
      <c r="BP33" s="162"/>
      <c r="BQ33" s="162"/>
      <c r="BR33" s="162"/>
      <c r="BS33" s="162"/>
      <c r="BT33" s="162"/>
      <c r="BU33" s="162"/>
      <c r="BV33" s="162"/>
      <c r="BW33" s="162"/>
      <c r="BX33" s="162"/>
      <c r="BY33" s="162"/>
      <c r="BZ33" s="162"/>
      <c r="CA33" s="162"/>
      <c r="CB33" s="162"/>
      <c r="CC33" s="162"/>
      <c r="CD33" s="162"/>
      <c r="CE33" s="162"/>
      <c r="CF33" s="162"/>
      <c r="CG33" s="162"/>
      <c r="CH33" s="162"/>
      <c r="CI33" s="162"/>
      <c r="CJ33" s="162"/>
      <c r="CK33" s="162"/>
      <c r="CL33" s="162"/>
      <c r="CM33" s="162"/>
      <c r="CN33" s="162"/>
      <c r="CO33" s="162"/>
      <c r="CP33" s="162"/>
      <c r="CQ33" s="162"/>
      <c r="CR33" s="162"/>
      <c r="CS33" s="162"/>
      <c r="CT33" s="162"/>
      <c r="CU33" s="162"/>
      <c r="CV33" s="162"/>
      <c r="CW33" s="162"/>
      <c r="CX33" s="162"/>
      <c r="CY33" s="162"/>
      <c r="CZ33" s="162"/>
      <c r="DA33" s="162"/>
      <c r="DB33" s="162"/>
      <c r="DC33" s="162"/>
      <c r="DD33" s="162"/>
      <c r="DE33" s="162"/>
      <c r="DF33" s="162"/>
      <c r="DG33" s="162"/>
      <c r="DH33" s="162"/>
      <c r="DI33" s="162"/>
      <c r="DJ33" s="162"/>
      <c r="DK33" s="162"/>
      <c r="DL33" s="162"/>
      <c r="DM33" s="162"/>
      <c r="DN33" s="162"/>
      <c r="DO33" s="162"/>
      <c r="DP33" s="162"/>
      <c r="DQ33" s="162"/>
      <c r="DR33" s="162"/>
      <c r="DS33" s="162"/>
      <c r="DT33" s="162"/>
      <c r="DU33" s="162"/>
      <c r="DV33" s="162"/>
      <c r="DW33" s="162"/>
      <c r="DX33" s="162"/>
      <c r="DY33" s="162"/>
      <c r="DZ33" s="162"/>
      <c r="EA33" s="162"/>
      <c r="EB33" s="162"/>
      <c r="EC33" s="162"/>
      <c r="ED33" s="162"/>
      <c r="EE33" s="162"/>
      <c r="EF33" s="162"/>
      <c r="EG33" s="162"/>
      <c r="EH33" s="162"/>
      <c r="EI33" s="162"/>
      <c r="EJ33" s="162"/>
      <c r="EK33" s="162"/>
      <c r="EL33" s="162"/>
      <c r="EM33" s="162"/>
      <c r="EN33" s="162"/>
      <c r="EO33" s="162"/>
      <c r="EP33" s="162"/>
      <c r="EQ33" s="162"/>
      <c r="ER33" s="162"/>
      <c r="ES33" s="162"/>
      <c r="ET33" s="162"/>
      <c r="EU33" s="162"/>
      <c r="EV33" s="162"/>
      <c r="EW33" s="162"/>
      <c r="EX33" s="162"/>
      <c r="EY33" s="162"/>
      <c r="EZ33" s="162"/>
      <c r="FA33" s="162"/>
      <c r="FB33" s="162"/>
      <c r="FC33" s="162"/>
      <c r="FD33" s="162"/>
      <c r="FE33" s="162"/>
      <c r="FF33" s="162"/>
      <c r="FG33" s="162"/>
      <c r="FH33" s="162"/>
      <c r="FI33" s="162"/>
      <c r="FJ33" s="162"/>
      <c r="FK33" s="162"/>
      <c r="FL33" s="162"/>
      <c r="FM33" s="162"/>
      <c r="FN33" s="162"/>
      <c r="FO33" s="162"/>
      <c r="FP33" s="162"/>
      <c r="FQ33" s="162"/>
      <c r="FR33" s="162"/>
      <c r="FS33" s="162"/>
      <c r="FT33" s="162"/>
      <c r="FU33" s="162"/>
      <c r="FV33" s="162"/>
      <c r="FW33" s="162"/>
      <c r="FX33" s="162"/>
      <c r="FY33" s="162"/>
      <c r="FZ33" s="162"/>
      <c r="GA33" s="162"/>
      <c r="GB33" s="162"/>
      <c r="GC33" s="162"/>
      <c r="GD33" s="162"/>
      <c r="GE33" s="162"/>
      <c r="GF33" s="162"/>
      <c r="GG33" s="162"/>
      <c r="GH33" s="162"/>
      <c r="GI33" s="162"/>
      <c r="GJ33" s="162"/>
      <c r="GK33" s="162"/>
      <c r="GL33" s="162"/>
      <c r="GM33" s="162"/>
      <c r="GN33" s="162"/>
      <c r="GO33" s="162"/>
      <c r="GP33" s="162"/>
      <c r="GQ33" s="162"/>
      <c r="GR33" s="162"/>
      <c r="GS33" s="162"/>
      <c r="GT33" s="162"/>
      <c r="GU33" s="162"/>
      <c r="GV33" s="162"/>
      <c r="GW33" s="162"/>
      <c r="GX33" s="162"/>
      <c r="GY33" s="162"/>
      <c r="GZ33" s="162"/>
      <c r="HA33" s="162"/>
      <c r="HB33" s="162"/>
      <c r="HC33" s="162"/>
      <c r="HD33" s="162"/>
      <c r="HE33" s="162"/>
      <c r="HF33" s="162"/>
      <c r="HG33" s="162"/>
      <c r="HH33" s="162"/>
      <c r="HI33" s="162"/>
      <c r="HJ33" s="162"/>
      <c r="HK33" s="162"/>
      <c r="HL33" s="162"/>
      <c r="HM33" s="162"/>
      <c r="HN33" s="162"/>
      <c r="HO33" s="162"/>
      <c r="HP33" s="162"/>
      <c r="HQ33" s="162"/>
      <c r="HR33" s="162"/>
      <c r="HS33" s="162"/>
      <c r="HT33" s="162"/>
      <c r="HU33" s="162"/>
      <c r="HV33" s="162"/>
      <c r="HW33" s="162"/>
      <c r="HX33" s="162"/>
      <c r="HY33" s="162"/>
      <c r="HZ33" s="162"/>
      <c r="IA33" s="162"/>
      <c r="IB33" s="162"/>
      <c r="IC33" s="162"/>
      <c r="ID33" s="162"/>
      <c r="IE33" s="162"/>
      <c r="IF33" s="162"/>
      <c r="IG33" s="162"/>
      <c r="IH33" s="162"/>
      <c r="II33" s="162"/>
      <c r="IJ33" s="162"/>
      <c r="IK33" s="162"/>
      <c r="IL33" s="162"/>
      <c r="IM33" s="162"/>
      <c r="IN33" s="162"/>
      <c r="IO33" s="162"/>
      <c r="IP33" s="162"/>
      <c r="IQ33" s="162"/>
      <c r="IR33" s="162"/>
      <c r="IS33" s="162"/>
      <c r="IT33" s="162"/>
      <c r="IU33" s="162"/>
      <c r="IV33" s="162"/>
      <c r="IW33" s="162"/>
    </row>
    <row r="34" customFormat="false" ht="9" hidden="false" customHeight="false" outlineLevel="0" collapsed="false">
      <c r="A34" s="156" t="s">
        <v>171</v>
      </c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  <c r="V34" s="163"/>
      <c r="W34" s="163"/>
      <c r="X34" s="163"/>
      <c r="Y34" s="163"/>
      <c r="Z34" s="163"/>
      <c r="AA34" s="163"/>
      <c r="AB34" s="163"/>
      <c r="AC34" s="163"/>
      <c r="AD34" s="163"/>
      <c r="AE34" s="163"/>
      <c r="AF34" s="163"/>
      <c r="AG34" s="163"/>
      <c r="AH34" s="163"/>
      <c r="AI34" s="165"/>
      <c r="AJ34" s="165"/>
      <c r="AK34" s="165"/>
      <c r="AL34" s="165"/>
      <c r="AM34" s="165"/>
    </row>
    <row r="35" customFormat="false" ht="9" hidden="false" customHeight="false" outlineLevel="0" collapsed="false">
      <c r="A35" s="169" t="s">
        <v>172</v>
      </c>
      <c r="B35" s="169"/>
      <c r="C35" s="169"/>
      <c r="D35" s="169"/>
      <c r="E35" s="169"/>
      <c r="F35" s="169"/>
      <c r="G35" s="169"/>
      <c r="H35" s="169"/>
      <c r="I35" s="169"/>
      <c r="J35" s="169" t="n">
        <f aca="false">J37-J36</f>
        <v>0</v>
      </c>
      <c r="K35" s="169" t="n">
        <f aca="false">K37-K36</f>
        <v>0</v>
      </c>
      <c r="L35" s="169" t="n">
        <f aca="false">L37-L36</f>
        <v>0</v>
      </c>
      <c r="M35" s="169" t="n">
        <f aca="false">M37-M36</f>
        <v>0</v>
      </c>
      <c r="N35" s="169" t="n">
        <f aca="false">N37-N36</f>
        <v>0</v>
      </c>
      <c r="O35" s="169" t="n">
        <f aca="false">O37-O36</f>
        <v>0</v>
      </c>
      <c r="P35" s="169" t="n">
        <f aca="false">P37-P36</f>
        <v>0</v>
      </c>
      <c r="Q35" s="169" t="n">
        <f aca="false">Q37-Q36</f>
        <v>0</v>
      </c>
      <c r="R35" s="169" t="n">
        <f aca="false">R37-R36</f>
        <v>0</v>
      </c>
      <c r="S35" s="169" t="n">
        <f aca="false">S37-S36</f>
        <v>0</v>
      </c>
      <c r="T35" s="169" t="n">
        <f aca="false">T37-T36</f>
        <v>0</v>
      </c>
      <c r="U35" s="169" t="n">
        <f aca="false">U37-U36</f>
        <v>0</v>
      </c>
      <c r="V35" s="169" t="n">
        <f aca="false">V37-V36</f>
        <v>0</v>
      </c>
      <c r="W35" s="169" t="n">
        <f aca="false">W37-W36</f>
        <v>0</v>
      </c>
      <c r="X35" s="169" t="n">
        <f aca="false">X37-X36</f>
        <v>0</v>
      </c>
      <c r="Y35" s="169" t="n">
        <f aca="false">Y37-Y36</f>
        <v>0</v>
      </c>
      <c r="Z35" s="169" t="n">
        <f aca="false">Z37-Z36</f>
        <v>0</v>
      </c>
      <c r="AA35" s="169" t="n">
        <f aca="false">AA37-AA36</f>
        <v>0</v>
      </c>
      <c r="AB35" s="169" t="n">
        <f aca="false">AB37-AB36</f>
        <v>0</v>
      </c>
      <c r="AC35" s="169" t="n">
        <f aca="false">AC37-AC36</f>
        <v>0</v>
      </c>
      <c r="AD35" s="169" t="n">
        <f aca="false">AD37-AD36</f>
        <v>0</v>
      </c>
      <c r="AE35" s="169" t="n">
        <f aca="false">AE37-AE36</f>
        <v>0</v>
      </c>
      <c r="AF35" s="169" t="n">
        <f aca="false">AF37-AF36</f>
        <v>0</v>
      </c>
      <c r="AG35" s="169" t="n">
        <f aca="false">AG37-AG36</f>
        <v>0</v>
      </c>
      <c r="AH35" s="169" t="n">
        <f aca="false">SUM(J35:AF35)</f>
        <v>0</v>
      </c>
      <c r="AI35" s="170"/>
      <c r="AJ35" s="170"/>
      <c r="AK35" s="170"/>
      <c r="AL35" s="170"/>
      <c r="AM35" s="170"/>
      <c r="AN35" s="170"/>
      <c r="AO35" s="170"/>
      <c r="AP35" s="170"/>
      <c r="AQ35" s="170"/>
      <c r="AR35" s="170"/>
      <c r="AS35" s="170"/>
      <c r="AT35" s="170"/>
      <c r="AU35" s="170"/>
      <c r="AV35" s="170"/>
      <c r="AW35" s="170"/>
      <c r="AX35" s="170"/>
      <c r="AY35" s="170"/>
      <c r="AZ35" s="170"/>
      <c r="BA35" s="170"/>
      <c r="BB35" s="170"/>
      <c r="BC35" s="170"/>
      <c r="BD35" s="170"/>
      <c r="BE35" s="170"/>
      <c r="BF35" s="170"/>
      <c r="BG35" s="170"/>
      <c r="BH35" s="170"/>
      <c r="BI35" s="170"/>
      <c r="BJ35" s="170"/>
      <c r="BK35" s="170"/>
      <c r="BL35" s="170"/>
      <c r="BM35" s="170"/>
      <c r="BN35" s="170"/>
      <c r="BO35" s="170"/>
      <c r="BP35" s="170"/>
      <c r="BQ35" s="170"/>
      <c r="BR35" s="170"/>
      <c r="BS35" s="170"/>
      <c r="BT35" s="170"/>
      <c r="BU35" s="170"/>
      <c r="BV35" s="170"/>
      <c r="BW35" s="170"/>
      <c r="BX35" s="170"/>
      <c r="BY35" s="170"/>
      <c r="BZ35" s="170"/>
      <c r="CA35" s="170"/>
      <c r="CB35" s="170"/>
      <c r="CC35" s="170"/>
      <c r="CD35" s="170"/>
      <c r="CE35" s="170"/>
      <c r="CF35" s="170"/>
      <c r="CG35" s="170"/>
      <c r="CH35" s="170"/>
      <c r="CI35" s="170"/>
      <c r="CJ35" s="170"/>
      <c r="CK35" s="170"/>
      <c r="CL35" s="170"/>
      <c r="CM35" s="170"/>
      <c r="CN35" s="170"/>
      <c r="CO35" s="170"/>
      <c r="CP35" s="170"/>
      <c r="CQ35" s="170"/>
      <c r="CR35" s="170"/>
      <c r="CS35" s="170"/>
      <c r="CT35" s="170"/>
      <c r="CU35" s="170"/>
      <c r="CV35" s="170"/>
      <c r="CW35" s="170"/>
      <c r="CX35" s="170"/>
      <c r="CY35" s="170"/>
      <c r="CZ35" s="170"/>
      <c r="DA35" s="170"/>
      <c r="DB35" s="170"/>
      <c r="DC35" s="170"/>
      <c r="DD35" s="170"/>
      <c r="DE35" s="170"/>
      <c r="DF35" s="170"/>
      <c r="DG35" s="170"/>
      <c r="DH35" s="170"/>
      <c r="DI35" s="170"/>
      <c r="DJ35" s="170"/>
      <c r="DK35" s="170"/>
      <c r="DL35" s="170"/>
      <c r="DM35" s="170"/>
      <c r="DN35" s="170"/>
      <c r="DO35" s="170"/>
      <c r="DP35" s="170"/>
      <c r="DQ35" s="170"/>
      <c r="DR35" s="170"/>
      <c r="DS35" s="170"/>
      <c r="DT35" s="170"/>
      <c r="DU35" s="170"/>
      <c r="DV35" s="170"/>
      <c r="DW35" s="170"/>
      <c r="DX35" s="170"/>
      <c r="DY35" s="170"/>
      <c r="DZ35" s="170"/>
      <c r="EA35" s="170"/>
      <c r="EB35" s="170"/>
      <c r="EC35" s="170"/>
      <c r="ED35" s="170"/>
      <c r="EE35" s="170"/>
      <c r="EF35" s="170"/>
      <c r="EG35" s="170"/>
      <c r="EH35" s="170"/>
      <c r="EI35" s="170"/>
      <c r="EJ35" s="170"/>
      <c r="EK35" s="170"/>
      <c r="EL35" s="170"/>
      <c r="EM35" s="170"/>
      <c r="EN35" s="170"/>
      <c r="EO35" s="170"/>
      <c r="EP35" s="170"/>
      <c r="EQ35" s="170"/>
      <c r="ER35" s="170"/>
      <c r="ES35" s="170"/>
      <c r="ET35" s="170"/>
      <c r="EU35" s="170"/>
      <c r="EV35" s="170"/>
      <c r="EW35" s="170"/>
      <c r="EX35" s="170"/>
      <c r="EY35" s="170"/>
      <c r="EZ35" s="170"/>
      <c r="FA35" s="170"/>
      <c r="FB35" s="170"/>
      <c r="FC35" s="170"/>
      <c r="FD35" s="170"/>
      <c r="FE35" s="170"/>
      <c r="FF35" s="170"/>
      <c r="FG35" s="170"/>
      <c r="FH35" s="170"/>
      <c r="FI35" s="170"/>
      <c r="FJ35" s="170"/>
      <c r="FK35" s="170"/>
      <c r="FL35" s="170"/>
      <c r="FM35" s="170"/>
      <c r="FN35" s="170"/>
      <c r="FO35" s="170"/>
      <c r="FP35" s="170"/>
      <c r="FQ35" s="170"/>
      <c r="FR35" s="170"/>
      <c r="FS35" s="170"/>
      <c r="FT35" s="170"/>
      <c r="FU35" s="170"/>
      <c r="FV35" s="170"/>
      <c r="FW35" s="170"/>
      <c r="FX35" s="170"/>
      <c r="FY35" s="170"/>
      <c r="FZ35" s="170"/>
      <c r="GA35" s="170"/>
      <c r="GB35" s="170"/>
      <c r="GC35" s="170"/>
      <c r="GD35" s="170"/>
      <c r="GE35" s="170"/>
      <c r="GF35" s="170"/>
      <c r="GG35" s="170"/>
      <c r="GH35" s="170"/>
      <c r="GI35" s="170"/>
      <c r="GJ35" s="170"/>
      <c r="GK35" s="170"/>
      <c r="GL35" s="170"/>
      <c r="GM35" s="170"/>
      <c r="GN35" s="170"/>
      <c r="GO35" s="170"/>
      <c r="GP35" s="170"/>
      <c r="GQ35" s="170"/>
      <c r="GR35" s="170"/>
      <c r="GS35" s="170"/>
      <c r="GT35" s="170"/>
      <c r="GU35" s="170"/>
      <c r="GV35" s="170"/>
      <c r="GW35" s="170"/>
      <c r="GX35" s="170"/>
      <c r="GY35" s="170"/>
      <c r="GZ35" s="170"/>
      <c r="HA35" s="170"/>
      <c r="HB35" s="170"/>
      <c r="HC35" s="170"/>
      <c r="HD35" s="170"/>
      <c r="HE35" s="170"/>
      <c r="HF35" s="170"/>
      <c r="HG35" s="170"/>
      <c r="HH35" s="170"/>
      <c r="HI35" s="170"/>
      <c r="HJ35" s="170"/>
      <c r="HK35" s="170"/>
      <c r="HL35" s="170"/>
      <c r="HM35" s="170"/>
      <c r="HN35" s="170"/>
      <c r="HO35" s="170"/>
      <c r="HP35" s="170"/>
      <c r="HQ35" s="170"/>
      <c r="HR35" s="170"/>
      <c r="HS35" s="170"/>
      <c r="HT35" s="170"/>
      <c r="HU35" s="170"/>
      <c r="HV35" s="170"/>
      <c r="HW35" s="170"/>
      <c r="HX35" s="170"/>
      <c r="HY35" s="170"/>
      <c r="HZ35" s="170"/>
      <c r="IA35" s="170"/>
      <c r="IB35" s="170"/>
      <c r="IC35" s="170"/>
      <c r="ID35" s="170"/>
      <c r="IE35" s="170"/>
      <c r="IF35" s="170"/>
      <c r="IG35" s="170"/>
      <c r="IH35" s="170"/>
      <c r="II35" s="170"/>
      <c r="IJ35" s="170"/>
      <c r="IK35" s="170"/>
      <c r="IL35" s="170"/>
      <c r="IM35" s="170"/>
      <c r="IN35" s="170"/>
      <c r="IO35" s="170"/>
      <c r="IP35" s="170"/>
      <c r="IQ35" s="170"/>
      <c r="IR35" s="170"/>
      <c r="IS35" s="170"/>
      <c r="IT35" s="170"/>
      <c r="IU35" s="170"/>
      <c r="IV35" s="170"/>
      <c r="IW35" s="170"/>
    </row>
    <row r="36" customFormat="false" ht="9" hidden="false" customHeight="false" outlineLevel="0" collapsed="false">
      <c r="A36" s="169" t="s">
        <v>173</v>
      </c>
      <c r="B36" s="169"/>
      <c r="C36" s="169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71"/>
      <c r="O36" s="171"/>
      <c r="P36" s="171"/>
      <c r="Q36" s="171"/>
      <c r="R36" s="171"/>
      <c r="S36" s="171"/>
      <c r="T36" s="171"/>
      <c r="U36" s="171"/>
      <c r="V36" s="171"/>
      <c r="W36" s="171"/>
      <c r="X36" s="171"/>
      <c r="Y36" s="171"/>
      <c r="Z36" s="171"/>
      <c r="AA36" s="171"/>
      <c r="AB36" s="171"/>
      <c r="AC36" s="171"/>
      <c r="AD36" s="171"/>
      <c r="AE36" s="171"/>
      <c r="AF36" s="171"/>
      <c r="AG36" s="171"/>
      <c r="AH36" s="171" t="n">
        <f aca="false">SUM(J36:AF36)</f>
        <v>0</v>
      </c>
      <c r="AI36" s="170"/>
      <c r="AJ36" s="170"/>
      <c r="AK36" s="170"/>
      <c r="AL36" s="170"/>
      <c r="AM36" s="170"/>
      <c r="AN36" s="170"/>
      <c r="AO36" s="170"/>
      <c r="AP36" s="170"/>
      <c r="AQ36" s="170"/>
      <c r="AR36" s="170"/>
      <c r="AS36" s="170"/>
      <c r="AT36" s="170"/>
      <c r="AU36" s="170"/>
      <c r="AV36" s="170"/>
      <c r="AW36" s="170"/>
      <c r="AX36" s="170"/>
      <c r="AY36" s="170"/>
      <c r="AZ36" s="170"/>
      <c r="BA36" s="170"/>
      <c r="BB36" s="170"/>
      <c r="BC36" s="170"/>
      <c r="BD36" s="170"/>
      <c r="BE36" s="170"/>
      <c r="BF36" s="170"/>
      <c r="BG36" s="170"/>
      <c r="BH36" s="170"/>
      <c r="BI36" s="170"/>
      <c r="BJ36" s="170"/>
      <c r="BK36" s="170"/>
      <c r="BL36" s="170"/>
      <c r="BM36" s="170"/>
      <c r="BN36" s="170"/>
      <c r="BO36" s="170"/>
      <c r="BP36" s="170"/>
      <c r="BQ36" s="170"/>
      <c r="BR36" s="170"/>
      <c r="BS36" s="170"/>
      <c r="BT36" s="170"/>
      <c r="BU36" s="170"/>
      <c r="BV36" s="170"/>
      <c r="BW36" s="170"/>
      <c r="BX36" s="170"/>
      <c r="BY36" s="170"/>
      <c r="BZ36" s="170"/>
      <c r="CA36" s="170"/>
      <c r="CB36" s="170"/>
      <c r="CC36" s="170"/>
      <c r="CD36" s="170"/>
      <c r="CE36" s="170"/>
      <c r="CF36" s="170"/>
      <c r="CG36" s="170"/>
      <c r="CH36" s="170"/>
      <c r="CI36" s="170"/>
      <c r="CJ36" s="170"/>
      <c r="CK36" s="170"/>
      <c r="CL36" s="170"/>
      <c r="CM36" s="170"/>
      <c r="CN36" s="170"/>
      <c r="CO36" s="170"/>
      <c r="CP36" s="170"/>
      <c r="CQ36" s="170"/>
      <c r="CR36" s="170"/>
      <c r="CS36" s="170"/>
      <c r="CT36" s="170"/>
      <c r="CU36" s="170"/>
      <c r="CV36" s="170"/>
      <c r="CW36" s="170"/>
      <c r="CX36" s="170"/>
      <c r="CY36" s="170"/>
      <c r="CZ36" s="170"/>
      <c r="DA36" s="170"/>
      <c r="DB36" s="170"/>
      <c r="DC36" s="170"/>
      <c r="DD36" s="170"/>
      <c r="DE36" s="170"/>
      <c r="DF36" s="170"/>
      <c r="DG36" s="170"/>
      <c r="DH36" s="170"/>
      <c r="DI36" s="170"/>
      <c r="DJ36" s="170"/>
      <c r="DK36" s="170"/>
      <c r="DL36" s="170"/>
      <c r="DM36" s="170"/>
      <c r="DN36" s="170"/>
      <c r="DO36" s="170"/>
      <c r="DP36" s="170"/>
      <c r="DQ36" s="170"/>
      <c r="DR36" s="170"/>
      <c r="DS36" s="170"/>
      <c r="DT36" s="170"/>
      <c r="DU36" s="170"/>
      <c r="DV36" s="170"/>
      <c r="DW36" s="170"/>
      <c r="DX36" s="170"/>
      <c r="DY36" s="170"/>
      <c r="DZ36" s="170"/>
      <c r="EA36" s="170"/>
      <c r="EB36" s="170"/>
      <c r="EC36" s="170"/>
      <c r="ED36" s="170"/>
      <c r="EE36" s="170"/>
      <c r="EF36" s="170"/>
      <c r="EG36" s="170"/>
      <c r="EH36" s="170"/>
      <c r="EI36" s="170"/>
      <c r="EJ36" s="170"/>
      <c r="EK36" s="170"/>
      <c r="EL36" s="170"/>
      <c r="EM36" s="170"/>
      <c r="EN36" s="170"/>
      <c r="EO36" s="170"/>
      <c r="EP36" s="170"/>
      <c r="EQ36" s="170"/>
      <c r="ER36" s="170"/>
      <c r="ES36" s="170"/>
      <c r="ET36" s="170"/>
      <c r="EU36" s="170"/>
      <c r="EV36" s="170"/>
      <c r="EW36" s="170"/>
      <c r="EX36" s="170"/>
      <c r="EY36" s="170"/>
      <c r="EZ36" s="170"/>
      <c r="FA36" s="170"/>
      <c r="FB36" s="170"/>
      <c r="FC36" s="170"/>
      <c r="FD36" s="170"/>
      <c r="FE36" s="170"/>
      <c r="FF36" s="170"/>
      <c r="FG36" s="170"/>
      <c r="FH36" s="170"/>
      <c r="FI36" s="170"/>
      <c r="FJ36" s="170"/>
      <c r="FK36" s="170"/>
      <c r="FL36" s="170"/>
      <c r="FM36" s="170"/>
      <c r="FN36" s="170"/>
      <c r="FO36" s="170"/>
      <c r="FP36" s="170"/>
      <c r="FQ36" s="170"/>
      <c r="FR36" s="170"/>
      <c r="FS36" s="170"/>
      <c r="FT36" s="170"/>
      <c r="FU36" s="170"/>
      <c r="FV36" s="170"/>
      <c r="FW36" s="170"/>
      <c r="FX36" s="170"/>
      <c r="FY36" s="170"/>
      <c r="FZ36" s="170"/>
      <c r="GA36" s="170"/>
      <c r="GB36" s="170"/>
      <c r="GC36" s="170"/>
      <c r="GD36" s="170"/>
      <c r="GE36" s="170"/>
      <c r="GF36" s="170"/>
      <c r="GG36" s="170"/>
      <c r="GH36" s="170"/>
      <c r="GI36" s="170"/>
      <c r="GJ36" s="170"/>
      <c r="GK36" s="170"/>
      <c r="GL36" s="170"/>
      <c r="GM36" s="170"/>
      <c r="GN36" s="170"/>
      <c r="GO36" s="170"/>
      <c r="GP36" s="170"/>
      <c r="GQ36" s="170"/>
      <c r="GR36" s="170"/>
      <c r="GS36" s="170"/>
      <c r="GT36" s="170"/>
      <c r="GU36" s="170"/>
      <c r="GV36" s="170"/>
      <c r="GW36" s="170"/>
      <c r="GX36" s="170"/>
      <c r="GY36" s="170"/>
      <c r="GZ36" s="170"/>
      <c r="HA36" s="170"/>
      <c r="HB36" s="170"/>
      <c r="HC36" s="170"/>
      <c r="HD36" s="170"/>
      <c r="HE36" s="170"/>
      <c r="HF36" s="170"/>
      <c r="HG36" s="170"/>
      <c r="HH36" s="170"/>
      <c r="HI36" s="170"/>
      <c r="HJ36" s="170"/>
      <c r="HK36" s="170"/>
      <c r="HL36" s="170"/>
      <c r="HM36" s="170"/>
      <c r="HN36" s="170"/>
      <c r="HO36" s="170"/>
      <c r="HP36" s="170"/>
      <c r="HQ36" s="170"/>
      <c r="HR36" s="170"/>
      <c r="HS36" s="170"/>
      <c r="HT36" s="170"/>
      <c r="HU36" s="170"/>
      <c r="HV36" s="170"/>
      <c r="HW36" s="170"/>
      <c r="HX36" s="170"/>
      <c r="HY36" s="170"/>
      <c r="HZ36" s="170"/>
      <c r="IA36" s="170"/>
      <c r="IB36" s="170"/>
      <c r="IC36" s="170"/>
      <c r="ID36" s="170"/>
      <c r="IE36" s="170"/>
      <c r="IF36" s="170"/>
      <c r="IG36" s="170"/>
      <c r="IH36" s="170"/>
      <c r="II36" s="170"/>
      <c r="IJ36" s="170"/>
      <c r="IK36" s="170"/>
      <c r="IL36" s="170"/>
      <c r="IM36" s="170"/>
      <c r="IN36" s="170"/>
      <c r="IO36" s="170"/>
      <c r="IP36" s="170"/>
      <c r="IQ36" s="170"/>
      <c r="IR36" s="170"/>
      <c r="IS36" s="170"/>
      <c r="IT36" s="170"/>
      <c r="IU36" s="170"/>
      <c r="IV36" s="170"/>
      <c r="IW36" s="170"/>
    </row>
    <row r="37" customFormat="false" ht="9" hidden="false" customHeight="false" outlineLevel="0" collapsed="false">
      <c r="A37" s="172" t="s">
        <v>176</v>
      </c>
      <c r="B37" s="172"/>
      <c r="C37" s="172"/>
      <c r="D37" s="172"/>
      <c r="E37" s="172"/>
      <c r="F37" s="172"/>
      <c r="G37" s="172"/>
      <c r="H37" s="172"/>
      <c r="I37" s="172"/>
      <c r="J37" s="172" t="n">
        <f aca="false">'SPEC DETAILS'!C128</f>
        <v>0</v>
      </c>
      <c r="K37" s="172" t="n">
        <f aca="false">'SPEC DETAILS'!D128</f>
        <v>0</v>
      </c>
      <c r="L37" s="172" t="n">
        <f aca="false">'SPEC DETAILS'!E128</f>
        <v>0</v>
      </c>
      <c r="M37" s="172" t="n">
        <f aca="false">'SPEC DETAILS'!F128</f>
        <v>0</v>
      </c>
      <c r="N37" s="172" t="n">
        <f aca="false">'SPEC DETAILS'!G128</f>
        <v>0</v>
      </c>
      <c r="O37" s="172" t="n">
        <f aca="false">'SPEC DETAILS'!H128</f>
        <v>0</v>
      </c>
      <c r="P37" s="172" t="n">
        <f aca="false">'SPEC DETAILS'!I128</f>
        <v>0</v>
      </c>
      <c r="Q37" s="172" t="n">
        <f aca="false">'SPEC DETAILS'!J128</f>
        <v>0</v>
      </c>
      <c r="R37" s="172" t="n">
        <f aca="false">'SPEC DETAILS'!K128</f>
        <v>0</v>
      </c>
      <c r="S37" s="172" t="n">
        <f aca="false">'SPEC DETAILS'!L128</f>
        <v>0</v>
      </c>
      <c r="T37" s="172" t="n">
        <f aca="false">'SPEC DETAILS'!M128</f>
        <v>0</v>
      </c>
      <c r="U37" s="172" t="n">
        <f aca="false">'SPEC DETAILS'!N128</f>
        <v>0</v>
      </c>
      <c r="V37" s="172" t="n">
        <f aca="false">'SPEC DETAILS'!O128</f>
        <v>0</v>
      </c>
      <c r="W37" s="172" t="n">
        <f aca="false">'SPEC DETAILS'!P128</f>
        <v>0</v>
      </c>
      <c r="X37" s="172" t="n">
        <f aca="false">'SPEC DETAILS'!Q128</f>
        <v>0</v>
      </c>
      <c r="Y37" s="172" t="n">
        <f aca="false">'SPEC DETAILS'!R128</f>
        <v>0</v>
      </c>
      <c r="Z37" s="172" t="n">
        <f aca="false">'SPEC DETAILS'!S128</f>
        <v>0</v>
      </c>
      <c r="AA37" s="172" t="n">
        <f aca="false">'SPEC DETAILS'!T128</f>
        <v>0</v>
      </c>
      <c r="AB37" s="172" t="n">
        <f aca="false">'SPEC DETAILS'!U128</f>
        <v>0</v>
      </c>
      <c r="AC37" s="172" t="n">
        <f aca="false">'SPEC DETAILS'!V128</f>
        <v>0</v>
      </c>
      <c r="AD37" s="172" t="n">
        <f aca="false">'SPEC DETAILS'!W128</f>
        <v>0</v>
      </c>
      <c r="AE37" s="172" t="n">
        <f aca="false">'SPEC DETAILS'!X128</f>
        <v>0</v>
      </c>
      <c r="AF37" s="172" t="n">
        <f aca="false">'SPEC DETAILS'!Y128</f>
        <v>0</v>
      </c>
      <c r="AG37" s="172" t="n">
        <f aca="false">'SPEC DETAILS'!Z128</f>
        <v>0</v>
      </c>
      <c r="AH37" s="172" t="n">
        <f aca="false">SUM(AH35:AH36)</f>
        <v>0</v>
      </c>
      <c r="AI37" s="173"/>
      <c r="AJ37" s="173"/>
      <c r="AK37" s="173"/>
      <c r="AL37" s="173"/>
      <c r="AM37" s="173"/>
      <c r="AN37" s="173"/>
      <c r="AO37" s="173"/>
      <c r="AP37" s="173"/>
      <c r="AQ37" s="173"/>
      <c r="AR37" s="173"/>
      <c r="AS37" s="173"/>
      <c r="AT37" s="173"/>
      <c r="AU37" s="173"/>
      <c r="AV37" s="173"/>
      <c r="AW37" s="173"/>
      <c r="AX37" s="173"/>
      <c r="AY37" s="173"/>
      <c r="AZ37" s="173"/>
      <c r="BA37" s="173"/>
      <c r="BB37" s="173"/>
      <c r="BC37" s="173"/>
      <c r="BD37" s="173"/>
      <c r="BE37" s="173"/>
      <c r="BF37" s="173"/>
      <c r="BG37" s="173"/>
      <c r="BH37" s="173"/>
      <c r="BI37" s="173"/>
      <c r="BJ37" s="173"/>
      <c r="BK37" s="173"/>
      <c r="BL37" s="173"/>
      <c r="BM37" s="173"/>
      <c r="BN37" s="173"/>
      <c r="BO37" s="173"/>
      <c r="BP37" s="173"/>
      <c r="BQ37" s="173"/>
      <c r="BR37" s="173"/>
      <c r="BS37" s="173"/>
      <c r="BT37" s="173"/>
      <c r="BU37" s="173"/>
      <c r="BV37" s="173"/>
      <c r="BW37" s="173"/>
      <c r="BX37" s="173"/>
      <c r="BY37" s="173"/>
      <c r="BZ37" s="173"/>
      <c r="CA37" s="173"/>
      <c r="CB37" s="173"/>
      <c r="CC37" s="173"/>
      <c r="CD37" s="173"/>
      <c r="CE37" s="173"/>
      <c r="CF37" s="173"/>
      <c r="CG37" s="173"/>
      <c r="CH37" s="173"/>
      <c r="CI37" s="173"/>
      <c r="CJ37" s="173"/>
      <c r="CK37" s="173"/>
      <c r="CL37" s="173"/>
      <c r="CM37" s="173"/>
      <c r="CN37" s="173"/>
      <c r="CO37" s="173"/>
      <c r="CP37" s="173"/>
      <c r="CQ37" s="173"/>
      <c r="CR37" s="173"/>
      <c r="CS37" s="173"/>
      <c r="CT37" s="173"/>
      <c r="CU37" s="173"/>
      <c r="CV37" s="173"/>
      <c r="CW37" s="173"/>
      <c r="CX37" s="173"/>
      <c r="CY37" s="173"/>
      <c r="CZ37" s="173"/>
      <c r="DA37" s="173"/>
      <c r="DB37" s="173"/>
      <c r="DC37" s="173"/>
      <c r="DD37" s="173"/>
      <c r="DE37" s="173"/>
      <c r="DF37" s="173"/>
      <c r="DG37" s="173"/>
      <c r="DH37" s="173"/>
      <c r="DI37" s="173"/>
      <c r="DJ37" s="173"/>
      <c r="DK37" s="173"/>
      <c r="DL37" s="173"/>
      <c r="DM37" s="173"/>
      <c r="DN37" s="173"/>
      <c r="DO37" s="173"/>
      <c r="DP37" s="173"/>
      <c r="DQ37" s="173"/>
      <c r="DR37" s="173"/>
      <c r="DS37" s="173"/>
      <c r="DT37" s="173"/>
      <c r="DU37" s="173"/>
      <c r="DV37" s="173"/>
      <c r="DW37" s="173"/>
      <c r="DX37" s="173"/>
      <c r="DY37" s="173"/>
      <c r="DZ37" s="173"/>
      <c r="EA37" s="173"/>
      <c r="EB37" s="173"/>
      <c r="EC37" s="173"/>
      <c r="ED37" s="173"/>
      <c r="EE37" s="173"/>
      <c r="EF37" s="173"/>
      <c r="EG37" s="173"/>
      <c r="EH37" s="173"/>
      <c r="EI37" s="173"/>
      <c r="EJ37" s="173"/>
      <c r="EK37" s="173"/>
      <c r="EL37" s="173"/>
      <c r="EM37" s="173"/>
      <c r="EN37" s="173"/>
      <c r="EO37" s="173"/>
      <c r="EP37" s="173"/>
      <c r="EQ37" s="173"/>
      <c r="ER37" s="173"/>
      <c r="ES37" s="173"/>
      <c r="ET37" s="173"/>
      <c r="EU37" s="173"/>
      <c r="EV37" s="173"/>
      <c r="EW37" s="173"/>
      <c r="EX37" s="173"/>
      <c r="EY37" s="173"/>
      <c r="EZ37" s="173"/>
      <c r="FA37" s="173"/>
      <c r="FB37" s="173"/>
      <c r="FC37" s="173"/>
      <c r="FD37" s="173"/>
      <c r="FE37" s="173"/>
      <c r="FF37" s="173"/>
      <c r="FG37" s="173"/>
      <c r="FH37" s="173"/>
      <c r="FI37" s="173"/>
      <c r="FJ37" s="173"/>
      <c r="FK37" s="173"/>
      <c r="FL37" s="173"/>
      <c r="FM37" s="173"/>
      <c r="FN37" s="173"/>
      <c r="FO37" s="173"/>
      <c r="FP37" s="173"/>
      <c r="FQ37" s="173"/>
      <c r="FR37" s="173"/>
      <c r="FS37" s="173"/>
      <c r="FT37" s="173"/>
      <c r="FU37" s="173"/>
      <c r="FV37" s="173"/>
      <c r="FW37" s="173"/>
      <c r="FX37" s="173"/>
      <c r="FY37" s="173"/>
      <c r="FZ37" s="173"/>
      <c r="GA37" s="173"/>
      <c r="GB37" s="173"/>
      <c r="GC37" s="173"/>
      <c r="GD37" s="173"/>
      <c r="GE37" s="173"/>
      <c r="GF37" s="173"/>
      <c r="GG37" s="173"/>
      <c r="GH37" s="173"/>
      <c r="GI37" s="173"/>
      <c r="GJ37" s="173"/>
      <c r="GK37" s="173"/>
      <c r="GL37" s="173"/>
      <c r="GM37" s="173"/>
      <c r="GN37" s="173"/>
      <c r="GO37" s="173"/>
      <c r="GP37" s="173"/>
      <c r="GQ37" s="173"/>
      <c r="GR37" s="173"/>
      <c r="GS37" s="173"/>
      <c r="GT37" s="173"/>
      <c r="GU37" s="173"/>
      <c r="GV37" s="173"/>
      <c r="GW37" s="173"/>
      <c r="GX37" s="173"/>
      <c r="GY37" s="173"/>
      <c r="GZ37" s="173"/>
      <c r="HA37" s="173"/>
      <c r="HB37" s="173"/>
      <c r="HC37" s="173"/>
      <c r="HD37" s="173"/>
      <c r="HE37" s="173"/>
      <c r="HF37" s="173"/>
      <c r="HG37" s="173"/>
      <c r="HH37" s="173"/>
      <c r="HI37" s="173"/>
      <c r="HJ37" s="173"/>
      <c r="HK37" s="173"/>
      <c r="HL37" s="173"/>
      <c r="HM37" s="173"/>
      <c r="HN37" s="173"/>
      <c r="HO37" s="173"/>
      <c r="HP37" s="173"/>
      <c r="HQ37" s="173"/>
      <c r="HR37" s="173"/>
      <c r="HS37" s="173"/>
      <c r="HT37" s="173"/>
      <c r="HU37" s="173"/>
      <c r="HV37" s="173"/>
      <c r="HW37" s="173"/>
      <c r="HX37" s="173"/>
      <c r="HY37" s="173"/>
      <c r="HZ37" s="173"/>
      <c r="IA37" s="173"/>
      <c r="IB37" s="173"/>
      <c r="IC37" s="173"/>
      <c r="ID37" s="173"/>
      <c r="IE37" s="173"/>
      <c r="IF37" s="173"/>
      <c r="IG37" s="173"/>
      <c r="IH37" s="173"/>
      <c r="II37" s="173"/>
      <c r="IJ37" s="173"/>
      <c r="IK37" s="173"/>
      <c r="IL37" s="173"/>
      <c r="IM37" s="173"/>
      <c r="IN37" s="173"/>
      <c r="IO37" s="173"/>
      <c r="IP37" s="173"/>
      <c r="IQ37" s="173"/>
      <c r="IR37" s="173"/>
      <c r="IS37" s="173"/>
      <c r="IT37" s="173"/>
      <c r="IU37" s="173"/>
      <c r="IV37" s="173"/>
      <c r="IW37" s="173"/>
    </row>
    <row r="38" customFormat="false" ht="4.5" hidden="false" customHeight="true" outlineLevel="0" collapsed="false">
      <c r="A38" s="173"/>
      <c r="B38" s="173"/>
      <c r="C38" s="173"/>
      <c r="D38" s="173"/>
      <c r="E38" s="173"/>
      <c r="F38" s="173"/>
      <c r="G38" s="173"/>
      <c r="H38" s="173"/>
      <c r="I38" s="173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  <c r="AA38" s="173"/>
      <c r="AB38" s="173"/>
      <c r="AC38" s="173"/>
      <c r="AD38" s="173"/>
      <c r="AE38" s="173"/>
      <c r="AF38" s="173"/>
      <c r="AG38" s="173"/>
      <c r="AH38" s="173"/>
      <c r="AI38" s="173"/>
      <c r="AJ38" s="173"/>
      <c r="AK38" s="173"/>
      <c r="AL38" s="173"/>
      <c r="AM38" s="173"/>
      <c r="AN38" s="173"/>
      <c r="AO38" s="173"/>
      <c r="AP38" s="173"/>
      <c r="AQ38" s="173"/>
      <c r="AR38" s="173"/>
      <c r="AS38" s="173"/>
      <c r="AT38" s="173"/>
      <c r="AU38" s="173"/>
      <c r="AV38" s="173"/>
      <c r="AW38" s="173"/>
      <c r="AX38" s="173"/>
      <c r="AY38" s="173"/>
      <c r="AZ38" s="173"/>
      <c r="BA38" s="173"/>
      <c r="BB38" s="173"/>
      <c r="BC38" s="173"/>
      <c r="BD38" s="173"/>
      <c r="BE38" s="173"/>
      <c r="BF38" s="173"/>
      <c r="BG38" s="173"/>
      <c r="BH38" s="173"/>
      <c r="BI38" s="173"/>
      <c r="BJ38" s="173"/>
      <c r="BK38" s="173"/>
      <c r="BL38" s="173"/>
      <c r="BM38" s="173"/>
      <c r="BN38" s="173"/>
      <c r="BO38" s="173"/>
      <c r="BP38" s="173"/>
      <c r="BQ38" s="173"/>
      <c r="BR38" s="173"/>
      <c r="BS38" s="173"/>
      <c r="BT38" s="173"/>
      <c r="BU38" s="173"/>
      <c r="BV38" s="173"/>
      <c r="BW38" s="173"/>
      <c r="BX38" s="173"/>
      <c r="BY38" s="173"/>
      <c r="BZ38" s="173"/>
      <c r="CA38" s="173"/>
      <c r="CB38" s="173"/>
      <c r="CC38" s="173"/>
      <c r="CD38" s="173"/>
      <c r="CE38" s="173"/>
      <c r="CF38" s="173"/>
      <c r="CG38" s="173"/>
      <c r="CH38" s="173"/>
      <c r="CI38" s="173"/>
      <c r="CJ38" s="173"/>
      <c r="CK38" s="173"/>
      <c r="CL38" s="173"/>
      <c r="CM38" s="173"/>
      <c r="CN38" s="173"/>
      <c r="CO38" s="173"/>
      <c r="CP38" s="173"/>
      <c r="CQ38" s="173"/>
      <c r="CR38" s="173"/>
      <c r="CS38" s="173"/>
      <c r="CT38" s="173"/>
      <c r="CU38" s="173"/>
      <c r="CV38" s="173"/>
      <c r="CW38" s="173"/>
      <c r="CX38" s="173"/>
      <c r="CY38" s="173"/>
      <c r="CZ38" s="173"/>
      <c r="DA38" s="173"/>
      <c r="DB38" s="173"/>
      <c r="DC38" s="173"/>
      <c r="DD38" s="173"/>
      <c r="DE38" s="173"/>
      <c r="DF38" s="173"/>
      <c r="DG38" s="173"/>
      <c r="DH38" s="173"/>
      <c r="DI38" s="173"/>
      <c r="DJ38" s="173"/>
      <c r="DK38" s="173"/>
      <c r="DL38" s="173"/>
      <c r="DM38" s="173"/>
      <c r="DN38" s="173"/>
      <c r="DO38" s="173"/>
      <c r="DP38" s="173"/>
      <c r="DQ38" s="173"/>
      <c r="DR38" s="173"/>
      <c r="DS38" s="173"/>
      <c r="DT38" s="173"/>
      <c r="DU38" s="173"/>
      <c r="DV38" s="173"/>
      <c r="DW38" s="173"/>
      <c r="DX38" s="173"/>
      <c r="DY38" s="173"/>
      <c r="DZ38" s="173"/>
      <c r="EA38" s="173"/>
      <c r="EB38" s="173"/>
      <c r="EC38" s="173"/>
      <c r="ED38" s="173"/>
      <c r="EE38" s="173"/>
      <c r="EF38" s="173"/>
      <c r="EG38" s="173"/>
      <c r="EH38" s="173"/>
      <c r="EI38" s="173"/>
      <c r="EJ38" s="173"/>
      <c r="EK38" s="173"/>
      <c r="EL38" s="173"/>
      <c r="EM38" s="173"/>
      <c r="EN38" s="173"/>
      <c r="EO38" s="173"/>
      <c r="EP38" s="173"/>
      <c r="EQ38" s="173"/>
      <c r="ER38" s="173"/>
      <c r="ES38" s="173"/>
      <c r="ET38" s="173"/>
      <c r="EU38" s="173"/>
      <c r="EV38" s="173"/>
      <c r="EW38" s="173"/>
      <c r="EX38" s="173"/>
      <c r="EY38" s="173"/>
      <c r="EZ38" s="173"/>
      <c r="FA38" s="173"/>
      <c r="FB38" s="173"/>
      <c r="FC38" s="173"/>
      <c r="FD38" s="173"/>
      <c r="FE38" s="173"/>
      <c r="FF38" s="173"/>
      <c r="FG38" s="173"/>
      <c r="FH38" s="173"/>
      <c r="FI38" s="173"/>
      <c r="FJ38" s="173"/>
      <c r="FK38" s="173"/>
      <c r="FL38" s="173"/>
      <c r="FM38" s="173"/>
      <c r="FN38" s="173"/>
      <c r="FO38" s="173"/>
      <c r="FP38" s="173"/>
      <c r="FQ38" s="173"/>
      <c r="FR38" s="173"/>
      <c r="FS38" s="173"/>
      <c r="FT38" s="173"/>
      <c r="FU38" s="173"/>
      <c r="FV38" s="173"/>
      <c r="FW38" s="173"/>
      <c r="FX38" s="173"/>
      <c r="FY38" s="173"/>
      <c r="FZ38" s="173"/>
      <c r="GA38" s="173"/>
      <c r="GB38" s="173"/>
      <c r="GC38" s="173"/>
      <c r="GD38" s="173"/>
      <c r="GE38" s="173"/>
      <c r="GF38" s="173"/>
      <c r="GG38" s="173"/>
      <c r="GH38" s="173"/>
      <c r="GI38" s="173"/>
      <c r="GJ38" s="173"/>
      <c r="GK38" s="173"/>
      <c r="GL38" s="173"/>
      <c r="GM38" s="173"/>
      <c r="GN38" s="173"/>
      <c r="GO38" s="173"/>
      <c r="GP38" s="173"/>
      <c r="GQ38" s="173"/>
      <c r="GR38" s="173"/>
      <c r="GS38" s="173"/>
      <c r="GT38" s="173"/>
      <c r="GU38" s="173"/>
      <c r="GV38" s="173"/>
      <c r="GW38" s="173"/>
      <c r="GX38" s="173"/>
      <c r="GY38" s="173"/>
      <c r="GZ38" s="173"/>
      <c r="HA38" s="173"/>
      <c r="HB38" s="173"/>
      <c r="HC38" s="173"/>
      <c r="HD38" s="173"/>
      <c r="HE38" s="173"/>
      <c r="HF38" s="173"/>
      <c r="HG38" s="173"/>
      <c r="HH38" s="173"/>
      <c r="HI38" s="173"/>
      <c r="HJ38" s="173"/>
      <c r="HK38" s="173"/>
      <c r="HL38" s="173"/>
      <c r="HM38" s="173"/>
      <c r="HN38" s="173"/>
      <c r="HO38" s="173"/>
      <c r="HP38" s="173"/>
      <c r="HQ38" s="173"/>
      <c r="HR38" s="173"/>
      <c r="HS38" s="173"/>
      <c r="HT38" s="173"/>
      <c r="HU38" s="173"/>
      <c r="HV38" s="173"/>
      <c r="HW38" s="173"/>
      <c r="HX38" s="173"/>
      <c r="HY38" s="173"/>
      <c r="HZ38" s="173"/>
      <c r="IA38" s="173"/>
      <c r="IB38" s="173"/>
      <c r="IC38" s="173"/>
      <c r="ID38" s="173"/>
      <c r="IE38" s="173"/>
      <c r="IF38" s="173"/>
      <c r="IG38" s="173"/>
      <c r="IH38" s="173"/>
      <c r="II38" s="173"/>
      <c r="IJ38" s="173"/>
      <c r="IK38" s="173"/>
      <c r="IL38" s="173"/>
      <c r="IM38" s="173"/>
      <c r="IN38" s="173"/>
      <c r="IO38" s="173"/>
      <c r="IP38" s="173"/>
      <c r="IQ38" s="173"/>
      <c r="IR38" s="173"/>
      <c r="IS38" s="173"/>
      <c r="IT38" s="173"/>
      <c r="IU38" s="173"/>
      <c r="IV38" s="173"/>
      <c r="IW38" s="173"/>
    </row>
    <row r="39" customFormat="false" ht="9" hidden="false" customHeight="false" outlineLevel="0" collapsed="false">
      <c r="A39" s="174" t="s">
        <v>130</v>
      </c>
      <c r="B39" s="173"/>
      <c r="C39" s="173"/>
      <c r="D39" s="173"/>
      <c r="E39" s="173"/>
      <c r="F39" s="173"/>
      <c r="G39" s="173"/>
      <c r="H39" s="173"/>
      <c r="I39" s="173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  <c r="AA39" s="173"/>
      <c r="AB39" s="173"/>
      <c r="AC39" s="173"/>
      <c r="AD39" s="173"/>
      <c r="AE39" s="173"/>
      <c r="AF39" s="173"/>
      <c r="AG39" s="173"/>
      <c r="AH39" s="173"/>
      <c r="AI39" s="173"/>
      <c r="AJ39" s="173"/>
      <c r="AK39" s="173"/>
      <c r="AL39" s="173"/>
      <c r="AM39" s="173"/>
      <c r="AN39" s="173"/>
      <c r="AO39" s="173"/>
      <c r="AP39" s="173"/>
      <c r="AQ39" s="173"/>
      <c r="AR39" s="173"/>
      <c r="AS39" s="173"/>
      <c r="AT39" s="173"/>
      <c r="AU39" s="173"/>
      <c r="AV39" s="173"/>
      <c r="AW39" s="173"/>
      <c r="AX39" s="173"/>
      <c r="AY39" s="173"/>
      <c r="AZ39" s="173"/>
      <c r="BA39" s="173"/>
      <c r="BB39" s="173"/>
      <c r="BC39" s="173"/>
      <c r="BD39" s="173"/>
      <c r="BE39" s="173"/>
      <c r="BF39" s="173"/>
      <c r="BG39" s="173"/>
      <c r="BH39" s="173"/>
      <c r="BI39" s="173"/>
      <c r="BJ39" s="173"/>
      <c r="BK39" s="173"/>
      <c r="BL39" s="173"/>
      <c r="BM39" s="173"/>
      <c r="BN39" s="173"/>
      <c r="BO39" s="173"/>
      <c r="BP39" s="173"/>
      <c r="BQ39" s="173"/>
      <c r="BR39" s="173"/>
      <c r="BS39" s="173"/>
      <c r="BT39" s="173"/>
      <c r="BU39" s="173"/>
      <c r="BV39" s="173"/>
      <c r="BW39" s="173"/>
      <c r="BX39" s="173"/>
      <c r="BY39" s="173"/>
      <c r="BZ39" s="173"/>
      <c r="CA39" s="173"/>
      <c r="CB39" s="173"/>
      <c r="CC39" s="173"/>
      <c r="CD39" s="173"/>
      <c r="CE39" s="173"/>
      <c r="CF39" s="173"/>
      <c r="CG39" s="173"/>
      <c r="CH39" s="173"/>
      <c r="CI39" s="173"/>
      <c r="CJ39" s="173"/>
      <c r="CK39" s="173"/>
      <c r="CL39" s="173"/>
      <c r="CM39" s="173"/>
      <c r="CN39" s="173"/>
      <c r="CO39" s="173"/>
      <c r="CP39" s="173"/>
      <c r="CQ39" s="173"/>
      <c r="CR39" s="173"/>
      <c r="CS39" s="173"/>
      <c r="CT39" s="173"/>
      <c r="CU39" s="173"/>
      <c r="CV39" s="173"/>
      <c r="CW39" s="173"/>
      <c r="CX39" s="173"/>
      <c r="CY39" s="173"/>
      <c r="CZ39" s="173"/>
      <c r="DA39" s="173"/>
      <c r="DB39" s="173"/>
      <c r="DC39" s="173"/>
      <c r="DD39" s="173"/>
      <c r="DE39" s="173"/>
      <c r="DF39" s="173"/>
      <c r="DG39" s="173"/>
      <c r="DH39" s="173"/>
      <c r="DI39" s="173"/>
      <c r="DJ39" s="173"/>
      <c r="DK39" s="173"/>
      <c r="DL39" s="173"/>
      <c r="DM39" s="173"/>
      <c r="DN39" s="173"/>
      <c r="DO39" s="173"/>
      <c r="DP39" s="173"/>
      <c r="DQ39" s="173"/>
      <c r="DR39" s="173"/>
      <c r="DS39" s="173"/>
      <c r="DT39" s="173"/>
      <c r="DU39" s="173"/>
      <c r="DV39" s="173"/>
      <c r="DW39" s="173"/>
      <c r="DX39" s="173"/>
      <c r="DY39" s="173"/>
      <c r="DZ39" s="173"/>
      <c r="EA39" s="173"/>
      <c r="EB39" s="173"/>
      <c r="EC39" s="173"/>
      <c r="ED39" s="173"/>
      <c r="EE39" s="173"/>
      <c r="EF39" s="173"/>
      <c r="EG39" s="173"/>
      <c r="EH39" s="173"/>
      <c r="EI39" s="173"/>
      <c r="EJ39" s="173"/>
      <c r="EK39" s="173"/>
      <c r="EL39" s="173"/>
      <c r="EM39" s="173"/>
      <c r="EN39" s="173"/>
      <c r="EO39" s="173"/>
      <c r="EP39" s="173"/>
      <c r="EQ39" s="173"/>
      <c r="ER39" s="173"/>
      <c r="ES39" s="173"/>
      <c r="ET39" s="173"/>
      <c r="EU39" s="173"/>
      <c r="EV39" s="173"/>
      <c r="EW39" s="173"/>
      <c r="EX39" s="173"/>
      <c r="EY39" s="173"/>
      <c r="EZ39" s="173"/>
      <c r="FA39" s="173"/>
      <c r="FB39" s="173"/>
      <c r="FC39" s="173"/>
      <c r="FD39" s="173"/>
      <c r="FE39" s="173"/>
      <c r="FF39" s="173"/>
      <c r="FG39" s="173"/>
      <c r="FH39" s="173"/>
      <c r="FI39" s="173"/>
      <c r="FJ39" s="173"/>
      <c r="FK39" s="173"/>
      <c r="FL39" s="173"/>
      <c r="FM39" s="173"/>
      <c r="FN39" s="173"/>
      <c r="FO39" s="173"/>
      <c r="FP39" s="173"/>
      <c r="FQ39" s="173"/>
      <c r="FR39" s="173"/>
      <c r="FS39" s="173"/>
      <c r="FT39" s="173"/>
      <c r="FU39" s="173"/>
      <c r="FV39" s="173"/>
      <c r="FW39" s="173"/>
      <c r="FX39" s="173"/>
      <c r="FY39" s="173"/>
      <c r="FZ39" s="173"/>
      <c r="GA39" s="173"/>
      <c r="GB39" s="173"/>
      <c r="GC39" s="173"/>
      <c r="GD39" s="173"/>
      <c r="GE39" s="173"/>
      <c r="GF39" s="173"/>
      <c r="GG39" s="173"/>
      <c r="GH39" s="173"/>
      <c r="GI39" s="173"/>
      <c r="GJ39" s="173"/>
      <c r="GK39" s="173"/>
      <c r="GL39" s="173"/>
      <c r="GM39" s="173"/>
      <c r="GN39" s="173"/>
      <c r="GO39" s="173"/>
      <c r="GP39" s="173"/>
      <c r="GQ39" s="173"/>
      <c r="GR39" s="173"/>
      <c r="GS39" s="173"/>
      <c r="GT39" s="173"/>
      <c r="GU39" s="173"/>
      <c r="GV39" s="173"/>
      <c r="GW39" s="173"/>
      <c r="GX39" s="173"/>
      <c r="GY39" s="173"/>
      <c r="GZ39" s="173"/>
      <c r="HA39" s="173"/>
      <c r="HB39" s="173"/>
      <c r="HC39" s="173"/>
      <c r="HD39" s="173"/>
      <c r="HE39" s="173"/>
      <c r="HF39" s="173"/>
      <c r="HG39" s="173"/>
      <c r="HH39" s="173"/>
      <c r="HI39" s="173"/>
      <c r="HJ39" s="173"/>
      <c r="HK39" s="173"/>
      <c r="HL39" s="173"/>
      <c r="HM39" s="173"/>
      <c r="HN39" s="173"/>
      <c r="HO39" s="173"/>
      <c r="HP39" s="173"/>
      <c r="HQ39" s="173"/>
      <c r="HR39" s="173"/>
      <c r="HS39" s="173"/>
      <c r="HT39" s="173"/>
      <c r="HU39" s="173"/>
      <c r="HV39" s="173"/>
      <c r="HW39" s="173"/>
      <c r="HX39" s="173"/>
      <c r="HY39" s="173"/>
      <c r="HZ39" s="173"/>
      <c r="IA39" s="173"/>
      <c r="IB39" s="173"/>
      <c r="IC39" s="173"/>
      <c r="ID39" s="173"/>
      <c r="IE39" s="173"/>
      <c r="IF39" s="173"/>
      <c r="IG39" s="173"/>
      <c r="IH39" s="173"/>
      <c r="II39" s="173"/>
      <c r="IJ39" s="173"/>
      <c r="IK39" s="173"/>
      <c r="IL39" s="173"/>
      <c r="IM39" s="173"/>
      <c r="IN39" s="173"/>
      <c r="IO39" s="173"/>
      <c r="IP39" s="173"/>
      <c r="IQ39" s="173"/>
      <c r="IR39" s="173"/>
      <c r="IS39" s="173"/>
      <c r="IT39" s="173"/>
      <c r="IU39" s="173"/>
      <c r="IV39" s="173"/>
      <c r="IW39" s="173"/>
    </row>
    <row r="40" customFormat="false" ht="9" hidden="false" customHeight="false" outlineLevel="0" collapsed="false">
      <c r="A40" s="175" t="s">
        <v>131</v>
      </c>
      <c r="B40" s="173"/>
      <c r="C40" s="173"/>
      <c r="D40" s="173"/>
      <c r="E40" s="173"/>
      <c r="F40" s="173"/>
      <c r="G40" s="173"/>
      <c r="H40" s="173"/>
      <c r="I40" s="173"/>
      <c r="J40" s="176" t="n">
        <f aca="false">'SPEC DETAILS'!C140</f>
        <v>0</v>
      </c>
      <c r="K40" s="176" t="n">
        <f aca="false">'SPEC DETAILS'!D140</f>
        <v>0</v>
      </c>
      <c r="L40" s="176" t="n">
        <f aca="false">'SPEC DETAILS'!E140</f>
        <v>0</v>
      </c>
      <c r="M40" s="176" t="n">
        <f aca="false">'SPEC DETAILS'!F140</f>
        <v>0</v>
      </c>
      <c r="N40" s="176" t="n">
        <f aca="false">'SPEC DETAILS'!G140</f>
        <v>0</v>
      </c>
      <c r="O40" s="176" t="n">
        <f aca="false">'SPEC DETAILS'!H140</f>
        <v>0</v>
      </c>
      <c r="P40" s="176" t="n">
        <f aca="false">'SPEC DETAILS'!I140</f>
        <v>0</v>
      </c>
      <c r="Q40" s="176" t="n">
        <f aca="false">'SPEC DETAILS'!J140</f>
        <v>0</v>
      </c>
      <c r="R40" s="176" t="n">
        <f aca="false">'SPEC DETAILS'!K140</f>
        <v>0</v>
      </c>
      <c r="S40" s="176" t="n">
        <f aca="false">'SPEC DETAILS'!L140</f>
        <v>0</v>
      </c>
      <c r="T40" s="176" t="n">
        <f aca="false">'SPEC DETAILS'!M140</f>
        <v>0</v>
      </c>
      <c r="U40" s="176" t="n">
        <f aca="false">'SPEC DETAILS'!N140</f>
        <v>0</v>
      </c>
      <c r="V40" s="176" t="n">
        <f aca="false">'SPEC DETAILS'!O140</f>
        <v>0</v>
      </c>
      <c r="W40" s="176" t="n">
        <f aca="false">'SPEC DETAILS'!P140</f>
        <v>0</v>
      </c>
      <c r="X40" s="176" t="n">
        <f aca="false">'SPEC DETAILS'!Q140</f>
        <v>0</v>
      </c>
      <c r="Y40" s="176" t="n">
        <f aca="false">'SPEC DETAILS'!R140</f>
        <v>0</v>
      </c>
      <c r="Z40" s="176" t="n">
        <f aca="false">'SPEC DETAILS'!S140</f>
        <v>0</v>
      </c>
      <c r="AA40" s="176" t="n">
        <f aca="false">'SPEC DETAILS'!T140</f>
        <v>0</v>
      </c>
      <c r="AB40" s="176" t="n">
        <f aca="false">'SPEC DETAILS'!U140</f>
        <v>0</v>
      </c>
      <c r="AC40" s="176" t="n">
        <f aca="false">'SPEC DETAILS'!V140</f>
        <v>0</v>
      </c>
      <c r="AD40" s="176" t="n">
        <f aca="false">'SPEC DETAILS'!W140</f>
        <v>0</v>
      </c>
      <c r="AE40" s="176" t="n">
        <f aca="false">'SPEC DETAILS'!X140</f>
        <v>0</v>
      </c>
      <c r="AF40" s="176" t="n">
        <f aca="false">'SPEC DETAILS'!Y140</f>
        <v>0</v>
      </c>
      <c r="AG40" s="176" t="n">
        <f aca="false">'SPEC DETAILS'!Z140</f>
        <v>0</v>
      </c>
      <c r="AH40" s="173"/>
      <c r="AI40" s="173"/>
      <c r="AJ40" s="173"/>
      <c r="AK40" s="173"/>
      <c r="AL40" s="173"/>
      <c r="AM40" s="173"/>
      <c r="AN40" s="173"/>
      <c r="AO40" s="173"/>
      <c r="AP40" s="173"/>
      <c r="AQ40" s="173"/>
      <c r="AR40" s="173"/>
      <c r="AS40" s="173"/>
      <c r="AT40" s="173"/>
      <c r="AU40" s="173"/>
      <c r="AV40" s="173"/>
      <c r="AW40" s="173"/>
      <c r="AX40" s="173"/>
      <c r="AY40" s="173"/>
      <c r="AZ40" s="173"/>
      <c r="BA40" s="173"/>
      <c r="BB40" s="173"/>
      <c r="BC40" s="173"/>
      <c r="BD40" s="173"/>
      <c r="BE40" s="173"/>
      <c r="BF40" s="173"/>
      <c r="BG40" s="173"/>
      <c r="BH40" s="173"/>
      <c r="BI40" s="173"/>
      <c r="BJ40" s="173"/>
      <c r="BK40" s="173"/>
      <c r="BL40" s="173"/>
      <c r="BM40" s="173"/>
      <c r="BN40" s="173"/>
      <c r="BO40" s="173"/>
      <c r="BP40" s="173"/>
      <c r="BQ40" s="173"/>
      <c r="BR40" s="173"/>
      <c r="BS40" s="173"/>
      <c r="BT40" s="173"/>
      <c r="BU40" s="173"/>
      <c r="BV40" s="173"/>
      <c r="BW40" s="173"/>
      <c r="BX40" s="173"/>
      <c r="BY40" s="173"/>
      <c r="BZ40" s="173"/>
      <c r="CA40" s="173"/>
      <c r="CB40" s="173"/>
      <c r="CC40" s="173"/>
      <c r="CD40" s="173"/>
      <c r="CE40" s="173"/>
      <c r="CF40" s="173"/>
      <c r="CG40" s="173"/>
      <c r="CH40" s="173"/>
      <c r="CI40" s="173"/>
      <c r="CJ40" s="173"/>
      <c r="CK40" s="173"/>
      <c r="CL40" s="173"/>
      <c r="CM40" s="173"/>
      <c r="CN40" s="173"/>
      <c r="CO40" s="173"/>
      <c r="CP40" s="173"/>
      <c r="CQ40" s="173"/>
      <c r="CR40" s="173"/>
      <c r="CS40" s="173"/>
      <c r="CT40" s="173"/>
      <c r="CU40" s="173"/>
      <c r="CV40" s="173"/>
      <c r="CW40" s="173"/>
      <c r="CX40" s="173"/>
      <c r="CY40" s="173"/>
      <c r="CZ40" s="173"/>
      <c r="DA40" s="173"/>
      <c r="DB40" s="173"/>
      <c r="DC40" s="173"/>
      <c r="DD40" s="173"/>
      <c r="DE40" s="173"/>
      <c r="DF40" s="173"/>
      <c r="DG40" s="173"/>
      <c r="DH40" s="173"/>
      <c r="DI40" s="173"/>
      <c r="DJ40" s="173"/>
      <c r="DK40" s="173"/>
      <c r="DL40" s="173"/>
      <c r="DM40" s="173"/>
      <c r="DN40" s="173"/>
      <c r="DO40" s="173"/>
      <c r="DP40" s="173"/>
      <c r="DQ40" s="173"/>
      <c r="DR40" s="173"/>
      <c r="DS40" s="173"/>
      <c r="DT40" s="173"/>
      <c r="DU40" s="173"/>
      <c r="DV40" s="173"/>
      <c r="DW40" s="173"/>
      <c r="DX40" s="173"/>
      <c r="DY40" s="173"/>
      <c r="DZ40" s="173"/>
      <c r="EA40" s="173"/>
      <c r="EB40" s="173"/>
      <c r="EC40" s="173"/>
      <c r="ED40" s="173"/>
      <c r="EE40" s="173"/>
      <c r="EF40" s="173"/>
      <c r="EG40" s="173"/>
      <c r="EH40" s="173"/>
      <c r="EI40" s="173"/>
      <c r="EJ40" s="173"/>
      <c r="EK40" s="173"/>
      <c r="EL40" s="173"/>
      <c r="EM40" s="173"/>
      <c r="EN40" s="173"/>
      <c r="EO40" s="173"/>
      <c r="EP40" s="173"/>
      <c r="EQ40" s="173"/>
      <c r="ER40" s="173"/>
      <c r="ES40" s="173"/>
      <c r="ET40" s="173"/>
      <c r="EU40" s="173"/>
      <c r="EV40" s="173"/>
      <c r="EW40" s="173"/>
      <c r="EX40" s="173"/>
      <c r="EY40" s="173"/>
      <c r="EZ40" s="173"/>
      <c r="FA40" s="173"/>
      <c r="FB40" s="173"/>
      <c r="FC40" s="173"/>
      <c r="FD40" s="173"/>
      <c r="FE40" s="173"/>
      <c r="FF40" s="173"/>
      <c r="FG40" s="173"/>
      <c r="FH40" s="173"/>
      <c r="FI40" s="173"/>
      <c r="FJ40" s="173"/>
      <c r="FK40" s="173"/>
      <c r="FL40" s="173"/>
      <c r="FM40" s="173"/>
      <c r="FN40" s="173"/>
      <c r="FO40" s="173"/>
      <c r="FP40" s="173"/>
      <c r="FQ40" s="173"/>
      <c r="FR40" s="173"/>
      <c r="FS40" s="173"/>
      <c r="FT40" s="173"/>
      <c r="FU40" s="173"/>
      <c r="FV40" s="173"/>
      <c r="FW40" s="173"/>
      <c r="FX40" s="173"/>
      <c r="FY40" s="173"/>
      <c r="FZ40" s="173"/>
      <c r="GA40" s="173"/>
      <c r="GB40" s="173"/>
      <c r="GC40" s="173"/>
      <c r="GD40" s="173"/>
      <c r="GE40" s="173"/>
      <c r="GF40" s="173"/>
      <c r="GG40" s="173"/>
      <c r="GH40" s="173"/>
      <c r="GI40" s="173"/>
      <c r="GJ40" s="173"/>
      <c r="GK40" s="173"/>
      <c r="GL40" s="173"/>
      <c r="GM40" s="173"/>
      <c r="GN40" s="173"/>
      <c r="GO40" s="173"/>
      <c r="GP40" s="173"/>
      <c r="GQ40" s="173"/>
      <c r="GR40" s="173"/>
      <c r="GS40" s="173"/>
      <c r="GT40" s="173"/>
      <c r="GU40" s="173"/>
      <c r="GV40" s="173"/>
      <c r="GW40" s="173"/>
      <c r="GX40" s="173"/>
      <c r="GY40" s="173"/>
      <c r="GZ40" s="173"/>
      <c r="HA40" s="173"/>
      <c r="HB40" s="173"/>
      <c r="HC40" s="173"/>
      <c r="HD40" s="173"/>
      <c r="HE40" s="173"/>
      <c r="HF40" s="173"/>
      <c r="HG40" s="173"/>
      <c r="HH40" s="173"/>
      <c r="HI40" s="173"/>
      <c r="HJ40" s="173"/>
      <c r="HK40" s="173"/>
      <c r="HL40" s="173"/>
      <c r="HM40" s="173"/>
      <c r="HN40" s="173"/>
      <c r="HO40" s="173"/>
      <c r="HP40" s="173"/>
      <c r="HQ40" s="173"/>
      <c r="HR40" s="173"/>
      <c r="HS40" s="173"/>
      <c r="HT40" s="173"/>
      <c r="HU40" s="173"/>
      <c r="HV40" s="173"/>
      <c r="HW40" s="173"/>
      <c r="HX40" s="173"/>
      <c r="HY40" s="173"/>
      <c r="HZ40" s="173"/>
      <c r="IA40" s="173"/>
      <c r="IB40" s="173"/>
      <c r="IC40" s="173"/>
      <c r="ID40" s="173"/>
      <c r="IE40" s="173"/>
      <c r="IF40" s="173"/>
      <c r="IG40" s="173"/>
      <c r="IH40" s="173"/>
      <c r="II40" s="173"/>
      <c r="IJ40" s="173"/>
      <c r="IK40" s="173"/>
      <c r="IL40" s="173"/>
      <c r="IM40" s="173"/>
      <c r="IN40" s="173"/>
      <c r="IO40" s="173"/>
      <c r="IP40" s="173"/>
      <c r="IQ40" s="173"/>
      <c r="IR40" s="173"/>
      <c r="IS40" s="173"/>
      <c r="IT40" s="173"/>
      <c r="IU40" s="173"/>
      <c r="IV40" s="173"/>
      <c r="IW40" s="173"/>
    </row>
    <row r="41" customFormat="false" ht="9" hidden="false" customHeight="false" outlineLevel="0" collapsed="false">
      <c r="A41" s="175" t="s">
        <v>132</v>
      </c>
      <c r="B41" s="173"/>
      <c r="C41" s="173"/>
      <c r="D41" s="173"/>
      <c r="E41" s="173"/>
      <c r="F41" s="173"/>
      <c r="G41" s="173"/>
      <c r="H41" s="173"/>
      <c r="I41" s="173"/>
      <c r="J41" s="176" t="n">
        <f aca="false">'SPEC DETAILS'!C141</f>
        <v>0</v>
      </c>
      <c r="K41" s="176" t="n">
        <f aca="false">'SPEC DETAILS'!D141</f>
        <v>0</v>
      </c>
      <c r="L41" s="176" t="n">
        <f aca="false">'SPEC DETAILS'!E141</f>
        <v>0</v>
      </c>
      <c r="M41" s="176" t="n">
        <f aca="false">'SPEC DETAILS'!F141</f>
        <v>0</v>
      </c>
      <c r="N41" s="176" t="n">
        <f aca="false">'SPEC DETAILS'!G141</f>
        <v>0</v>
      </c>
      <c r="O41" s="176" t="n">
        <f aca="false">'SPEC DETAILS'!H141</f>
        <v>0</v>
      </c>
      <c r="P41" s="176" t="n">
        <f aca="false">'SPEC DETAILS'!I141</f>
        <v>0</v>
      </c>
      <c r="Q41" s="176" t="n">
        <f aca="false">'SPEC DETAILS'!J141</f>
        <v>0</v>
      </c>
      <c r="R41" s="176" t="n">
        <f aca="false">'SPEC DETAILS'!K141</f>
        <v>0</v>
      </c>
      <c r="S41" s="176" t="n">
        <f aca="false">'SPEC DETAILS'!L141</f>
        <v>0</v>
      </c>
      <c r="T41" s="176" t="n">
        <f aca="false">'SPEC DETAILS'!M141</f>
        <v>0</v>
      </c>
      <c r="U41" s="176" t="n">
        <f aca="false">'SPEC DETAILS'!N141</f>
        <v>0</v>
      </c>
      <c r="V41" s="176" t="n">
        <f aca="false">'SPEC DETAILS'!O141</f>
        <v>0</v>
      </c>
      <c r="W41" s="176" t="n">
        <f aca="false">'SPEC DETAILS'!P141</f>
        <v>0</v>
      </c>
      <c r="X41" s="176" t="n">
        <f aca="false">'SPEC DETAILS'!Q141</f>
        <v>0</v>
      </c>
      <c r="Y41" s="176" t="n">
        <f aca="false">'SPEC DETAILS'!R141</f>
        <v>0</v>
      </c>
      <c r="Z41" s="176" t="n">
        <f aca="false">'SPEC DETAILS'!S141</f>
        <v>0</v>
      </c>
      <c r="AA41" s="176" t="n">
        <f aca="false">'SPEC DETAILS'!T141</f>
        <v>0</v>
      </c>
      <c r="AB41" s="176" t="n">
        <f aca="false">'SPEC DETAILS'!U141</f>
        <v>0</v>
      </c>
      <c r="AC41" s="176" t="n">
        <f aca="false">'SPEC DETAILS'!V141</f>
        <v>0</v>
      </c>
      <c r="AD41" s="176" t="n">
        <f aca="false">'SPEC DETAILS'!W141</f>
        <v>0</v>
      </c>
      <c r="AE41" s="176" t="n">
        <f aca="false">'SPEC DETAILS'!X141</f>
        <v>0</v>
      </c>
      <c r="AF41" s="176" t="n">
        <f aca="false">'SPEC DETAILS'!Y141</f>
        <v>0</v>
      </c>
      <c r="AG41" s="176" t="n">
        <f aca="false">'SPEC DETAILS'!Z141</f>
        <v>0</v>
      </c>
      <c r="AH41" s="173"/>
      <c r="AI41" s="173"/>
      <c r="AJ41" s="173"/>
      <c r="AK41" s="173"/>
      <c r="AL41" s="173"/>
      <c r="AM41" s="173"/>
      <c r="AN41" s="173"/>
      <c r="AO41" s="173"/>
      <c r="AP41" s="173"/>
      <c r="AQ41" s="173"/>
      <c r="AR41" s="173"/>
      <c r="AS41" s="173"/>
      <c r="AT41" s="173"/>
      <c r="AU41" s="173"/>
      <c r="AV41" s="173"/>
      <c r="AW41" s="173"/>
      <c r="AX41" s="173"/>
      <c r="AY41" s="173"/>
      <c r="AZ41" s="173"/>
      <c r="BA41" s="173"/>
      <c r="BB41" s="173"/>
      <c r="BC41" s="173"/>
      <c r="BD41" s="173"/>
      <c r="BE41" s="173"/>
      <c r="BF41" s="173"/>
      <c r="BG41" s="173"/>
      <c r="BH41" s="173"/>
      <c r="BI41" s="173"/>
      <c r="BJ41" s="173"/>
      <c r="BK41" s="173"/>
      <c r="BL41" s="173"/>
      <c r="BM41" s="173"/>
      <c r="BN41" s="173"/>
      <c r="BO41" s="173"/>
      <c r="BP41" s="173"/>
      <c r="BQ41" s="173"/>
      <c r="BR41" s="173"/>
      <c r="BS41" s="173"/>
      <c r="BT41" s="173"/>
      <c r="BU41" s="173"/>
      <c r="BV41" s="173"/>
      <c r="BW41" s="173"/>
      <c r="BX41" s="173"/>
      <c r="BY41" s="173"/>
      <c r="BZ41" s="173"/>
      <c r="CA41" s="173"/>
      <c r="CB41" s="173"/>
      <c r="CC41" s="173"/>
      <c r="CD41" s="173"/>
      <c r="CE41" s="173"/>
      <c r="CF41" s="173"/>
      <c r="CG41" s="173"/>
      <c r="CH41" s="173"/>
      <c r="CI41" s="173"/>
      <c r="CJ41" s="173"/>
      <c r="CK41" s="173"/>
      <c r="CL41" s="173"/>
      <c r="CM41" s="173"/>
      <c r="CN41" s="173"/>
      <c r="CO41" s="173"/>
      <c r="CP41" s="173"/>
      <c r="CQ41" s="173"/>
      <c r="CR41" s="173"/>
      <c r="CS41" s="173"/>
      <c r="CT41" s="173"/>
      <c r="CU41" s="173"/>
      <c r="CV41" s="173"/>
      <c r="CW41" s="173"/>
      <c r="CX41" s="173"/>
      <c r="CY41" s="173"/>
      <c r="CZ41" s="173"/>
      <c r="DA41" s="173"/>
      <c r="DB41" s="173"/>
      <c r="DC41" s="173"/>
      <c r="DD41" s="173"/>
      <c r="DE41" s="173"/>
      <c r="DF41" s="173"/>
      <c r="DG41" s="173"/>
      <c r="DH41" s="173"/>
      <c r="DI41" s="173"/>
      <c r="DJ41" s="173"/>
      <c r="DK41" s="173"/>
      <c r="DL41" s="173"/>
      <c r="DM41" s="173"/>
      <c r="DN41" s="173"/>
      <c r="DO41" s="173"/>
      <c r="DP41" s="173"/>
      <c r="DQ41" s="173"/>
      <c r="DR41" s="173"/>
      <c r="DS41" s="173"/>
      <c r="DT41" s="173"/>
      <c r="DU41" s="173"/>
      <c r="DV41" s="173"/>
      <c r="DW41" s="173"/>
      <c r="DX41" s="173"/>
      <c r="DY41" s="173"/>
      <c r="DZ41" s="173"/>
      <c r="EA41" s="173"/>
      <c r="EB41" s="173"/>
      <c r="EC41" s="173"/>
      <c r="ED41" s="173"/>
      <c r="EE41" s="173"/>
      <c r="EF41" s="173"/>
      <c r="EG41" s="173"/>
      <c r="EH41" s="173"/>
      <c r="EI41" s="173"/>
      <c r="EJ41" s="173"/>
      <c r="EK41" s="173"/>
      <c r="EL41" s="173"/>
      <c r="EM41" s="173"/>
      <c r="EN41" s="173"/>
      <c r="EO41" s="173"/>
      <c r="EP41" s="173"/>
      <c r="EQ41" s="173"/>
      <c r="ER41" s="173"/>
      <c r="ES41" s="173"/>
      <c r="ET41" s="173"/>
      <c r="EU41" s="173"/>
      <c r="EV41" s="173"/>
      <c r="EW41" s="173"/>
      <c r="EX41" s="173"/>
      <c r="EY41" s="173"/>
      <c r="EZ41" s="173"/>
      <c r="FA41" s="173"/>
      <c r="FB41" s="173"/>
      <c r="FC41" s="173"/>
      <c r="FD41" s="173"/>
      <c r="FE41" s="173"/>
      <c r="FF41" s="173"/>
      <c r="FG41" s="173"/>
      <c r="FH41" s="173"/>
      <c r="FI41" s="173"/>
      <c r="FJ41" s="173"/>
      <c r="FK41" s="173"/>
      <c r="FL41" s="173"/>
      <c r="FM41" s="173"/>
      <c r="FN41" s="173"/>
      <c r="FO41" s="173"/>
      <c r="FP41" s="173"/>
      <c r="FQ41" s="173"/>
      <c r="FR41" s="173"/>
      <c r="FS41" s="173"/>
      <c r="FT41" s="173"/>
      <c r="FU41" s="173"/>
      <c r="FV41" s="173"/>
      <c r="FW41" s="173"/>
      <c r="FX41" s="173"/>
      <c r="FY41" s="173"/>
      <c r="FZ41" s="173"/>
      <c r="GA41" s="173"/>
      <c r="GB41" s="173"/>
      <c r="GC41" s="173"/>
      <c r="GD41" s="173"/>
      <c r="GE41" s="173"/>
      <c r="GF41" s="173"/>
      <c r="GG41" s="173"/>
      <c r="GH41" s="173"/>
      <c r="GI41" s="173"/>
      <c r="GJ41" s="173"/>
      <c r="GK41" s="173"/>
      <c r="GL41" s="173"/>
      <c r="GM41" s="173"/>
      <c r="GN41" s="173"/>
      <c r="GO41" s="173"/>
      <c r="GP41" s="173"/>
      <c r="GQ41" s="173"/>
      <c r="GR41" s="173"/>
      <c r="GS41" s="173"/>
      <c r="GT41" s="173"/>
      <c r="GU41" s="173"/>
      <c r="GV41" s="173"/>
      <c r="GW41" s="173"/>
      <c r="GX41" s="173"/>
      <c r="GY41" s="173"/>
      <c r="GZ41" s="173"/>
      <c r="HA41" s="173"/>
      <c r="HB41" s="173"/>
      <c r="HC41" s="173"/>
      <c r="HD41" s="173"/>
      <c r="HE41" s="173"/>
      <c r="HF41" s="173"/>
      <c r="HG41" s="173"/>
      <c r="HH41" s="173"/>
      <c r="HI41" s="173"/>
      <c r="HJ41" s="173"/>
      <c r="HK41" s="173"/>
      <c r="HL41" s="173"/>
      <c r="HM41" s="173"/>
      <c r="HN41" s="173"/>
      <c r="HO41" s="173"/>
      <c r="HP41" s="173"/>
      <c r="HQ41" s="173"/>
      <c r="HR41" s="173"/>
      <c r="HS41" s="173"/>
      <c r="HT41" s="173"/>
      <c r="HU41" s="173"/>
      <c r="HV41" s="173"/>
      <c r="HW41" s="173"/>
      <c r="HX41" s="173"/>
      <c r="HY41" s="173"/>
      <c r="HZ41" s="173"/>
      <c r="IA41" s="173"/>
      <c r="IB41" s="173"/>
      <c r="IC41" s="173"/>
      <c r="ID41" s="173"/>
      <c r="IE41" s="173"/>
      <c r="IF41" s="173"/>
      <c r="IG41" s="173"/>
      <c r="IH41" s="173"/>
      <c r="II41" s="173"/>
      <c r="IJ41" s="173"/>
      <c r="IK41" s="173"/>
      <c r="IL41" s="173"/>
      <c r="IM41" s="173"/>
      <c r="IN41" s="173"/>
      <c r="IO41" s="173"/>
      <c r="IP41" s="173"/>
      <c r="IQ41" s="173"/>
      <c r="IR41" s="173"/>
      <c r="IS41" s="173"/>
      <c r="IT41" s="173"/>
      <c r="IU41" s="173"/>
      <c r="IV41" s="173"/>
      <c r="IW41" s="173"/>
    </row>
    <row r="42" customFormat="false" ht="9" hidden="false" customHeight="false" outlineLevel="0" collapsed="false">
      <c r="A42" s="175" t="s">
        <v>133</v>
      </c>
      <c r="B42" s="173"/>
      <c r="C42" s="173"/>
      <c r="D42" s="173"/>
      <c r="E42" s="173"/>
      <c r="F42" s="173"/>
      <c r="G42" s="173"/>
      <c r="H42" s="173"/>
      <c r="I42" s="173"/>
      <c r="J42" s="176" t="n">
        <f aca="false">'SPEC DETAILS'!C143</f>
        <v>0</v>
      </c>
      <c r="K42" s="176" t="n">
        <f aca="false">'SPEC DETAILS'!D143</f>
        <v>0</v>
      </c>
      <c r="L42" s="176" t="n">
        <f aca="false">'SPEC DETAILS'!E143</f>
        <v>0</v>
      </c>
      <c r="M42" s="176" t="n">
        <f aca="false">'SPEC DETAILS'!F143</f>
        <v>0</v>
      </c>
      <c r="N42" s="176" t="n">
        <f aca="false">'SPEC DETAILS'!G143</f>
        <v>0</v>
      </c>
      <c r="O42" s="176" t="n">
        <f aca="false">'SPEC DETAILS'!H143</f>
        <v>0</v>
      </c>
      <c r="P42" s="176" t="n">
        <f aca="false">'SPEC DETAILS'!I143</f>
        <v>0</v>
      </c>
      <c r="Q42" s="176" t="n">
        <f aca="false">'SPEC DETAILS'!J143</f>
        <v>0</v>
      </c>
      <c r="R42" s="176" t="n">
        <f aca="false">'SPEC DETAILS'!K143</f>
        <v>0</v>
      </c>
      <c r="S42" s="176" t="n">
        <f aca="false">'SPEC DETAILS'!L143</f>
        <v>0</v>
      </c>
      <c r="T42" s="176" t="n">
        <f aca="false">'SPEC DETAILS'!M143</f>
        <v>0</v>
      </c>
      <c r="U42" s="176" t="n">
        <f aca="false">'SPEC DETAILS'!N143</f>
        <v>0</v>
      </c>
      <c r="V42" s="176" t="n">
        <f aca="false">'SPEC DETAILS'!O143</f>
        <v>0</v>
      </c>
      <c r="W42" s="176" t="n">
        <f aca="false">'SPEC DETAILS'!P143</f>
        <v>0</v>
      </c>
      <c r="X42" s="176" t="n">
        <f aca="false">'SPEC DETAILS'!Q143</f>
        <v>0</v>
      </c>
      <c r="Y42" s="176" t="n">
        <f aca="false">'SPEC DETAILS'!R143</f>
        <v>0</v>
      </c>
      <c r="Z42" s="176" t="n">
        <f aca="false">'SPEC DETAILS'!S143</f>
        <v>0</v>
      </c>
      <c r="AA42" s="176" t="n">
        <f aca="false">'SPEC DETAILS'!T143</f>
        <v>0</v>
      </c>
      <c r="AB42" s="176" t="n">
        <f aca="false">'SPEC DETAILS'!U143</f>
        <v>0</v>
      </c>
      <c r="AC42" s="176" t="n">
        <f aca="false">'SPEC DETAILS'!V143</f>
        <v>0</v>
      </c>
      <c r="AD42" s="176" t="n">
        <f aca="false">'SPEC DETAILS'!W143</f>
        <v>0</v>
      </c>
      <c r="AE42" s="176" t="n">
        <f aca="false">'SPEC DETAILS'!X143</f>
        <v>0</v>
      </c>
      <c r="AF42" s="176" t="n">
        <f aca="false">'SPEC DETAILS'!Y143</f>
        <v>0</v>
      </c>
      <c r="AG42" s="176" t="n">
        <f aca="false">'SPEC DETAILS'!Z143</f>
        <v>0</v>
      </c>
      <c r="AH42" s="173"/>
      <c r="AI42" s="173"/>
      <c r="AJ42" s="173"/>
      <c r="AK42" s="173"/>
      <c r="AL42" s="173"/>
      <c r="AM42" s="173"/>
      <c r="AN42" s="173"/>
      <c r="AO42" s="173"/>
      <c r="AP42" s="173"/>
      <c r="AQ42" s="173"/>
      <c r="AR42" s="173"/>
      <c r="AS42" s="173"/>
      <c r="AT42" s="173"/>
      <c r="AU42" s="173"/>
      <c r="AV42" s="173"/>
      <c r="AW42" s="173"/>
      <c r="AX42" s="173"/>
      <c r="AY42" s="173"/>
      <c r="AZ42" s="173"/>
      <c r="BA42" s="173"/>
      <c r="BB42" s="173"/>
      <c r="BC42" s="173"/>
      <c r="BD42" s="173"/>
      <c r="BE42" s="173"/>
      <c r="BF42" s="173"/>
      <c r="BG42" s="173"/>
      <c r="BH42" s="173"/>
      <c r="BI42" s="173"/>
      <c r="BJ42" s="173"/>
      <c r="BK42" s="173"/>
      <c r="BL42" s="173"/>
      <c r="BM42" s="173"/>
      <c r="BN42" s="173"/>
      <c r="BO42" s="173"/>
      <c r="BP42" s="173"/>
      <c r="BQ42" s="173"/>
      <c r="BR42" s="173"/>
      <c r="BS42" s="173"/>
      <c r="BT42" s="173"/>
      <c r="BU42" s="173"/>
      <c r="BV42" s="173"/>
      <c r="BW42" s="173"/>
      <c r="BX42" s="173"/>
      <c r="BY42" s="173"/>
      <c r="BZ42" s="173"/>
      <c r="CA42" s="173"/>
      <c r="CB42" s="173"/>
      <c r="CC42" s="173"/>
      <c r="CD42" s="173"/>
      <c r="CE42" s="173"/>
      <c r="CF42" s="173"/>
      <c r="CG42" s="173"/>
      <c r="CH42" s="173"/>
      <c r="CI42" s="173"/>
      <c r="CJ42" s="173"/>
      <c r="CK42" s="173"/>
      <c r="CL42" s="173"/>
      <c r="CM42" s="173"/>
      <c r="CN42" s="173"/>
      <c r="CO42" s="173"/>
      <c r="CP42" s="173"/>
      <c r="CQ42" s="173"/>
      <c r="CR42" s="173"/>
      <c r="CS42" s="173"/>
      <c r="CT42" s="173"/>
      <c r="CU42" s="173"/>
      <c r="CV42" s="173"/>
      <c r="CW42" s="173"/>
      <c r="CX42" s="173"/>
      <c r="CY42" s="173"/>
      <c r="CZ42" s="173"/>
      <c r="DA42" s="173"/>
      <c r="DB42" s="173"/>
      <c r="DC42" s="173"/>
      <c r="DD42" s="173"/>
      <c r="DE42" s="173"/>
      <c r="DF42" s="173"/>
      <c r="DG42" s="173"/>
      <c r="DH42" s="173"/>
      <c r="DI42" s="173"/>
      <c r="DJ42" s="173"/>
      <c r="DK42" s="173"/>
      <c r="DL42" s="173"/>
      <c r="DM42" s="173"/>
      <c r="DN42" s="173"/>
      <c r="DO42" s="173"/>
      <c r="DP42" s="173"/>
      <c r="DQ42" s="173"/>
      <c r="DR42" s="173"/>
      <c r="DS42" s="173"/>
      <c r="DT42" s="173"/>
      <c r="DU42" s="173"/>
      <c r="DV42" s="173"/>
      <c r="DW42" s="173"/>
      <c r="DX42" s="173"/>
      <c r="DY42" s="173"/>
      <c r="DZ42" s="173"/>
      <c r="EA42" s="173"/>
      <c r="EB42" s="173"/>
      <c r="EC42" s="173"/>
      <c r="ED42" s="173"/>
      <c r="EE42" s="173"/>
      <c r="EF42" s="173"/>
      <c r="EG42" s="173"/>
      <c r="EH42" s="173"/>
      <c r="EI42" s="173"/>
      <c r="EJ42" s="173"/>
      <c r="EK42" s="173"/>
      <c r="EL42" s="173"/>
      <c r="EM42" s="173"/>
      <c r="EN42" s="173"/>
      <c r="EO42" s="173"/>
      <c r="EP42" s="173"/>
      <c r="EQ42" s="173"/>
      <c r="ER42" s="173"/>
      <c r="ES42" s="173"/>
      <c r="ET42" s="173"/>
      <c r="EU42" s="173"/>
      <c r="EV42" s="173"/>
      <c r="EW42" s="173"/>
      <c r="EX42" s="173"/>
      <c r="EY42" s="173"/>
      <c r="EZ42" s="173"/>
      <c r="FA42" s="173"/>
      <c r="FB42" s="173"/>
      <c r="FC42" s="173"/>
      <c r="FD42" s="173"/>
      <c r="FE42" s="173"/>
      <c r="FF42" s="173"/>
      <c r="FG42" s="173"/>
      <c r="FH42" s="173"/>
      <c r="FI42" s="173"/>
      <c r="FJ42" s="173"/>
      <c r="FK42" s="173"/>
      <c r="FL42" s="173"/>
      <c r="FM42" s="173"/>
      <c r="FN42" s="173"/>
      <c r="FO42" s="173"/>
      <c r="FP42" s="173"/>
      <c r="FQ42" s="173"/>
      <c r="FR42" s="173"/>
      <c r="FS42" s="173"/>
      <c r="FT42" s="173"/>
      <c r="FU42" s="173"/>
      <c r="FV42" s="173"/>
      <c r="FW42" s="173"/>
      <c r="FX42" s="173"/>
      <c r="FY42" s="173"/>
      <c r="FZ42" s="173"/>
      <c r="GA42" s="173"/>
      <c r="GB42" s="173"/>
      <c r="GC42" s="173"/>
      <c r="GD42" s="173"/>
      <c r="GE42" s="173"/>
      <c r="GF42" s="173"/>
      <c r="GG42" s="173"/>
      <c r="GH42" s="173"/>
      <c r="GI42" s="173"/>
      <c r="GJ42" s="173"/>
      <c r="GK42" s="173"/>
      <c r="GL42" s="173"/>
      <c r="GM42" s="173"/>
      <c r="GN42" s="173"/>
      <c r="GO42" s="173"/>
      <c r="GP42" s="173"/>
      <c r="GQ42" s="173"/>
      <c r="GR42" s="173"/>
      <c r="GS42" s="173"/>
      <c r="GT42" s="173"/>
      <c r="GU42" s="173"/>
      <c r="GV42" s="173"/>
      <c r="GW42" s="173"/>
      <c r="GX42" s="173"/>
      <c r="GY42" s="173"/>
      <c r="GZ42" s="173"/>
      <c r="HA42" s="173"/>
      <c r="HB42" s="173"/>
      <c r="HC42" s="173"/>
      <c r="HD42" s="173"/>
      <c r="HE42" s="173"/>
      <c r="HF42" s="173"/>
      <c r="HG42" s="173"/>
      <c r="HH42" s="173"/>
      <c r="HI42" s="173"/>
      <c r="HJ42" s="173"/>
      <c r="HK42" s="173"/>
      <c r="HL42" s="173"/>
      <c r="HM42" s="173"/>
      <c r="HN42" s="173"/>
      <c r="HO42" s="173"/>
      <c r="HP42" s="173"/>
      <c r="HQ42" s="173"/>
      <c r="HR42" s="173"/>
      <c r="HS42" s="173"/>
      <c r="HT42" s="173"/>
      <c r="HU42" s="173"/>
      <c r="HV42" s="173"/>
      <c r="HW42" s="173"/>
      <c r="HX42" s="173"/>
      <c r="HY42" s="173"/>
      <c r="HZ42" s="173"/>
      <c r="IA42" s="173"/>
      <c r="IB42" s="173"/>
      <c r="IC42" s="173"/>
      <c r="ID42" s="173"/>
      <c r="IE42" s="173"/>
      <c r="IF42" s="173"/>
      <c r="IG42" s="173"/>
      <c r="IH42" s="173"/>
      <c r="II42" s="173"/>
      <c r="IJ42" s="173"/>
      <c r="IK42" s="173"/>
      <c r="IL42" s="173"/>
      <c r="IM42" s="173"/>
      <c r="IN42" s="173"/>
      <c r="IO42" s="173"/>
      <c r="IP42" s="173"/>
      <c r="IQ42" s="173"/>
      <c r="IR42" s="173"/>
      <c r="IS42" s="173"/>
      <c r="IT42" s="173"/>
      <c r="IU42" s="173"/>
      <c r="IV42" s="173"/>
      <c r="IW42" s="173"/>
    </row>
    <row r="43" customFormat="false" ht="9" hidden="false" customHeight="false" outlineLevel="0" collapsed="false">
      <c r="A43" s="175" t="s">
        <v>134</v>
      </c>
      <c r="B43" s="173"/>
      <c r="C43" s="173"/>
      <c r="D43" s="173"/>
      <c r="E43" s="173"/>
      <c r="F43" s="173"/>
      <c r="G43" s="173"/>
      <c r="H43" s="173"/>
      <c r="I43" s="173"/>
      <c r="J43" s="176" t="n">
        <f aca="false">'SPEC DETAILS'!C144</f>
        <v>0</v>
      </c>
      <c r="K43" s="176" t="n">
        <f aca="false">'SPEC DETAILS'!D144</f>
        <v>0</v>
      </c>
      <c r="L43" s="176" t="n">
        <f aca="false">'SPEC DETAILS'!E144</f>
        <v>0</v>
      </c>
      <c r="M43" s="176" t="n">
        <f aca="false">'SPEC DETAILS'!F144</f>
        <v>0</v>
      </c>
      <c r="N43" s="176" t="n">
        <f aca="false">'SPEC DETAILS'!G144</f>
        <v>0</v>
      </c>
      <c r="O43" s="176" t="n">
        <f aca="false">'SPEC DETAILS'!H144</f>
        <v>0</v>
      </c>
      <c r="P43" s="176" t="n">
        <f aca="false">'SPEC DETAILS'!I144</f>
        <v>0</v>
      </c>
      <c r="Q43" s="176" t="n">
        <f aca="false">'SPEC DETAILS'!J144</f>
        <v>0</v>
      </c>
      <c r="R43" s="176" t="n">
        <f aca="false">'SPEC DETAILS'!K144</f>
        <v>0</v>
      </c>
      <c r="S43" s="176" t="n">
        <f aca="false">'SPEC DETAILS'!L144</f>
        <v>0</v>
      </c>
      <c r="T43" s="176" t="n">
        <f aca="false">'SPEC DETAILS'!M144</f>
        <v>0</v>
      </c>
      <c r="U43" s="176" t="n">
        <f aca="false">'SPEC DETAILS'!N144</f>
        <v>0</v>
      </c>
      <c r="V43" s="176" t="n">
        <f aca="false">'SPEC DETAILS'!O144</f>
        <v>0</v>
      </c>
      <c r="W43" s="176" t="n">
        <f aca="false">'SPEC DETAILS'!P144</f>
        <v>0</v>
      </c>
      <c r="X43" s="176" t="n">
        <f aca="false">'SPEC DETAILS'!Q144</f>
        <v>0</v>
      </c>
      <c r="Y43" s="176" t="n">
        <f aca="false">'SPEC DETAILS'!R144</f>
        <v>0</v>
      </c>
      <c r="Z43" s="176" t="n">
        <f aca="false">'SPEC DETAILS'!S144</f>
        <v>0</v>
      </c>
      <c r="AA43" s="176" t="n">
        <f aca="false">'SPEC DETAILS'!T144</f>
        <v>0</v>
      </c>
      <c r="AB43" s="176" t="n">
        <f aca="false">'SPEC DETAILS'!U144</f>
        <v>0</v>
      </c>
      <c r="AC43" s="176" t="n">
        <f aca="false">'SPEC DETAILS'!V144</f>
        <v>0</v>
      </c>
      <c r="AD43" s="176" t="n">
        <f aca="false">'SPEC DETAILS'!W144</f>
        <v>0</v>
      </c>
      <c r="AE43" s="176" t="n">
        <f aca="false">'SPEC DETAILS'!X144</f>
        <v>0</v>
      </c>
      <c r="AF43" s="176" t="n">
        <f aca="false">'SPEC DETAILS'!Y144</f>
        <v>0</v>
      </c>
      <c r="AG43" s="176" t="n">
        <f aca="false">'SPEC DETAILS'!Z144</f>
        <v>0</v>
      </c>
      <c r="AH43" s="173"/>
      <c r="AI43" s="173"/>
      <c r="AJ43" s="173"/>
      <c r="AK43" s="173"/>
      <c r="AL43" s="173"/>
      <c r="AM43" s="173"/>
      <c r="AN43" s="173"/>
      <c r="AO43" s="173"/>
      <c r="AP43" s="173"/>
      <c r="AQ43" s="173"/>
      <c r="AR43" s="173"/>
      <c r="AS43" s="173"/>
      <c r="AT43" s="173"/>
      <c r="AU43" s="173"/>
      <c r="AV43" s="173"/>
      <c r="AW43" s="173"/>
      <c r="AX43" s="173"/>
      <c r="AY43" s="173"/>
      <c r="AZ43" s="173"/>
      <c r="BA43" s="173"/>
      <c r="BB43" s="173"/>
      <c r="BC43" s="173"/>
      <c r="BD43" s="173"/>
      <c r="BE43" s="173"/>
      <c r="BF43" s="173"/>
      <c r="BG43" s="173"/>
      <c r="BH43" s="173"/>
      <c r="BI43" s="173"/>
      <c r="BJ43" s="173"/>
      <c r="BK43" s="173"/>
      <c r="BL43" s="173"/>
      <c r="BM43" s="173"/>
      <c r="BN43" s="173"/>
      <c r="BO43" s="173"/>
      <c r="BP43" s="173"/>
      <c r="BQ43" s="173"/>
      <c r="BR43" s="173"/>
      <c r="BS43" s="173"/>
      <c r="BT43" s="173"/>
      <c r="BU43" s="173"/>
      <c r="BV43" s="173"/>
      <c r="BW43" s="173"/>
      <c r="BX43" s="173"/>
      <c r="BY43" s="173"/>
      <c r="BZ43" s="173"/>
      <c r="CA43" s="173"/>
      <c r="CB43" s="173"/>
      <c r="CC43" s="173"/>
      <c r="CD43" s="173"/>
      <c r="CE43" s="173"/>
      <c r="CF43" s="173"/>
      <c r="CG43" s="173"/>
      <c r="CH43" s="173"/>
      <c r="CI43" s="173"/>
      <c r="CJ43" s="173"/>
      <c r="CK43" s="173"/>
      <c r="CL43" s="173"/>
      <c r="CM43" s="173"/>
      <c r="CN43" s="173"/>
      <c r="CO43" s="173"/>
      <c r="CP43" s="173"/>
      <c r="CQ43" s="173"/>
      <c r="CR43" s="173"/>
      <c r="CS43" s="173"/>
      <c r="CT43" s="173"/>
      <c r="CU43" s="173"/>
      <c r="CV43" s="173"/>
      <c r="CW43" s="173"/>
      <c r="CX43" s="173"/>
      <c r="CY43" s="173"/>
      <c r="CZ43" s="173"/>
      <c r="DA43" s="173"/>
      <c r="DB43" s="173"/>
      <c r="DC43" s="173"/>
      <c r="DD43" s="173"/>
      <c r="DE43" s="173"/>
      <c r="DF43" s="173"/>
      <c r="DG43" s="173"/>
      <c r="DH43" s="173"/>
      <c r="DI43" s="173"/>
      <c r="DJ43" s="173"/>
      <c r="DK43" s="173"/>
      <c r="DL43" s="173"/>
      <c r="DM43" s="173"/>
      <c r="DN43" s="173"/>
      <c r="DO43" s="173"/>
      <c r="DP43" s="173"/>
      <c r="DQ43" s="173"/>
      <c r="DR43" s="173"/>
      <c r="DS43" s="173"/>
      <c r="DT43" s="173"/>
      <c r="DU43" s="173"/>
      <c r="DV43" s="173"/>
      <c r="DW43" s="173"/>
      <c r="DX43" s="173"/>
      <c r="DY43" s="173"/>
      <c r="DZ43" s="173"/>
      <c r="EA43" s="173"/>
      <c r="EB43" s="173"/>
      <c r="EC43" s="173"/>
      <c r="ED43" s="173"/>
      <c r="EE43" s="173"/>
      <c r="EF43" s="173"/>
      <c r="EG43" s="173"/>
      <c r="EH43" s="173"/>
      <c r="EI43" s="173"/>
      <c r="EJ43" s="173"/>
      <c r="EK43" s="173"/>
      <c r="EL43" s="173"/>
      <c r="EM43" s="173"/>
      <c r="EN43" s="173"/>
      <c r="EO43" s="173"/>
      <c r="EP43" s="173"/>
      <c r="EQ43" s="173"/>
      <c r="ER43" s="173"/>
      <c r="ES43" s="173"/>
      <c r="ET43" s="173"/>
      <c r="EU43" s="173"/>
      <c r="EV43" s="173"/>
      <c r="EW43" s="173"/>
      <c r="EX43" s="173"/>
      <c r="EY43" s="173"/>
      <c r="EZ43" s="173"/>
      <c r="FA43" s="173"/>
      <c r="FB43" s="173"/>
      <c r="FC43" s="173"/>
      <c r="FD43" s="173"/>
      <c r="FE43" s="173"/>
      <c r="FF43" s="173"/>
      <c r="FG43" s="173"/>
      <c r="FH43" s="173"/>
      <c r="FI43" s="173"/>
      <c r="FJ43" s="173"/>
      <c r="FK43" s="173"/>
      <c r="FL43" s="173"/>
      <c r="FM43" s="173"/>
      <c r="FN43" s="173"/>
      <c r="FO43" s="173"/>
      <c r="FP43" s="173"/>
      <c r="FQ43" s="173"/>
      <c r="FR43" s="173"/>
      <c r="FS43" s="173"/>
      <c r="FT43" s="173"/>
      <c r="FU43" s="173"/>
      <c r="FV43" s="173"/>
      <c r="FW43" s="173"/>
      <c r="FX43" s="173"/>
      <c r="FY43" s="173"/>
      <c r="FZ43" s="173"/>
      <c r="GA43" s="173"/>
      <c r="GB43" s="173"/>
      <c r="GC43" s="173"/>
      <c r="GD43" s="173"/>
      <c r="GE43" s="173"/>
      <c r="GF43" s="173"/>
      <c r="GG43" s="173"/>
      <c r="GH43" s="173"/>
      <c r="GI43" s="173"/>
      <c r="GJ43" s="173"/>
      <c r="GK43" s="173"/>
      <c r="GL43" s="173"/>
      <c r="GM43" s="173"/>
      <c r="GN43" s="173"/>
      <c r="GO43" s="173"/>
      <c r="GP43" s="173"/>
      <c r="GQ43" s="173"/>
      <c r="GR43" s="173"/>
      <c r="GS43" s="173"/>
      <c r="GT43" s="173"/>
      <c r="GU43" s="173"/>
      <c r="GV43" s="173"/>
      <c r="GW43" s="173"/>
      <c r="GX43" s="173"/>
      <c r="GY43" s="173"/>
      <c r="GZ43" s="173"/>
      <c r="HA43" s="173"/>
      <c r="HB43" s="173"/>
      <c r="HC43" s="173"/>
      <c r="HD43" s="173"/>
      <c r="HE43" s="173"/>
      <c r="HF43" s="173"/>
      <c r="HG43" s="173"/>
      <c r="HH43" s="173"/>
      <c r="HI43" s="173"/>
      <c r="HJ43" s="173"/>
      <c r="HK43" s="173"/>
      <c r="HL43" s="173"/>
      <c r="HM43" s="173"/>
      <c r="HN43" s="173"/>
      <c r="HO43" s="173"/>
      <c r="HP43" s="173"/>
      <c r="HQ43" s="173"/>
      <c r="HR43" s="173"/>
      <c r="HS43" s="173"/>
      <c r="HT43" s="173"/>
      <c r="HU43" s="173"/>
      <c r="HV43" s="173"/>
      <c r="HW43" s="173"/>
      <c r="HX43" s="173"/>
      <c r="HY43" s="173"/>
      <c r="HZ43" s="173"/>
      <c r="IA43" s="173"/>
      <c r="IB43" s="173"/>
      <c r="IC43" s="173"/>
      <c r="ID43" s="173"/>
      <c r="IE43" s="173"/>
      <c r="IF43" s="173"/>
      <c r="IG43" s="173"/>
      <c r="IH43" s="173"/>
      <c r="II43" s="173"/>
      <c r="IJ43" s="173"/>
      <c r="IK43" s="173"/>
      <c r="IL43" s="173"/>
      <c r="IM43" s="173"/>
      <c r="IN43" s="173"/>
      <c r="IO43" s="173"/>
      <c r="IP43" s="173"/>
      <c r="IQ43" s="173"/>
      <c r="IR43" s="173"/>
      <c r="IS43" s="173"/>
      <c r="IT43" s="173"/>
      <c r="IU43" s="173"/>
      <c r="IV43" s="173"/>
      <c r="IW43" s="173"/>
    </row>
    <row r="44" customFormat="false" ht="9" hidden="false" customHeight="false" outlineLevel="0" collapsed="false">
      <c r="A44" s="173"/>
      <c r="B44" s="173"/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3"/>
      <c r="BI44" s="173"/>
      <c r="BJ44" s="173"/>
      <c r="BK44" s="173"/>
      <c r="BL44" s="173"/>
      <c r="BM44" s="173"/>
      <c r="BN44" s="173"/>
      <c r="BO44" s="173"/>
      <c r="BP44" s="173"/>
      <c r="BQ44" s="173"/>
      <c r="BR44" s="173"/>
      <c r="BS44" s="173"/>
      <c r="BT44" s="173"/>
      <c r="BU44" s="173"/>
      <c r="BV44" s="173"/>
      <c r="BW44" s="173"/>
      <c r="BX44" s="173"/>
      <c r="BY44" s="173"/>
      <c r="BZ44" s="173"/>
      <c r="CA44" s="173"/>
      <c r="CB44" s="173"/>
      <c r="CC44" s="173"/>
      <c r="CD44" s="173"/>
      <c r="CE44" s="173"/>
      <c r="CF44" s="173"/>
      <c r="CG44" s="173"/>
      <c r="CH44" s="173"/>
      <c r="CI44" s="173"/>
      <c r="CJ44" s="173"/>
      <c r="CK44" s="173"/>
      <c r="CL44" s="173"/>
      <c r="CM44" s="173"/>
      <c r="CN44" s="173"/>
      <c r="CO44" s="173"/>
      <c r="CP44" s="173"/>
      <c r="CQ44" s="173"/>
      <c r="CR44" s="173"/>
      <c r="CS44" s="173"/>
      <c r="CT44" s="173"/>
      <c r="CU44" s="173"/>
      <c r="CV44" s="173"/>
      <c r="CW44" s="173"/>
      <c r="CX44" s="173"/>
      <c r="CY44" s="173"/>
      <c r="CZ44" s="173"/>
      <c r="DA44" s="173"/>
      <c r="DB44" s="173"/>
      <c r="DC44" s="173"/>
      <c r="DD44" s="173"/>
      <c r="DE44" s="173"/>
      <c r="DF44" s="173"/>
      <c r="DG44" s="173"/>
      <c r="DH44" s="173"/>
      <c r="DI44" s="173"/>
      <c r="DJ44" s="173"/>
      <c r="DK44" s="173"/>
      <c r="DL44" s="173"/>
      <c r="DM44" s="173"/>
      <c r="DN44" s="173"/>
      <c r="DO44" s="173"/>
      <c r="DP44" s="173"/>
      <c r="DQ44" s="173"/>
      <c r="DR44" s="173"/>
      <c r="DS44" s="173"/>
      <c r="DT44" s="173"/>
      <c r="DU44" s="173"/>
      <c r="DV44" s="173"/>
      <c r="DW44" s="173"/>
      <c r="DX44" s="173"/>
      <c r="DY44" s="173"/>
      <c r="DZ44" s="173"/>
      <c r="EA44" s="173"/>
      <c r="EB44" s="173"/>
      <c r="EC44" s="173"/>
      <c r="ED44" s="173"/>
      <c r="EE44" s="173"/>
      <c r="EF44" s="173"/>
      <c r="EG44" s="173"/>
      <c r="EH44" s="173"/>
      <c r="EI44" s="173"/>
      <c r="EJ44" s="173"/>
      <c r="EK44" s="173"/>
      <c r="EL44" s="173"/>
      <c r="EM44" s="173"/>
      <c r="EN44" s="173"/>
      <c r="EO44" s="173"/>
      <c r="EP44" s="173"/>
      <c r="EQ44" s="173"/>
      <c r="ER44" s="173"/>
      <c r="ES44" s="173"/>
      <c r="ET44" s="173"/>
      <c r="EU44" s="173"/>
      <c r="EV44" s="173"/>
      <c r="EW44" s="173"/>
      <c r="EX44" s="173"/>
      <c r="EY44" s="173"/>
      <c r="EZ44" s="173"/>
      <c r="FA44" s="173"/>
      <c r="FB44" s="173"/>
      <c r="FC44" s="173"/>
      <c r="FD44" s="173"/>
      <c r="FE44" s="173"/>
      <c r="FF44" s="173"/>
      <c r="FG44" s="173"/>
      <c r="FH44" s="173"/>
      <c r="FI44" s="173"/>
      <c r="FJ44" s="173"/>
      <c r="FK44" s="173"/>
      <c r="FL44" s="173"/>
      <c r="FM44" s="173"/>
      <c r="FN44" s="173"/>
      <c r="FO44" s="173"/>
      <c r="FP44" s="173"/>
      <c r="FQ44" s="173"/>
      <c r="FR44" s="173"/>
      <c r="FS44" s="173"/>
      <c r="FT44" s="173"/>
      <c r="FU44" s="173"/>
      <c r="FV44" s="173"/>
      <c r="FW44" s="173"/>
      <c r="FX44" s="173"/>
      <c r="FY44" s="173"/>
      <c r="FZ44" s="173"/>
      <c r="GA44" s="173"/>
      <c r="GB44" s="173"/>
      <c r="GC44" s="173"/>
      <c r="GD44" s="173"/>
      <c r="GE44" s="173"/>
      <c r="GF44" s="173"/>
      <c r="GG44" s="173"/>
      <c r="GH44" s="173"/>
      <c r="GI44" s="173"/>
      <c r="GJ44" s="173"/>
      <c r="GK44" s="173"/>
      <c r="GL44" s="173"/>
      <c r="GM44" s="173"/>
      <c r="GN44" s="173"/>
      <c r="GO44" s="173"/>
      <c r="GP44" s="173"/>
      <c r="GQ44" s="173"/>
      <c r="GR44" s="173"/>
      <c r="GS44" s="173"/>
      <c r="GT44" s="173"/>
      <c r="GU44" s="173"/>
      <c r="GV44" s="173"/>
      <c r="GW44" s="173"/>
      <c r="GX44" s="173"/>
      <c r="GY44" s="173"/>
      <c r="GZ44" s="173"/>
      <c r="HA44" s="173"/>
      <c r="HB44" s="173"/>
      <c r="HC44" s="173"/>
      <c r="HD44" s="173"/>
      <c r="HE44" s="173"/>
      <c r="HF44" s="173"/>
      <c r="HG44" s="173"/>
      <c r="HH44" s="173"/>
      <c r="HI44" s="173"/>
      <c r="HJ44" s="173"/>
      <c r="HK44" s="173"/>
      <c r="HL44" s="173"/>
      <c r="HM44" s="173"/>
      <c r="HN44" s="173"/>
      <c r="HO44" s="173"/>
      <c r="HP44" s="173"/>
      <c r="HQ44" s="173"/>
      <c r="HR44" s="173"/>
      <c r="HS44" s="173"/>
      <c r="HT44" s="173"/>
      <c r="HU44" s="173"/>
      <c r="HV44" s="173"/>
      <c r="HW44" s="173"/>
      <c r="HX44" s="173"/>
      <c r="HY44" s="173"/>
      <c r="HZ44" s="173"/>
      <c r="IA44" s="173"/>
      <c r="IB44" s="173"/>
      <c r="IC44" s="173"/>
      <c r="ID44" s="173"/>
      <c r="IE44" s="173"/>
      <c r="IF44" s="173"/>
      <c r="IG44" s="173"/>
      <c r="IH44" s="173"/>
      <c r="II44" s="173"/>
      <c r="IJ44" s="173"/>
      <c r="IK44" s="173"/>
      <c r="IL44" s="173"/>
      <c r="IM44" s="173"/>
      <c r="IN44" s="173"/>
      <c r="IO44" s="173"/>
      <c r="IP44" s="173"/>
      <c r="IQ44" s="173"/>
      <c r="IR44" s="173"/>
      <c r="IS44" s="173"/>
      <c r="IT44" s="173"/>
      <c r="IU44" s="173"/>
      <c r="IV44" s="173"/>
      <c r="IW44" s="173"/>
    </row>
    <row r="45" customFormat="false" ht="9" hidden="false" customHeight="false" outlineLevel="0" collapsed="false">
      <c r="A45" s="161" t="s">
        <v>140</v>
      </c>
      <c r="B45" s="162"/>
      <c r="D45" s="163"/>
      <c r="E45" s="163"/>
      <c r="F45" s="163"/>
      <c r="G45" s="163"/>
      <c r="H45" s="163"/>
      <c r="I45" s="160"/>
      <c r="J45" s="160" t="n">
        <f aca="false">J6</f>
        <v>37226</v>
      </c>
      <c r="K45" s="160" t="n">
        <f aca="false">K6</f>
        <v>37257</v>
      </c>
      <c r="L45" s="160" t="n">
        <f aca="false">L6</f>
        <v>37288</v>
      </c>
      <c r="M45" s="160" t="n">
        <f aca="false">M6</f>
        <v>37316</v>
      </c>
      <c r="N45" s="160" t="n">
        <f aca="false">N6</f>
        <v>37347</v>
      </c>
      <c r="O45" s="160" t="n">
        <f aca="false">O6</f>
        <v>37377</v>
      </c>
      <c r="P45" s="160" t="n">
        <f aca="false">P6</f>
        <v>37408</v>
      </c>
      <c r="Q45" s="160" t="n">
        <f aca="false">Q6</f>
        <v>37438</v>
      </c>
      <c r="R45" s="160" t="n">
        <f aca="false">R6</f>
        <v>37469</v>
      </c>
      <c r="S45" s="160" t="n">
        <f aca="false">S6</f>
        <v>37500</v>
      </c>
      <c r="T45" s="160" t="n">
        <f aca="false">T6</f>
        <v>37530</v>
      </c>
      <c r="U45" s="160" t="n">
        <f aca="false">U6</f>
        <v>37561</v>
      </c>
      <c r="V45" s="160" t="n">
        <f aca="false">V6</f>
        <v>37591</v>
      </c>
      <c r="W45" s="160" t="n">
        <f aca="false">W6</f>
        <v>37622</v>
      </c>
      <c r="X45" s="160" t="n">
        <f aca="false">X6</f>
        <v>37653</v>
      </c>
      <c r="Y45" s="160" t="n">
        <f aca="false">Y6</f>
        <v>37681</v>
      </c>
      <c r="Z45" s="160" t="n">
        <f aca="false">Z6</f>
        <v>37712</v>
      </c>
      <c r="AA45" s="160" t="n">
        <f aca="false">AA6</f>
        <v>37742</v>
      </c>
      <c r="AB45" s="160" t="n">
        <f aca="false">AB6</f>
        <v>37773</v>
      </c>
      <c r="AC45" s="160" t="n">
        <f aca="false">AC6</f>
        <v>37803</v>
      </c>
      <c r="AD45" s="160" t="n">
        <f aca="false">AD6</f>
        <v>37834</v>
      </c>
      <c r="AE45" s="160" t="n">
        <f aca="false">AE6</f>
        <v>37865</v>
      </c>
      <c r="AF45" s="160" t="n">
        <f aca="false">AF6</f>
        <v>37895</v>
      </c>
      <c r="AG45" s="160" t="n">
        <f aca="false">AG6</f>
        <v>37926</v>
      </c>
      <c r="AH45" s="164" t="s">
        <v>154</v>
      </c>
      <c r="AI45" s="165"/>
      <c r="AJ45" s="165"/>
      <c r="AK45" s="165"/>
      <c r="AL45" s="165"/>
      <c r="AM45" s="165"/>
    </row>
    <row r="46" customFormat="false" ht="9" hidden="false" customHeight="false" outlineLevel="0" collapsed="false">
      <c r="A46" s="166" t="s">
        <v>161</v>
      </c>
      <c r="B46" s="166"/>
      <c r="C46" s="166"/>
      <c r="D46" s="167"/>
      <c r="E46" s="167"/>
      <c r="F46" s="167"/>
      <c r="G46" s="167"/>
      <c r="H46" s="167"/>
      <c r="I46" s="167"/>
      <c r="J46" s="167" t="n">
        <f aca="false">'SPEC DETAILS'!C177</f>
        <v>0</v>
      </c>
      <c r="K46" s="167" t="n">
        <f aca="false">'SPEC DETAILS'!D177</f>
        <v>27.957</v>
      </c>
      <c r="L46" s="167" t="n">
        <f aca="false">'SPEC DETAILS'!E177</f>
        <v>28.5714</v>
      </c>
      <c r="M46" s="167" t="n">
        <f aca="false">'SPEC DETAILS'!F177</f>
        <v>27.957</v>
      </c>
      <c r="N46" s="167" t="n">
        <f aca="false">'SPEC DETAILS'!G177</f>
        <v>0</v>
      </c>
      <c r="O46" s="167" t="n">
        <f aca="false">'SPEC DETAILS'!H177</f>
        <v>0</v>
      </c>
      <c r="P46" s="167" t="n">
        <f aca="false">'SPEC DETAILS'!I177</f>
        <v>0</v>
      </c>
      <c r="Q46" s="167" t="n">
        <f aca="false">'SPEC DETAILS'!J177</f>
        <v>0</v>
      </c>
      <c r="R46" s="167" t="n">
        <f aca="false">'SPEC DETAILS'!K177</f>
        <v>0</v>
      </c>
      <c r="S46" s="167" t="n">
        <f aca="false">'SPEC DETAILS'!L177</f>
        <v>0</v>
      </c>
      <c r="T46" s="167" t="n">
        <f aca="false">'SPEC DETAILS'!M177</f>
        <v>0</v>
      </c>
      <c r="U46" s="167" t="n">
        <f aca="false">'SPEC DETAILS'!N177</f>
        <v>0</v>
      </c>
      <c r="V46" s="167" t="n">
        <f aca="false">'SPEC DETAILS'!O177</f>
        <v>0</v>
      </c>
      <c r="W46" s="167" t="n">
        <f aca="false">'SPEC DETAILS'!P177</f>
        <v>0</v>
      </c>
      <c r="X46" s="167" t="n">
        <f aca="false">'SPEC DETAILS'!Q177</f>
        <v>0</v>
      </c>
      <c r="Y46" s="167" t="n">
        <f aca="false">'SPEC DETAILS'!R177</f>
        <v>0</v>
      </c>
      <c r="Z46" s="167" t="n">
        <f aca="false">'SPEC DETAILS'!S177</f>
        <v>0</v>
      </c>
      <c r="AA46" s="167" t="n">
        <f aca="false">'SPEC DETAILS'!T177</f>
        <v>0</v>
      </c>
      <c r="AB46" s="167" t="n">
        <f aca="false">'SPEC DETAILS'!U177</f>
        <v>0</v>
      </c>
      <c r="AC46" s="167" t="n">
        <f aca="false">'SPEC DETAILS'!V177</f>
        <v>0</v>
      </c>
      <c r="AD46" s="167" t="n">
        <f aca="false">'SPEC DETAILS'!W177</f>
        <v>0</v>
      </c>
      <c r="AE46" s="167" t="n">
        <f aca="false">'SPEC DETAILS'!X177</f>
        <v>0</v>
      </c>
      <c r="AF46" s="167" t="n">
        <f aca="false">'SPEC DETAILS'!Y177</f>
        <v>0</v>
      </c>
      <c r="AG46" s="167" t="n">
        <f aca="false">'SPEC DETAILS'!Z177</f>
        <v>0</v>
      </c>
      <c r="AH46" s="168"/>
      <c r="AI46" s="168"/>
      <c r="AJ46" s="168"/>
      <c r="AK46" s="168"/>
      <c r="AL46" s="168"/>
      <c r="AM46" s="168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  <c r="BI46" s="162"/>
      <c r="BJ46" s="162"/>
      <c r="BK46" s="162"/>
      <c r="BL46" s="162"/>
      <c r="BM46" s="162"/>
      <c r="BN46" s="162"/>
      <c r="BO46" s="162"/>
      <c r="BP46" s="162"/>
      <c r="BQ46" s="162"/>
      <c r="BR46" s="162"/>
      <c r="BS46" s="162"/>
      <c r="BT46" s="162"/>
      <c r="BU46" s="162"/>
      <c r="BV46" s="162"/>
      <c r="BW46" s="162"/>
      <c r="BX46" s="162"/>
      <c r="BY46" s="162"/>
      <c r="BZ46" s="162"/>
      <c r="CA46" s="162"/>
      <c r="CB46" s="162"/>
      <c r="CC46" s="162"/>
      <c r="CD46" s="162"/>
      <c r="CE46" s="162"/>
      <c r="CF46" s="162"/>
      <c r="CG46" s="162"/>
      <c r="CH46" s="162"/>
      <c r="CI46" s="162"/>
      <c r="CJ46" s="162"/>
      <c r="CK46" s="162"/>
      <c r="CL46" s="162"/>
      <c r="CM46" s="162"/>
      <c r="CN46" s="162"/>
      <c r="CO46" s="162"/>
      <c r="CP46" s="162"/>
      <c r="CQ46" s="162"/>
      <c r="CR46" s="162"/>
      <c r="CS46" s="162"/>
      <c r="CT46" s="162"/>
      <c r="CU46" s="162"/>
      <c r="CV46" s="162"/>
      <c r="CW46" s="162"/>
      <c r="CX46" s="162"/>
      <c r="CY46" s="162"/>
      <c r="CZ46" s="162"/>
      <c r="DA46" s="162"/>
      <c r="DB46" s="162"/>
      <c r="DC46" s="162"/>
      <c r="DD46" s="162"/>
      <c r="DE46" s="162"/>
      <c r="DF46" s="162"/>
      <c r="DG46" s="162"/>
      <c r="DH46" s="162"/>
      <c r="DI46" s="162"/>
      <c r="DJ46" s="162"/>
      <c r="DK46" s="162"/>
      <c r="DL46" s="162"/>
      <c r="DM46" s="162"/>
      <c r="DN46" s="162"/>
      <c r="DO46" s="162"/>
      <c r="DP46" s="162"/>
      <c r="DQ46" s="162"/>
      <c r="DR46" s="162"/>
      <c r="DS46" s="162"/>
      <c r="DT46" s="162"/>
      <c r="DU46" s="162"/>
      <c r="DV46" s="162"/>
      <c r="DW46" s="162"/>
      <c r="DX46" s="162"/>
      <c r="DY46" s="162"/>
      <c r="DZ46" s="162"/>
      <c r="EA46" s="162"/>
      <c r="EB46" s="162"/>
      <c r="EC46" s="162"/>
      <c r="ED46" s="162"/>
      <c r="EE46" s="162"/>
      <c r="EF46" s="162"/>
      <c r="EG46" s="162"/>
      <c r="EH46" s="162"/>
      <c r="EI46" s="162"/>
      <c r="EJ46" s="162"/>
      <c r="EK46" s="162"/>
      <c r="EL46" s="162"/>
      <c r="EM46" s="162"/>
      <c r="EN46" s="162"/>
      <c r="EO46" s="162"/>
      <c r="EP46" s="162"/>
      <c r="EQ46" s="162"/>
      <c r="ER46" s="162"/>
      <c r="ES46" s="162"/>
      <c r="ET46" s="162"/>
      <c r="EU46" s="162"/>
      <c r="EV46" s="162"/>
      <c r="EW46" s="162"/>
      <c r="EX46" s="162"/>
      <c r="EY46" s="162"/>
      <c r="EZ46" s="162"/>
      <c r="FA46" s="162"/>
      <c r="FB46" s="162"/>
      <c r="FC46" s="162"/>
      <c r="FD46" s="162"/>
      <c r="FE46" s="162"/>
      <c r="FF46" s="162"/>
      <c r="FG46" s="162"/>
      <c r="FH46" s="162"/>
      <c r="FI46" s="162"/>
      <c r="FJ46" s="162"/>
      <c r="FK46" s="162"/>
      <c r="FL46" s="162"/>
      <c r="FM46" s="162"/>
      <c r="FN46" s="162"/>
      <c r="FO46" s="162"/>
      <c r="FP46" s="162"/>
      <c r="FQ46" s="162"/>
      <c r="FR46" s="162"/>
      <c r="FS46" s="162"/>
      <c r="FT46" s="162"/>
      <c r="FU46" s="162"/>
      <c r="FV46" s="162"/>
      <c r="FW46" s="162"/>
      <c r="FX46" s="162"/>
      <c r="FY46" s="162"/>
      <c r="FZ46" s="162"/>
      <c r="GA46" s="162"/>
      <c r="GB46" s="162"/>
      <c r="GC46" s="162"/>
      <c r="GD46" s="162"/>
      <c r="GE46" s="162"/>
      <c r="GF46" s="162"/>
      <c r="GG46" s="162"/>
      <c r="GH46" s="162"/>
      <c r="GI46" s="162"/>
      <c r="GJ46" s="162"/>
      <c r="GK46" s="162"/>
      <c r="GL46" s="162"/>
      <c r="GM46" s="162"/>
      <c r="GN46" s="162"/>
      <c r="GO46" s="162"/>
      <c r="GP46" s="162"/>
      <c r="GQ46" s="162"/>
      <c r="GR46" s="162"/>
      <c r="GS46" s="162"/>
      <c r="GT46" s="162"/>
      <c r="GU46" s="162"/>
      <c r="GV46" s="162"/>
      <c r="GW46" s="162"/>
      <c r="GX46" s="162"/>
      <c r="GY46" s="162"/>
      <c r="GZ46" s="162"/>
      <c r="HA46" s="162"/>
      <c r="HB46" s="162"/>
      <c r="HC46" s="162"/>
      <c r="HD46" s="162"/>
      <c r="HE46" s="162"/>
      <c r="HF46" s="162"/>
      <c r="HG46" s="162"/>
      <c r="HH46" s="162"/>
      <c r="HI46" s="162"/>
      <c r="HJ46" s="162"/>
      <c r="HK46" s="162"/>
      <c r="HL46" s="162"/>
      <c r="HM46" s="162"/>
      <c r="HN46" s="162"/>
      <c r="HO46" s="162"/>
      <c r="HP46" s="162"/>
      <c r="HQ46" s="162"/>
      <c r="HR46" s="162"/>
      <c r="HS46" s="162"/>
      <c r="HT46" s="162"/>
      <c r="HU46" s="162"/>
      <c r="HV46" s="162"/>
      <c r="HW46" s="162"/>
      <c r="HX46" s="162"/>
      <c r="HY46" s="162"/>
      <c r="HZ46" s="162"/>
      <c r="IA46" s="162"/>
      <c r="IB46" s="162"/>
      <c r="IC46" s="162"/>
      <c r="ID46" s="162"/>
      <c r="IE46" s="162"/>
      <c r="IF46" s="162"/>
      <c r="IG46" s="162"/>
      <c r="IH46" s="162"/>
      <c r="II46" s="162"/>
      <c r="IJ46" s="162"/>
      <c r="IK46" s="162"/>
      <c r="IL46" s="162"/>
      <c r="IM46" s="162"/>
      <c r="IN46" s="162"/>
      <c r="IO46" s="162"/>
      <c r="IP46" s="162"/>
      <c r="IQ46" s="162"/>
      <c r="IR46" s="162"/>
      <c r="IS46" s="162"/>
      <c r="IT46" s="162"/>
      <c r="IU46" s="162"/>
      <c r="IV46" s="162"/>
      <c r="IW46" s="162"/>
    </row>
    <row r="47" customFormat="false" ht="9" hidden="false" customHeight="false" outlineLevel="0" collapsed="false">
      <c r="A47" s="156" t="s">
        <v>171</v>
      </c>
      <c r="D47" s="163"/>
      <c r="E47" s="163"/>
      <c r="F47" s="163"/>
      <c r="G47" s="163"/>
      <c r="H47" s="163"/>
      <c r="I47" s="163"/>
      <c r="J47" s="163"/>
      <c r="K47" s="163"/>
      <c r="L47" s="163"/>
      <c r="M47" s="163"/>
      <c r="N47" s="163"/>
      <c r="O47" s="163"/>
      <c r="P47" s="163"/>
      <c r="Q47" s="163"/>
      <c r="R47" s="163"/>
      <c r="S47" s="163"/>
      <c r="T47" s="163"/>
      <c r="U47" s="163"/>
      <c r="V47" s="163"/>
      <c r="W47" s="163"/>
      <c r="X47" s="163"/>
      <c r="Y47" s="163"/>
      <c r="Z47" s="163"/>
      <c r="AA47" s="163"/>
      <c r="AB47" s="163"/>
      <c r="AC47" s="163"/>
      <c r="AD47" s="163"/>
      <c r="AE47" s="163"/>
      <c r="AF47" s="163"/>
      <c r="AG47" s="163"/>
      <c r="AH47" s="163"/>
      <c r="AI47" s="165"/>
      <c r="AJ47" s="165"/>
      <c r="AK47" s="165"/>
      <c r="AL47" s="165"/>
      <c r="AM47" s="165"/>
    </row>
    <row r="48" customFormat="false" ht="9" hidden="false" customHeight="false" outlineLevel="0" collapsed="false">
      <c r="A48" s="169" t="s">
        <v>172</v>
      </c>
      <c r="B48" s="169"/>
      <c r="C48" s="169"/>
      <c r="D48" s="169"/>
      <c r="E48" s="169"/>
      <c r="F48" s="169"/>
      <c r="G48" s="169"/>
      <c r="H48" s="169"/>
      <c r="I48" s="169"/>
      <c r="J48" s="169" t="n">
        <f aca="false">J50-J49</f>
        <v>-3835417</v>
      </c>
      <c r="K48" s="169" t="n">
        <f aca="false">K50-K49</f>
        <v>151535</v>
      </c>
      <c r="L48" s="169" t="n">
        <f aca="false">L50-L49</f>
        <v>139435</v>
      </c>
      <c r="M48" s="169" t="n">
        <f aca="false">M50-M49</f>
        <v>150638</v>
      </c>
      <c r="N48" s="169" t="n">
        <f aca="false">N50-N49</f>
        <v>188910</v>
      </c>
      <c r="O48" s="169" t="n">
        <f aca="false">O50-O49</f>
        <v>188304</v>
      </c>
      <c r="P48" s="169" t="n">
        <f aca="false">P50-P49</f>
        <v>180467</v>
      </c>
      <c r="Q48" s="169" t="n">
        <f aca="false">Q50-Q49</f>
        <v>-186069</v>
      </c>
      <c r="R48" s="169" t="n">
        <f aca="false">R50-R49</f>
        <v>-192583</v>
      </c>
      <c r="S48" s="169" t="n">
        <f aca="false">S50-S49</f>
        <v>-170610</v>
      </c>
      <c r="T48" s="169" t="n">
        <f aca="false">T50-T49</f>
        <v>192329</v>
      </c>
      <c r="U48" s="169" t="n">
        <f aca="false">U50-U49</f>
        <v>177450</v>
      </c>
      <c r="V48" s="169" t="n">
        <f aca="false">V50-V49</f>
        <v>176672</v>
      </c>
      <c r="W48" s="169" t="n">
        <f aca="false">W50-W49</f>
        <v>0</v>
      </c>
      <c r="X48" s="169" t="n">
        <f aca="false">X50-X49</f>
        <v>0</v>
      </c>
      <c r="Y48" s="169" t="n">
        <f aca="false">Y50-Y49</f>
        <v>0</v>
      </c>
      <c r="Z48" s="169" t="n">
        <f aca="false">Z50-Z49</f>
        <v>0</v>
      </c>
      <c r="AA48" s="169" t="n">
        <f aca="false">AA50-AA49</f>
        <v>0</v>
      </c>
      <c r="AB48" s="169" t="n">
        <f aca="false">AB50-AB49</f>
        <v>0</v>
      </c>
      <c r="AC48" s="169" t="n">
        <f aca="false">AC50-AC49</f>
        <v>0</v>
      </c>
      <c r="AD48" s="169" t="n">
        <f aca="false">AD50-AD49</f>
        <v>0</v>
      </c>
      <c r="AE48" s="169" t="n">
        <f aca="false">AE50-AE49</f>
        <v>0</v>
      </c>
      <c r="AF48" s="169" t="n">
        <f aca="false">AF50-AF49</f>
        <v>0</v>
      </c>
      <c r="AG48" s="169" t="n">
        <f aca="false">AG50-AG49</f>
        <v>0</v>
      </c>
      <c r="AH48" s="169" t="n">
        <f aca="false">SUM(J48:AF48)</f>
        <v>-2838939</v>
      </c>
      <c r="AI48" s="170"/>
      <c r="AJ48" s="170"/>
      <c r="AK48" s="170"/>
      <c r="AL48" s="170"/>
      <c r="AM48" s="170"/>
      <c r="AN48" s="170"/>
      <c r="AO48" s="170"/>
      <c r="AP48" s="170"/>
      <c r="AQ48" s="170"/>
      <c r="AR48" s="170"/>
      <c r="AS48" s="170"/>
      <c r="AT48" s="170"/>
      <c r="AU48" s="170"/>
      <c r="AV48" s="170"/>
      <c r="AW48" s="170"/>
      <c r="AX48" s="170"/>
      <c r="AY48" s="170"/>
      <c r="AZ48" s="170"/>
      <c r="BA48" s="170"/>
      <c r="BB48" s="170"/>
      <c r="BC48" s="170"/>
      <c r="BD48" s="170"/>
      <c r="BE48" s="170"/>
      <c r="BF48" s="170"/>
      <c r="BG48" s="170"/>
      <c r="BH48" s="170"/>
      <c r="BI48" s="170"/>
      <c r="BJ48" s="170"/>
      <c r="BK48" s="170"/>
      <c r="BL48" s="170"/>
      <c r="BM48" s="170"/>
      <c r="BN48" s="170"/>
      <c r="BO48" s="170"/>
      <c r="BP48" s="170"/>
      <c r="BQ48" s="170"/>
      <c r="BR48" s="170"/>
      <c r="BS48" s="170"/>
      <c r="BT48" s="170"/>
      <c r="BU48" s="170"/>
      <c r="BV48" s="170"/>
      <c r="BW48" s="170"/>
      <c r="BX48" s="170"/>
      <c r="BY48" s="170"/>
      <c r="BZ48" s="170"/>
      <c r="CA48" s="170"/>
      <c r="CB48" s="170"/>
      <c r="CC48" s="170"/>
      <c r="CD48" s="170"/>
      <c r="CE48" s="170"/>
      <c r="CF48" s="170"/>
      <c r="CG48" s="170"/>
      <c r="CH48" s="170"/>
      <c r="CI48" s="170"/>
      <c r="CJ48" s="170"/>
      <c r="CK48" s="170"/>
      <c r="CL48" s="170"/>
      <c r="CM48" s="170"/>
      <c r="CN48" s="170"/>
      <c r="CO48" s="170"/>
      <c r="CP48" s="170"/>
      <c r="CQ48" s="170"/>
      <c r="CR48" s="170"/>
      <c r="CS48" s="170"/>
      <c r="CT48" s="170"/>
      <c r="CU48" s="170"/>
      <c r="CV48" s="170"/>
      <c r="CW48" s="170"/>
      <c r="CX48" s="170"/>
      <c r="CY48" s="170"/>
      <c r="CZ48" s="170"/>
      <c r="DA48" s="170"/>
      <c r="DB48" s="170"/>
      <c r="DC48" s="170"/>
      <c r="DD48" s="170"/>
      <c r="DE48" s="170"/>
      <c r="DF48" s="170"/>
      <c r="DG48" s="170"/>
      <c r="DH48" s="170"/>
      <c r="DI48" s="170"/>
      <c r="DJ48" s="170"/>
      <c r="DK48" s="170"/>
      <c r="DL48" s="170"/>
      <c r="DM48" s="170"/>
      <c r="DN48" s="170"/>
      <c r="DO48" s="170"/>
      <c r="DP48" s="170"/>
      <c r="DQ48" s="170"/>
      <c r="DR48" s="170"/>
      <c r="DS48" s="170"/>
      <c r="DT48" s="170"/>
      <c r="DU48" s="170"/>
      <c r="DV48" s="170"/>
      <c r="DW48" s="170"/>
      <c r="DX48" s="170"/>
      <c r="DY48" s="170"/>
      <c r="DZ48" s="170"/>
      <c r="EA48" s="170"/>
      <c r="EB48" s="170"/>
      <c r="EC48" s="170"/>
      <c r="ED48" s="170"/>
      <c r="EE48" s="170"/>
      <c r="EF48" s="170"/>
      <c r="EG48" s="170"/>
      <c r="EH48" s="170"/>
      <c r="EI48" s="170"/>
      <c r="EJ48" s="170"/>
      <c r="EK48" s="170"/>
      <c r="EL48" s="170"/>
      <c r="EM48" s="170"/>
      <c r="EN48" s="170"/>
      <c r="EO48" s="170"/>
      <c r="EP48" s="170"/>
      <c r="EQ48" s="170"/>
      <c r="ER48" s="170"/>
      <c r="ES48" s="170"/>
      <c r="ET48" s="170"/>
      <c r="EU48" s="170"/>
      <c r="EV48" s="170"/>
      <c r="EW48" s="170"/>
      <c r="EX48" s="170"/>
      <c r="EY48" s="170"/>
      <c r="EZ48" s="170"/>
      <c r="FA48" s="170"/>
      <c r="FB48" s="170"/>
      <c r="FC48" s="170"/>
      <c r="FD48" s="170"/>
      <c r="FE48" s="170"/>
      <c r="FF48" s="170"/>
      <c r="FG48" s="170"/>
      <c r="FH48" s="170"/>
      <c r="FI48" s="170"/>
      <c r="FJ48" s="170"/>
      <c r="FK48" s="170"/>
      <c r="FL48" s="170"/>
      <c r="FM48" s="170"/>
      <c r="FN48" s="170"/>
      <c r="FO48" s="170"/>
      <c r="FP48" s="170"/>
      <c r="FQ48" s="170"/>
      <c r="FR48" s="170"/>
      <c r="FS48" s="170"/>
      <c r="FT48" s="170"/>
      <c r="FU48" s="170"/>
      <c r="FV48" s="170"/>
      <c r="FW48" s="170"/>
      <c r="FX48" s="170"/>
      <c r="FY48" s="170"/>
      <c r="FZ48" s="170"/>
      <c r="GA48" s="170"/>
      <c r="GB48" s="170"/>
      <c r="GC48" s="170"/>
      <c r="GD48" s="170"/>
      <c r="GE48" s="170"/>
      <c r="GF48" s="170"/>
      <c r="GG48" s="170"/>
      <c r="GH48" s="170"/>
      <c r="GI48" s="170"/>
      <c r="GJ48" s="170"/>
      <c r="GK48" s="170"/>
      <c r="GL48" s="170"/>
      <c r="GM48" s="170"/>
      <c r="GN48" s="170"/>
      <c r="GO48" s="170"/>
      <c r="GP48" s="170"/>
      <c r="GQ48" s="170"/>
      <c r="GR48" s="170"/>
      <c r="GS48" s="170"/>
      <c r="GT48" s="170"/>
      <c r="GU48" s="170"/>
      <c r="GV48" s="170"/>
      <c r="GW48" s="170"/>
      <c r="GX48" s="170"/>
      <c r="GY48" s="170"/>
      <c r="GZ48" s="170"/>
      <c r="HA48" s="170"/>
      <c r="HB48" s="170"/>
      <c r="HC48" s="170"/>
      <c r="HD48" s="170"/>
      <c r="HE48" s="170"/>
      <c r="HF48" s="170"/>
      <c r="HG48" s="170"/>
      <c r="HH48" s="170"/>
      <c r="HI48" s="170"/>
      <c r="HJ48" s="170"/>
      <c r="HK48" s="170"/>
      <c r="HL48" s="170"/>
      <c r="HM48" s="170"/>
      <c r="HN48" s="170"/>
      <c r="HO48" s="170"/>
      <c r="HP48" s="170"/>
      <c r="HQ48" s="170"/>
      <c r="HR48" s="170"/>
      <c r="HS48" s="170"/>
      <c r="HT48" s="170"/>
      <c r="HU48" s="170"/>
      <c r="HV48" s="170"/>
      <c r="HW48" s="170"/>
      <c r="HX48" s="170"/>
      <c r="HY48" s="170"/>
      <c r="HZ48" s="170"/>
      <c r="IA48" s="170"/>
      <c r="IB48" s="170"/>
      <c r="IC48" s="170"/>
      <c r="ID48" s="170"/>
      <c r="IE48" s="170"/>
      <c r="IF48" s="170"/>
      <c r="IG48" s="170"/>
      <c r="IH48" s="170"/>
      <c r="II48" s="170"/>
      <c r="IJ48" s="170"/>
      <c r="IK48" s="170"/>
      <c r="IL48" s="170"/>
      <c r="IM48" s="170"/>
      <c r="IN48" s="170"/>
      <c r="IO48" s="170"/>
      <c r="IP48" s="170"/>
      <c r="IQ48" s="170"/>
      <c r="IR48" s="170"/>
      <c r="IS48" s="170"/>
      <c r="IT48" s="170"/>
      <c r="IU48" s="170"/>
      <c r="IV48" s="170"/>
      <c r="IW48" s="170"/>
    </row>
    <row r="49" customFormat="false" ht="9" hidden="false" customHeight="false" outlineLevel="0" collapsed="false">
      <c r="A49" s="169" t="s">
        <v>173</v>
      </c>
      <c r="B49" s="169"/>
      <c r="C49" s="169"/>
      <c r="D49" s="171"/>
      <c r="E49" s="171"/>
      <c r="F49" s="171"/>
      <c r="G49" s="171"/>
      <c r="H49" s="171"/>
      <c r="I49" s="171"/>
      <c r="J49" s="170"/>
      <c r="K49" s="171" t="n">
        <v>9629</v>
      </c>
      <c r="L49" s="171" t="n">
        <v>-5431</v>
      </c>
      <c r="M49" s="171" t="n">
        <v>-11013</v>
      </c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71"/>
      <c r="Z49" s="171"/>
      <c r="AA49" s="171"/>
      <c r="AB49" s="171"/>
      <c r="AC49" s="171"/>
      <c r="AD49" s="171"/>
      <c r="AE49" s="171"/>
      <c r="AF49" s="171"/>
      <c r="AG49" s="171"/>
      <c r="AH49" s="171" t="n">
        <f aca="false">SUM(J49:AF49)</f>
        <v>-6815</v>
      </c>
      <c r="AI49" s="170"/>
      <c r="AJ49" s="170"/>
      <c r="AK49" s="170"/>
      <c r="AL49" s="170"/>
      <c r="AM49" s="170"/>
      <c r="AN49" s="170"/>
      <c r="AO49" s="170"/>
      <c r="AP49" s="170"/>
      <c r="AQ49" s="170"/>
      <c r="AR49" s="170"/>
      <c r="AS49" s="170"/>
      <c r="AT49" s="170"/>
      <c r="AU49" s="170"/>
      <c r="AV49" s="170"/>
      <c r="AW49" s="170"/>
      <c r="AX49" s="170"/>
      <c r="AY49" s="170"/>
      <c r="AZ49" s="170"/>
      <c r="BA49" s="170"/>
      <c r="BB49" s="170"/>
      <c r="BC49" s="170"/>
      <c r="BD49" s="170"/>
      <c r="BE49" s="170"/>
      <c r="BF49" s="170"/>
      <c r="BG49" s="170"/>
      <c r="BH49" s="170"/>
      <c r="BI49" s="170"/>
      <c r="BJ49" s="170"/>
      <c r="BK49" s="170"/>
      <c r="BL49" s="170"/>
      <c r="BM49" s="170"/>
      <c r="BN49" s="170"/>
      <c r="BO49" s="170"/>
      <c r="BP49" s="170"/>
      <c r="BQ49" s="170"/>
      <c r="BR49" s="170"/>
      <c r="BS49" s="170"/>
      <c r="BT49" s="170"/>
      <c r="BU49" s="170"/>
      <c r="BV49" s="170"/>
      <c r="BW49" s="170"/>
      <c r="BX49" s="170"/>
      <c r="BY49" s="170"/>
      <c r="BZ49" s="170"/>
      <c r="CA49" s="170"/>
      <c r="CB49" s="170"/>
      <c r="CC49" s="170"/>
      <c r="CD49" s="170"/>
      <c r="CE49" s="170"/>
      <c r="CF49" s="170"/>
      <c r="CG49" s="170"/>
      <c r="CH49" s="170"/>
      <c r="CI49" s="170"/>
      <c r="CJ49" s="170"/>
      <c r="CK49" s="170"/>
      <c r="CL49" s="170"/>
      <c r="CM49" s="170"/>
      <c r="CN49" s="170"/>
      <c r="CO49" s="170"/>
      <c r="CP49" s="170"/>
      <c r="CQ49" s="170"/>
      <c r="CR49" s="170"/>
      <c r="CS49" s="170"/>
      <c r="CT49" s="170"/>
      <c r="CU49" s="170"/>
      <c r="CV49" s="170"/>
      <c r="CW49" s="170"/>
      <c r="CX49" s="170"/>
      <c r="CY49" s="170"/>
      <c r="CZ49" s="170"/>
      <c r="DA49" s="170"/>
      <c r="DB49" s="170"/>
      <c r="DC49" s="170"/>
      <c r="DD49" s="170"/>
      <c r="DE49" s="170"/>
      <c r="DF49" s="170"/>
      <c r="DG49" s="170"/>
      <c r="DH49" s="170"/>
      <c r="DI49" s="170"/>
      <c r="DJ49" s="170"/>
      <c r="DK49" s="170"/>
      <c r="DL49" s="170"/>
      <c r="DM49" s="170"/>
      <c r="DN49" s="170"/>
      <c r="DO49" s="170"/>
      <c r="DP49" s="170"/>
      <c r="DQ49" s="170"/>
      <c r="DR49" s="170"/>
      <c r="DS49" s="170"/>
      <c r="DT49" s="170"/>
      <c r="DU49" s="170"/>
      <c r="DV49" s="170"/>
      <c r="DW49" s="170"/>
      <c r="DX49" s="170"/>
      <c r="DY49" s="170"/>
      <c r="DZ49" s="170"/>
      <c r="EA49" s="170"/>
      <c r="EB49" s="170"/>
      <c r="EC49" s="170"/>
      <c r="ED49" s="170"/>
      <c r="EE49" s="170"/>
      <c r="EF49" s="170"/>
      <c r="EG49" s="170"/>
      <c r="EH49" s="170"/>
      <c r="EI49" s="170"/>
      <c r="EJ49" s="170"/>
      <c r="EK49" s="170"/>
      <c r="EL49" s="170"/>
      <c r="EM49" s="170"/>
      <c r="EN49" s="170"/>
      <c r="EO49" s="170"/>
      <c r="EP49" s="170"/>
      <c r="EQ49" s="170"/>
      <c r="ER49" s="170"/>
      <c r="ES49" s="170"/>
      <c r="ET49" s="170"/>
      <c r="EU49" s="170"/>
      <c r="EV49" s="170"/>
      <c r="EW49" s="170"/>
      <c r="EX49" s="170"/>
      <c r="EY49" s="170"/>
      <c r="EZ49" s="170"/>
      <c r="FA49" s="170"/>
      <c r="FB49" s="170"/>
      <c r="FC49" s="170"/>
      <c r="FD49" s="170"/>
      <c r="FE49" s="170"/>
      <c r="FF49" s="170"/>
      <c r="FG49" s="170"/>
      <c r="FH49" s="170"/>
      <c r="FI49" s="170"/>
      <c r="FJ49" s="170"/>
      <c r="FK49" s="170"/>
      <c r="FL49" s="170"/>
      <c r="FM49" s="170"/>
      <c r="FN49" s="170"/>
      <c r="FO49" s="170"/>
      <c r="FP49" s="170"/>
      <c r="FQ49" s="170"/>
      <c r="FR49" s="170"/>
      <c r="FS49" s="170"/>
      <c r="FT49" s="170"/>
      <c r="FU49" s="170"/>
      <c r="FV49" s="170"/>
      <c r="FW49" s="170"/>
      <c r="FX49" s="170"/>
      <c r="FY49" s="170"/>
      <c r="FZ49" s="170"/>
      <c r="GA49" s="170"/>
      <c r="GB49" s="170"/>
      <c r="GC49" s="170"/>
      <c r="GD49" s="170"/>
      <c r="GE49" s="170"/>
      <c r="GF49" s="170"/>
      <c r="GG49" s="170"/>
      <c r="GH49" s="170"/>
      <c r="GI49" s="170"/>
      <c r="GJ49" s="170"/>
      <c r="GK49" s="170"/>
      <c r="GL49" s="170"/>
      <c r="GM49" s="170"/>
      <c r="GN49" s="170"/>
      <c r="GO49" s="170"/>
      <c r="GP49" s="170"/>
      <c r="GQ49" s="170"/>
      <c r="GR49" s="170"/>
      <c r="GS49" s="170"/>
      <c r="GT49" s="170"/>
      <c r="GU49" s="170"/>
      <c r="GV49" s="170"/>
      <c r="GW49" s="170"/>
      <c r="GX49" s="170"/>
      <c r="GY49" s="170"/>
      <c r="GZ49" s="170"/>
      <c r="HA49" s="170"/>
      <c r="HB49" s="170"/>
      <c r="HC49" s="170"/>
      <c r="HD49" s="170"/>
      <c r="HE49" s="170"/>
      <c r="HF49" s="170"/>
      <c r="HG49" s="170"/>
      <c r="HH49" s="170"/>
      <c r="HI49" s="170"/>
      <c r="HJ49" s="170"/>
      <c r="HK49" s="170"/>
      <c r="HL49" s="170"/>
      <c r="HM49" s="170"/>
      <c r="HN49" s="170"/>
      <c r="HO49" s="170"/>
      <c r="HP49" s="170"/>
      <c r="HQ49" s="170"/>
      <c r="HR49" s="170"/>
      <c r="HS49" s="170"/>
      <c r="HT49" s="170"/>
      <c r="HU49" s="170"/>
      <c r="HV49" s="170"/>
      <c r="HW49" s="170"/>
      <c r="HX49" s="170"/>
      <c r="HY49" s="170"/>
      <c r="HZ49" s="170"/>
      <c r="IA49" s="170"/>
      <c r="IB49" s="170"/>
      <c r="IC49" s="170"/>
      <c r="ID49" s="170"/>
      <c r="IE49" s="170"/>
      <c r="IF49" s="170"/>
      <c r="IG49" s="170"/>
      <c r="IH49" s="170"/>
      <c r="II49" s="170"/>
      <c r="IJ49" s="170"/>
      <c r="IK49" s="170"/>
      <c r="IL49" s="170"/>
      <c r="IM49" s="170"/>
      <c r="IN49" s="170"/>
      <c r="IO49" s="170"/>
      <c r="IP49" s="170"/>
      <c r="IQ49" s="170"/>
      <c r="IR49" s="170"/>
      <c r="IS49" s="170"/>
      <c r="IT49" s="170"/>
      <c r="IU49" s="170"/>
      <c r="IV49" s="170"/>
      <c r="IW49" s="170"/>
    </row>
    <row r="50" customFormat="false" ht="9" hidden="false" customHeight="false" outlineLevel="0" collapsed="false">
      <c r="A50" s="172" t="s">
        <v>177</v>
      </c>
      <c r="B50" s="172"/>
      <c r="C50" s="172"/>
      <c r="D50" s="172"/>
      <c r="E50" s="172"/>
      <c r="F50" s="172"/>
      <c r="G50" s="172"/>
      <c r="H50" s="172"/>
      <c r="I50" s="172"/>
      <c r="J50" s="172" t="n">
        <f aca="false">'SPEC DETAILS'!C184</f>
        <v>-3835417</v>
      </c>
      <c r="K50" s="172" t="n">
        <f aca="false">'SPEC DETAILS'!D184</f>
        <v>161164</v>
      </c>
      <c r="L50" s="172" t="n">
        <f aca="false">'SPEC DETAILS'!E184</f>
        <v>134004</v>
      </c>
      <c r="M50" s="172" t="n">
        <f aca="false">'SPEC DETAILS'!F184</f>
        <v>139625</v>
      </c>
      <c r="N50" s="172" t="n">
        <f aca="false">'SPEC DETAILS'!G184</f>
        <v>188910</v>
      </c>
      <c r="O50" s="172" t="n">
        <f aca="false">'SPEC DETAILS'!H184</f>
        <v>188304</v>
      </c>
      <c r="P50" s="172" t="n">
        <f aca="false">'SPEC DETAILS'!I184</f>
        <v>180467</v>
      </c>
      <c r="Q50" s="172" t="n">
        <f aca="false">'SPEC DETAILS'!J184</f>
        <v>-186069</v>
      </c>
      <c r="R50" s="172" t="n">
        <f aca="false">'SPEC DETAILS'!K184</f>
        <v>-192583</v>
      </c>
      <c r="S50" s="172" t="n">
        <f aca="false">'SPEC DETAILS'!L184</f>
        <v>-170610</v>
      </c>
      <c r="T50" s="172" t="n">
        <f aca="false">'SPEC DETAILS'!M184</f>
        <v>192329</v>
      </c>
      <c r="U50" s="172" t="n">
        <f aca="false">'SPEC DETAILS'!N184</f>
        <v>177450</v>
      </c>
      <c r="V50" s="172" t="n">
        <f aca="false">'SPEC DETAILS'!O184</f>
        <v>176672</v>
      </c>
      <c r="W50" s="172" t="n">
        <f aca="false">'SPEC DETAILS'!P184</f>
        <v>0</v>
      </c>
      <c r="X50" s="172" t="n">
        <f aca="false">'SPEC DETAILS'!Q184</f>
        <v>0</v>
      </c>
      <c r="Y50" s="172" t="n">
        <f aca="false">'SPEC DETAILS'!R184</f>
        <v>0</v>
      </c>
      <c r="Z50" s="172" t="n">
        <f aca="false">'SPEC DETAILS'!S184</f>
        <v>0</v>
      </c>
      <c r="AA50" s="172" t="n">
        <f aca="false">'SPEC DETAILS'!T184</f>
        <v>0</v>
      </c>
      <c r="AB50" s="172" t="n">
        <f aca="false">'SPEC DETAILS'!U184</f>
        <v>0</v>
      </c>
      <c r="AC50" s="172" t="n">
        <f aca="false">'SPEC DETAILS'!V184</f>
        <v>0</v>
      </c>
      <c r="AD50" s="172" t="n">
        <f aca="false">'SPEC DETAILS'!W184</f>
        <v>0</v>
      </c>
      <c r="AE50" s="172" t="n">
        <f aca="false">'SPEC DETAILS'!X184</f>
        <v>0</v>
      </c>
      <c r="AF50" s="172" t="n">
        <f aca="false">'SPEC DETAILS'!Y184</f>
        <v>0</v>
      </c>
      <c r="AG50" s="172" t="n">
        <f aca="false">'SPEC DETAILS'!Z184</f>
        <v>0</v>
      </c>
      <c r="AH50" s="172" t="n">
        <f aca="false">SUM(AH48:AH49)</f>
        <v>-2845754</v>
      </c>
      <c r="AI50" s="173"/>
      <c r="AJ50" s="173"/>
      <c r="AK50" s="173"/>
      <c r="AL50" s="173"/>
      <c r="AM50" s="173"/>
      <c r="AN50" s="173"/>
      <c r="AO50" s="173"/>
      <c r="AP50" s="173"/>
      <c r="AQ50" s="173"/>
      <c r="AR50" s="173"/>
      <c r="AS50" s="173"/>
      <c r="AT50" s="173"/>
      <c r="AU50" s="173"/>
      <c r="AV50" s="173"/>
      <c r="AW50" s="173"/>
      <c r="AX50" s="173"/>
      <c r="AY50" s="173"/>
      <c r="AZ50" s="173"/>
      <c r="BA50" s="173"/>
      <c r="BB50" s="173"/>
      <c r="BC50" s="173"/>
      <c r="BD50" s="173"/>
      <c r="BE50" s="173"/>
      <c r="BF50" s="173"/>
      <c r="BG50" s="173"/>
      <c r="BH50" s="173"/>
      <c r="BI50" s="173"/>
      <c r="BJ50" s="173"/>
      <c r="BK50" s="173"/>
      <c r="BL50" s="173"/>
      <c r="BM50" s="173"/>
      <c r="BN50" s="173"/>
      <c r="BO50" s="173"/>
      <c r="BP50" s="173"/>
      <c r="BQ50" s="173"/>
      <c r="BR50" s="173"/>
      <c r="BS50" s="173"/>
      <c r="BT50" s="173"/>
      <c r="BU50" s="173"/>
      <c r="BV50" s="173"/>
      <c r="BW50" s="173"/>
      <c r="BX50" s="173"/>
      <c r="BY50" s="173"/>
      <c r="BZ50" s="173"/>
      <c r="CA50" s="173"/>
      <c r="CB50" s="173"/>
      <c r="CC50" s="173"/>
      <c r="CD50" s="173"/>
      <c r="CE50" s="173"/>
      <c r="CF50" s="173"/>
      <c r="CG50" s="173"/>
      <c r="CH50" s="173"/>
      <c r="CI50" s="173"/>
      <c r="CJ50" s="173"/>
      <c r="CK50" s="173"/>
      <c r="CL50" s="173"/>
      <c r="CM50" s="173"/>
      <c r="CN50" s="173"/>
      <c r="CO50" s="173"/>
      <c r="CP50" s="173"/>
      <c r="CQ50" s="173"/>
      <c r="CR50" s="173"/>
      <c r="CS50" s="173"/>
      <c r="CT50" s="173"/>
      <c r="CU50" s="173"/>
      <c r="CV50" s="173"/>
      <c r="CW50" s="173"/>
      <c r="CX50" s="173"/>
      <c r="CY50" s="173"/>
      <c r="CZ50" s="173"/>
      <c r="DA50" s="173"/>
      <c r="DB50" s="173"/>
      <c r="DC50" s="173"/>
      <c r="DD50" s="173"/>
      <c r="DE50" s="173"/>
      <c r="DF50" s="173"/>
      <c r="DG50" s="173"/>
      <c r="DH50" s="173"/>
      <c r="DI50" s="173"/>
      <c r="DJ50" s="173"/>
      <c r="DK50" s="173"/>
      <c r="DL50" s="173"/>
      <c r="DM50" s="173"/>
      <c r="DN50" s="173"/>
      <c r="DO50" s="173"/>
      <c r="DP50" s="173"/>
      <c r="DQ50" s="173"/>
      <c r="DR50" s="173"/>
      <c r="DS50" s="173"/>
      <c r="DT50" s="173"/>
      <c r="DU50" s="173"/>
      <c r="DV50" s="173"/>
      <c r="DW50" s="173"/>
      <c r="DX50" s="173"/>
      <c r="DY50" s="173"/>
      <c r="DZ50" s="173"/>
      <c r="EA50" s="173"/>
      <c r="EB50" s="173"/>
      <c r="EC50" s="173"/>
      <c r="ED50" s="173"/>
      <c r="EE50" s="173"/>
      <c r="EF50" s="173"/>
      <c r="EG50" s="173"/>
      <c r="EH50" s="173"/>
      <c r="EI50" s="173"/>
      <c r="EJ50" s="173"/>
      <c r="EK50" s="173"/>
      <c r="EL50" s="173"/>
      <c r="EM50" s="173"/>
      <c r="EN50" s="173"/>
      <c r="EO50" s="173"/>
      <c r="EP50" s="173"/>
      <c r="EQ50" s="173"/>
      <c r="ER50" s="173"/>
      <c r="ES50" s="173"/>
      <c r="ET50" s="173"/>
      <c r="EU50" s="173"/>
      <c r="EV50" s="173"/>
      <c r="EW50" s="173"/>
      <c r="EX50" s="173"/>
      <c r="EY50" s="173"/>
      <c r="EZ50" s="173"/>
      <c r="FA50" s="173"/>
      <c r="FB50" s="173"/>
      <c r="FC50" s="173"/>
      <c r="FD50" s="173"/>
      <c r="FE50" s="173"/>
      <c r="FF50" s="173"/>
      <c r="FG50" s="173"/>
      <c r="FH50" s="173"/>
      <c r="FI50" s="173"/>
      <c r="FJ50" s="173"/>
      <c r="FK50" s="173"/>
      <c r="FL50" s="173"/>
      <c r="FM50" s="173"/>
      <c r="FN50" s="173"/>
      <c r="FO50" s="173"/>
      <c r="FP50" s="173"/>
      <c r="FQ50" s="173"/>
      <c r="FR50" s="173"/>
      <c r="FS50" s="173"/>
      <c r="FT50" s="173"/>
      <c r="FU50" s="173"/>
      <c r="FV50" s="173"/>
      <c r="FW50" s="173"/>
      <c r="FX50" s="173"/>
      <c r="FY50" s="173"/>
      <c r="FZ50" s="173"/>
      <c r="GA50" s="173"/>
      <c r="GB50" s="173"/>
      <c r="GC50" s="173"/>
      <c r="GD50" s="173"/>
      <c r="GE50" s="173"/>
      <c r="GF50" s="173"/>
      <c r="GG50" s="173"/>
      <c r="GH50" s="173"/>
      <c r="GI50" s="173"/>
      <c r="GJ50" s="173"/>
      <c r="GK50" s="173"/>
      <c r="GL50" s="173"/>
      <c r="GM50" s="173"/>
      <c r="GN50" s="173"/>
      <c r="GO50" s="173"/>
      <c r="GP50" s="173"/>
      <c r="GQ50" s="173"/>
      <c r="GR50" s="173"/>
      <c r="GS50" s="173"/>
      <c r="GT50" s="173"/>
      <c r="GU50" s="173"/>
      <c r="GV50" s="173"/>
      <c r="GW50" s="173"/>
      <c r="GX50" s="173"/>
      <c r="GY50" s="173"/>
      <c r="GZ50" s="173"/>
      <c r="HA50" s="173"/>
      <c r="HB50" s="173"/>
      <c r="HC50" s="173"/>
      <c r="HD50" s="173"/>
      <c r="HE50" s="173"/>
      <c r="HF50" s="173"/>
      <c r="HG50" s="173"/>
      <c r="HH50" s="173"/>
      <c r="HI50" s="173"/>
      <c r="HJ50" s="173"/>
      <c r="HK50" s="173"/>
      <c r="HL50" s="173"/>
      <c r="HM50" s="173"/>
      <c r="HN50" s="173"/>
      <c r="HO50" s="173"/>
      <c r="HP50" s="173"/>
      <c r="HQ50" s="173"/>
      <c r="HR50" s="173"/>
      <c r="HS50" s="173"/>
      <c r="HT50" s="173"/>
      <c r="HU50" s="173"/>
      <c r="HV50" s="173"/>
      <c r="HW50" s="173"/>
      <c r="HX50" s="173"/>
      <c r="HY50" s="173"/>
      <c r="HZ50" s="173"/>
      <c r="IA50" s="173"/>
      <c r="IB50" s="173"/>
      <c r="IC50" s="173"/>
      <c r="ID50" s="173"/>
      <c r="IE50" s="173"/>
      <c r="IF50" s="173"/>
      <c r="IG50" s="173"/>
      <c r="IH50" s="173"/>
      <c r="II50" s="173"/>
      <c r="IJ50" s="173"/>
      <c r="IK50" s="173"/>
      <c r="IL50" s="173"/>
      <c r="IM50" s="173"/>
      <c r="IN50" s="173"/>
      <c r="IO50" s="173"/>
      <c r="IP50" s="173"/>
      <c r="IQ50" s="173"/>
      <c r="IR50" s="173"/>
      <c r="IS50" s="173"/>
      <c r="IT50" s="173"/>
      <c r="IU50" s="173"/>
      <c r="IV50" s="173"/>
      <c r="IW50" s="173"/>
    </row>
    <row r="51" customFormat="false" ht="10.5" hidden="false" customHeight="true" outlineLevel="0" collapsed="false"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  <c r="S51" s="163"/>
      <c r="T51" s="163"/>
      <c r="U51" s="163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3"/>
      <c r="AG51" s="163"/>
      <c r="AH51" s="163"/>
      <c r="AI51" s="165"/>
      <c r="AJ51" s="165"/>
      <c r="AK51" s="165"/>
      <c r="AL51" s="165"/>
      <c r="AM51" s="165"/>
    </row>
    <row r="52" customFormat="false" ht="9" hidden="false" customHeight="false" outlineLevel="0" collapsed="false">
      <c r="A52" s="174" t="s">
        <v>130</v>
      </c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  <c r="S52" s="163"/>
      <c r="T52" s="163"/>
      <c r="U52" s="163"/>
      <c r="V52" s="163"/>
      <c r="W52" s="163"/>
      <c r="X52" s="163"/>
      <c r="Y52" s="163"/>
      <c r="Z52" s="163"/>
      <c r="AA52" s="163"/>
      <c r="AB52" s="163"/>
      <c r="AC52" s="163"/>
      <c r="AD52" s="163"/>
      <c r="AE52" s="163"/>
      <c r="AF52" s="163"/>
      <c r="AG52" s="163"/>
      <c r="AH52" s="163"/>
      <c r="AI52" s="165"/>
      <c r="AJ52" s="165"/>
      <c r="AK52" s="165"/>
      <c r="AL52" s="165"/>
      <c r="AM52" s="165"/>
    </row>
    <row r="53" customFormat="false" ht="9" hidden="false" customHeight="false" outlineLevel="0" collapsed="false">
      <c r="A53" s="175" t="s">
        <v>131</v>
      </c>
      <c r="B53" s="162"/>
      <c r="C53" s="157"/>
      <c r="D53" s="165"/>
      <c r="E53" s="165"/>
      <c r="F53" s="165"/>
      <c r="G53" s="165"/>
      <c r="H53" s="165"/>
      <c r="I53" s="177"/>
      <c r="J53" s="176" t="n">
        <f aca="false">'SPEC DETAILS'!C196</f>
        <v>143.3214</v>
      </c>
      <c r="K53" s="176" t="n">
        <f aca="false">'SPEC DETAILS'!D196</f>
        <v>83.1938</v>
      </c>
      <c r="L53" s="176" t="n">
        <f aca="false">'SPEC DETAILS'!E196</f>
        <v>83.1938</v>
      </c>
      <c r="M53" s="176" t="n">
        <f aca="false">'SPEC DETAILS'!F196</f>
        <v>83.1938</v>
      </c>
      <c r="N53" s="176" t="n">
        <f aca="false">'SPEC DETAILS'!G196</f>
        <v>134.625</v>
      </c>
      <c r="O53" s="176" t="n">
        <f aca="false">'SPEC DETAILS'!H196</f>
        <v>134.625</v>
      </c>
      <c r="P53" s="176" t="n">
        <f aca="false">'SPEC DETAILS'!I196</f>
        <v>134.625</v>
      </c>
      <c r="Q53" s="176" t="n">
        <f aca="false">'SPEC DETAILS'!J196</f>
        <v>106.2857</v>
      </c>
      <c r="R53" s="176" t="n">
        <f aca="false">'SPEC DETAILS'!K196</f>
        <v>106.2857</v>
      </c>
      <c r="S53" s="176" t="n">
        <f aca="false">'SPEC DETAILS'!L196</f>
        <v>106.2857</v>
      </c>
      <c r="T53" s="176" t="n">
        <f aca="false">'SPEC DETAILS'!M196</f>
        <v>134.625</v>
      </c>
      <c r="U53" s="176" t="n">
        <f aca="false">'SPEC DETAILS'!N196</f>
        <v>134.625</v>
      </c>
      <c r="V53" s="176" t="n">
        <f aca="false">'SPEC DETAILS'!O196</f>
        <v>134.625</v>
      </c>
      <c r="W53" s="176" t="n">
        <f aca="false">'SPEC DETAILS'!P196</f>
        <v>0</v>
      </c>
      <c r="X53" s="176" t="n">
        <f aca="false">'SPEC DETAILS'!Q196</f>
        <v>0</v>
      </c>
      <c r="Y53" s="176" t="n">
        <f aca="false">'SPEC DETAILS'!R196</f>
        <v>0</v>
      </c>
      <c r="Z53" s="176" t="n">
        <f aca="false">'SPEC DETAILS'!S196</f>
        <v>0</v>
      </c>
      <c r="AA53" s="176" t="n">
        <f aca="false">'SPEC DETAILS'!T196</f>
        <v>0</v>
      </c>
      <c r="AB53" s="176" t="n">
        <f aca="false">'SPEC DETAILS'!U196</f>
        <v>0</v>
      </c>
      <c r="AC53" s="176" t="n">
        <f aca="false">'SPEC DETAILS'!V196</f>
        <v>0</v>
      </c>
      <c r="AD53" s="176" t="n">
        <f aca="false">'SPEC DETAILS'!W196</f>
        <v>0</v>
      </c>
      <c r="AE53" s="176" t="n">
        <f aca="false">'SPEC DETAILS'!X196</f>
        <v>0</v>
      </c>
      <c r="AF53" s="176" t="n">
        <f aca="false">'SPEC DETAILS'!Y196</f>
        <v>0</v>
      </c>
      <c r="AG53" s="176" t="n">
        <f aca="false">'SPEC DETAILS'!Z196</f>
        <v>0</v>
      </c>
      <c r="AH53" s="178"/>
      <c r="AI53" s="165"/>
      <c r="AJ53" s="165"/>
      <c r="AK53" s="165"/>
      <c r="AL53" s="165"/>
      <c r="AM53" s="165"/>
    </row>
    <row r="54" customFormat="false" ht="9" hidden="false" customHeight="false" outlineLevel="0" collapsed="false">
      <c r="A54" s="175" t="s">
        <v>132</v>
      </c>
      <c r="B54" s="162"/>
      <c r="C54" s="157"/>
      <c r="D54" s="165"/>
      <c r="E54" s="165"/>
      <c r="F54" s="165"/>
      <c r="G54" s="165"/>
      <c r="H54" s="165"/>
      <c r="I54" s="165"/>
      <c r="J54" s="176" t="n">
        <f aca="false">'SPEC DETAILS'!C197</f>
        <v>88.4643</v>
      </c>
      <c r="K54" s="176" t="n">
        <f aca="false">'SPEC DETAILS'!D197</f>
        <v>103.7083</v>
      </c>
      <c r="L54" s="176" t="n">
        <f aca="false">'SPEC DETAILS'!E197</f>
        <v>103.7083</v>
      </c>
      <c r="M54" s="176" t="n">
        <f aca="false">'SPEC DETAILS'!F197</f>
        <v>103.7083</v>
      </c>
      <c r="N54" s="176" t="n">
        <f aca="false">'SPEC DETAILS'!G197</f>
        <v>139.25</v>
      </c>
      <c r="O54" s="176" t="n">
        <f aca="false">'SPEC DETAILS'!H197</f>
        <v>139.25</v>
      </c>
      <c r="P54" s="176" t="n">
        <f aca="false">'SPEC DETAILS'!I197</f>
        <v>139.25</v>
      </c>
      <c r="Q54" s="176" t="n">
        <f aca="false">'SPEC DETAILS'!J197</f>
        <v>103.6857</v>
      </c>
      <c r="R54" s="176" t="n">
        <f aca="false">'SPEC DETAILS'!K197</f>
        <v>103.6857</v>
      </c>
      <c r="S54" s="176" t="n">
        <f aca="false">'SPEC DETAILS'!L197</f>
        <v>103.6857</v>
      </c>
      <c r="T54" s="176" t="n">
        <f aca="false">'SPEC DETAILS'!M197</f>
        <v>139.25</v>
      </c>
      <c r="U54" s="176" t="n">
        <f aca="false">'SPEC DETAILS'!N197</f>
        <v>139.25</v>
      </c>
      <c r="V54" s="176" t="n">
        <f aca="false">'SPEC DETAILS'!O197</f>
        <v>139.25</v>
      </c>
      <c r="W54" s="176" t="n">
        <f aca="false">'SPEC DETAILS'!P197</f>
        <v>0</v>
      </c>
      <c r="X54" s="176" t="n">
        <f aca="false">'SPEC DETAILS'!Q197</f>
        <v>0</v>
      </c>
      <c r="Y54" s="176" t="n">
        <f aca="false">'SPEC DETAILS'!R197</f>
        <v>0</v>
      </c>
      <c r="Z54" s="176" t="n">
        <f aca="false">'SPEC DETAILS'!S197</f>
        <v>0</v>
      </c>
      <c r="AA54" s="176" t="n">
        <f aca="false">'SPEC DETAILS'!T197</f>
        <v>0</v>
      </c>
      <c r="AB54" s="176" t="n">
        <f aca="false">'SPEC DETAILS'!U197</f>
        <v>0</v>
      </c>
      <c r="AC54" s="176" t="n">
        <f aca="false">'SPEC DETAILS'!V197</f>
        <v>0</v>
      </c>
      <c r="AD54" s="176" t="n">
        <f aca="false">'SPEC DETAILS'!W197</f>
        <v>0</v>
      </c>
      <c r="AE54" s="176" t="n">
        <f aca="false">'SPEC DETAILS'!X197</f>
        <v>0</v>
      </c>
      <c r="AF54" s="176" t="n">
        <f aca="false">'SPEC DETAILS'!Y197</f>
        <v>0</v>
      </c>
      <c r="AG54" s="176" t="n">
        <f aca="false">'SPEC DETAILS'!Z197</f>
        <v>0</v>
      </c>
      <c r="AH54" s="165"/>
      <c r="AI54" s="165"/>
      <c r="AJ54" s="165"/>
      <c r="AK54" s="165"/>
      <c r="AL54" s="165"/>
      <c r="AM54" s="165"/>
    </row>
    <row r="55" customFormat="false" ht="9" hidden="false" customHeight="false" outlineLevel="0" collapsed="false">
      <c r="A55" s="175" t="s">
        <v>133</v>
      </c>
      <c r="B55" s="157"/>
      <c r="C55" s="157"/>
      <c r="D55" s="165"/>
      <c r="E55" s="165"/>
      <c r="F55" s="165"/>
      <c r="G55" s="165"/>
      <c r="H55" s="165"/>
      <c r="I55" s="165"/>
      <c r="J55" s="176" t="n">
        <f aca="false">'SPEC DETAILS'!C199</f>
        <v>0</v>
      </c>
      <c r="K55" s="176" t="n">
        <f aca="false">'SPEC DETAILS'!D199</f>
        <v>0</v>
      </c>
      <c r="L55" s="176" t="n">
        <f aca="false">'SPEC DETAILS'!E199</f>
        <v>0</v>
      </c>
      <c r="M55" s="176" t="n">
        <f aca="false">'SPEC DETAILS'!F199</f>
        <v>0</v>
      </c>
      <c r="N55" s="176" t="n">
        <f aca="false">'SPEC DETAILS'!G199</f>
        <v>0</v>
      </c>
      <c r="O55" s="176" t="n">
        <f aca="false">'SPEC DETAILS'!H199</f>
        <v>0</v>
      </c>
      <c r="P55" s="176" t="n">
        <f aca="false">'SPEC DETAILS'!I199</f>
        <v>0</v>
      </c>
      <c r="Q55" s="176" t="n">
        <f aca="false">'SPEC DETAILS'!J199</f>
        <v>0</v>
      </c>
      <c r="R55" s="176" t="n">
        <f aca="false">'SPEC DETAILS'!K199</f>
        <v>0</v>
      </c>
      <c r="S55" s="176" t="n">
        <f aca="false">'SPEC DETAILS'!L199</f>
        <v>0</v>
      </c>
      <c r="T55" s="176" t="n">
        <f aca="false">'SPEC DETAILS'!M199</f>
        <v>0</v>
      </c>
      <c r="U55" s="176" t="n">
        <f aca="false">'SPEC DETAILS'!N199</f>
        <v>0</v>
      </c>
      <c r="V55" s="176" t="n">
        <f aca="false">'SPEC DETAILS'!O199</f>
        <v>0</v>
      </c>
      <c r="W55" s="176" t="n">
        <f aca="false">'SPEC DETAILS'!P199</f>
        <v>0</v>
      </c>
      <c r="X55" s="176" t="n">
        <f aca="false">'SPEC DETAILS'!Q199</f>
        <v>0</v>
      </c>
      <c r="Y55" s="176" t="n">
        <f aca="false">'SPEC DETAILS'!R199</f>
        <v>0</v>
      </c>
      <c r="Z55" s="176" t="n">
        <f aca="false">'SPEC DETAILS'!S199</f>
        <v>0</v>
      </c>
      <c r="AA55" s="176" t="n">
        <f aca="false">'SPEC DETAILS'!T199</f>
        <v>0</v>
      </c>
      <c r="AB55" s="176" t="n">
        <f aca="false">'SPEC DETAILS'!U199</f>
        <v>0</v>
      </c>
      <c r="AC55" s="176" t="n">
        <f aca="false">'SPEC DETAILS'!V199</f>
        <v>0</v>
      </c>
      <c r="AD55" s="176" t="n">
        <f aca="false">'SPEC DETAILS'!W199</f>
        <v>0</v>
      </c>
      <c r="AE55" s="176" t="n">
        <f aca="false">'SPEC DETAILS'!X199</f>
        <v>0</v>
      </c>
      <c r="AF55" s="176" t="n">
        <f aca="false">'SPEC DETAILS'!Y199</f>
        <v>0</v>
      </c>
      <c r="AG55" s="176" t="n">
        <f aca="false">'SPEC DETAILS'!Z199</f>
        <v>0</v>
      </c>
      <c r="AH55" s="165"/>
      <c r="AI55" s="165"/>
      <c r="AJ55" s="165"/>
      <c r="AK55" s="165"/>
      <c r="AL55" s="165"/>
      <c r="AM55" s="165"/>
    </row>
    <row r="56" customFormat="false" ht="9" hidden="false" customHeight="false" outlineLevel="0" collapsed="false">
      <c r="A56" s="175" t="s">
        <v>134</v>
      </c>
      <c r="B56" s="170"/>
      <c r="C56" s="170"/>
      <c r="D56" s="170"/>
      <c r="E56" s="170"/>
      <c r="F56" s="170"/>
      <c r="G56" s="170"/>
      <c r="H56" s="170"/>
      <c r="I56" s="170"/>
      <c r="J56" s="176" t="n">
        <f aca="false">'SPEC DETAILS'!C200</f>
        <v>0</v>
      </c>
      <c r="K56" s="176" t="n">
        <f aca="false">'SPEC DETAILS'!D200</f>
        <v>0</v>
      </c>
      <c r="L56" s="176" t="n">
        <f aca="false">'SPEC DETAILS'!E200</f>
        <v>0</v>
      </c>
      <c r="M56" s="176" t="n">
        <f aca="false">'SPEC DETAILS'!F200</f>
        <v>0</v>
      </c>
      <c r="N56" s="176" t="n">
        <f aca="false">'SPEC DETAILS'!G200</f>
        <v>0</v>
      </c>
      <c r="O56" s="176" t="n">
        <f aca="false">'SPEC DETAILS'!H200</f>
        <v>0</v>
      </c>
      <c r="P56" s="176" t="n">
        <f aca="false">'SPEC DETAILS'!I200</f>
        <v>0</v>
      </c>
      <c r="Q56" s="176" t="n">
        <f aca="false">'SPEC DETAILS'!J200</f>
        <v>0</v>
      </c>
      <c r="R56" s="176" t="n">
        <f aca="false">'SPEC DETAILS'!K200</f>
        <v>0</v>
      </c>
      <c r="S56" s="176" t="n">
        <f aca="false">'SPEC DETAILS'!L200</f>
        <v>0</v>
      </c>
      <c r="T56" s="176" t="n">
        <f aca="false">'SPEC DETAILS'!M200</f>
        <v>0</v>
      </c>
      <c r="U56" s="176" t="n">
        <f aca="false">'SPEC DETAILS'!N200</f>
        <v>0</v>
      </c>
      <c r="V56" s="176" t="n">
        <f aca="false">'SPEC DETAILS'!O200</f>
        <v>0</v>
      </c>
      <c r="W56" s="176" t="n">
        <f aca="false">'SPEC DETAILS'!P200</f>
        <v>0</v>
      </c>
      <c r="X56" s="176" t="n">
        <f aca="false">'SPEC DETAILS'!Q200</f>
        <v>0</v>
      </c>
      <c r="Y56" s="176" t="n">
        <f aca="false">'SPEC DETAILS'!R200</f>
        <v>0</v>
      </c>
      <c r="Z56" s="176" t="n">
        <f aca="false">'SPEC DETAILS'!S200</f>
        <v>0</v>
      </c>
      <c r="AA56" s="176" t="n">
        <f aca="false">'SPEC DETAILS'!T200</f>
        <v>0</v>
      </c>
      <c r="AB56" s="176" t="n">
        <f aca="false">'SPEC DETAILS'!U200</f>
        <v>0</v>
      </c>
      <c r="AC56" s="176" t="n">
        <f aca="false">'SPEC DETAILS'!V200</f>
        <v>0</v>
      </c>
      <c r="AD56" s="176" t="n">
        <f aca="false">'SPEC DETAILS'!W200</f>
        <v>0</v>
      </c>
      <c r="AE56" s="176" t="n">
        <f aca="false">'SPEC DETAILS'!X200</f>
        <v>0</v>
      </c>
      <c r="AF56" s="176" t="n">
        <f aca="false">'SPEC DETAILS'!Y200</f>
        <v>0</v>
      </c>
      <c r="AG56" s="176" t="n">
        <f aca="false">'SPEC DETAILS'!Z200</f>
        <v>0</v>
      </c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0"/>
      <c r="AT56" s="170"/>
      <c r="AU56" s="170"/>
      <c r="AV56" s="170"/>
      <c r="AW56" s="170"/>
      <c r="AX56" s="170"/>
      <c r="AY56" s="170"/>
      <c r="AZ56" s="170"/>
      <c r="BA56" s="170"/>
      <c r="BB56" s="170"/>
      <c r="BC56" s="170"/>
      <c r="BD56" s="170"/>
      <c r="BE56" s="170"/>
      <c r="BF56" s="170"/>
      <c r="BG56" s="170"/>
      <c r="BH56" s="170"/>
      <c r="BI56" s="170"/>
      <c r="BJ56" s="170"/>
      <c r="BK56" s="170"/>
      <c r="BL56" s="170"/>
      <c r="BM56" s="170"/>
      <c r="BN56" s="170"/>
      <c r="BO56" s="170"/>
      <c r="BP56" s="170"/>
      <c r="BQ56" s="170"/>
      <c r="BR56" s="170"/>
      <c r="BS56" s="170"/>
      <c r="BT56" s="170"/>
      <c r="BU56" s="170"/>
      <c r="BV56" s="170"/>
      <c r="BW56" s="170"/>
      <c r="BX56" s="170"/>
      <c r="BY56" s="170"/>
      <c r="BZ56" s="170"/>
      <c r="CA56" s="170"/>
      <c r="CB56" s="170"/>
      <c r="CC56" s="170"/>
      <c r="CD56" s="170"/>
      <c r="CE56" s="170"/>
      <c r="CF56" s="170"/>
      <c r="CG56" s="170"/>
      <c r="CH56" s="170"/>
      <c r="CI56" s="170"/>
      <c r="CJ56" s="170"/>
      <c r="CK56" s="170"/>
      <c r="CL56" s="170"/>
      <c r="CM56" s="170"/>
      <c r="CN56" s="170"/>
      <c r="CO56" s="170"/>
      <c r="CP56" s="170"/>
      <c r="CQ56" s="170"/>
      <c r="CR56" s="170"/>
      <c r="CS56" s="170"/>
      <c r="CT56" s="170"/>
      <c r="CU56" s="170"/>
      <c r="CV56" s="170"/>
      <c r="CW56" s="170"/>
      <c r="CX56" s="170"/>
      <c r="CY56" s="170"/>
      <c r="CZ56" s="170"/>
      <c r="DA56" s="170"/>
      <c r="DB56" s="170"/>
      <c r="DC56" s="170"/>
      <c r="DD56" s="170"/>
      <c r="DE56" s="170"/>
      <c r="DF56" s="170"/>
      <c r="DG56" s="170"/>
      <c r="DH56" s="170"/>
      <c r="DI56" s="170"/>
      <c r="DJ56" s="170"/>
      <c r="DK56" s="170"/>
      <c r="DL56" s="170"/>
      <c r="DM56" s="170"/>
      <c r="DN56" s="170"/>
      <c r="DO56" s="170"/>
      <c r="DP56" s="170"/>
      <c r="DQ56" s="170"/>
      <c r="DR56" s="170"/>
      <c r="DS56" s="170"/>
      <c r="DT56" s="170"/>
      <c r="DU56" s="170"/>
      <c r="DV56" s="170"/>
      <c r="DW56" s="170"/>
      <c r="DX56" s="170"/>
      <c r="DY56" s="170"/>
      <c r="DZ56" s="170"/>
      <c r="EA56" s="170"/>
      <c r="EB56" s="170"/>
      <c r="EC56" s="170"/>
      <c r="ED56" s="170"/>
      <c r="EE56" s="170"/>
      <c r="EF56" s="170"/>
      <c r="EG56" s="170"/>
      <c r="EH56" s="170"/>
      <c r="EI56" s="170"/>
      <c r="EJ56" s="170"/>
      <c r="EK56" s="170"/>
      <c r="EL56" s="170"/>
      <c r="EM56" s="170"/>
      <c r="EN56" s="170"/>
      <c r="EO56" s="170"/>
      <c r="EP56" s="170"/>
      <c r="EQ56" s="170"/>
      <c r="ER56" s="170"/>
      <c r="ES56" s="170"/>
      <c r="ET56" s="170"/>
      <c r="EU56" s="170"/>
      <c r="EV56" s="170"/>
      <c r="EW56" s="170"/>
      <c r="EX56" s="170"/>
      <c r="EY56" s="170"/>
      <c r="EZ56" s="170"/>
      <c r="FA56" s="170"/>
      <c r="FB56" s="170"/>
      <c r="FC56" s="170"/>
      <c r="FD56" s="170"/>
      <c r="FE56" s="170"/>
      <c r="FF56" s="170"/>
      <c r="FG56" s="170"/>
      <c r="FH56" s="170"/>
      <c r="FI56" s="170"/>
      <c r="FJ56" s="170"/>
      <c r="FK56" s="170"/>
      <c r="FL56" s="170"/>
      <c r="FM56" s="170"/>
      <c r="FN56" s="170"/>
      <c r="FO56" s="170"/>
      <c r="FP56" s="170"/>
      <c r="FQ56" s="170"/>
      <c r="FR56" s="170"/>
      <c r="FS56" s="170"/>
      <c r="FT56" s="170"/>
      <c r="FU56" s="170"/>
      <c r="FV56" s="170"/>
      <c r="FW56" s="170"/>
      <c r="FX56" s="170"/>
      <c r="FY56" s="170"/>
      <c r="FZ56" s="170"/>
      <c r="GA56" s="170"/>
      <c r="GB56" s="170"/>
      <c r="GC56" s="170"/>
      <c r="GD56" s="170"/>
      <c r="GE56" s="170"/>
      <c r="GF56" s="170"/>
      <c r="GG56" s="170"/>
      <c r="GH56" s="170"/>
      <c r="GI56" s="170"/>
      <c r="GJ56" s="170"/>
      <c r="GK56" s="170"/>
      <c r="GL56" s="170"/>
      <c r="GM56" s="170"/>
      <c r="GN56" s="170"/>
      <c r="GO56" s="170"/>
      <c r="GP56" s="170"/>
      <c r="GQ56" s="170"/>
      <c r="GR56" s="170"/>
      <c r="GS56" s="170"/>
      <c r="GT56" s="170"/>
      <c r="GU56" s="170"/>
      <c r="GV56" s="170"/>
      <c r="GW56" s="170"/>
      <c r="GX56" s="170"/>
      <c r="GY56" s="170"/>
      <c r="GZ56" s="170"/>
      <c r="HA56" s="170"/>
      <c r="HB56" s="170"/>
      <c r="HC56" s="170"/>
      <c r="HD56" s="170"/>
      <c r="HE56" s="170"/>
      <c r="HF56" s="170"/>
      <c r="HG56" s="170"/>
      <c r="HH56" s="170"/>
      <c r="HI56" s="170"/>
      <c r="HJ56" s="170"/>
      <c r="HK56" s="170"/>
      <c r="HL56" s="170"/>
      <c r="HM56" s="170"/>
      <c r="HN56" s="170"/>
      <c r="HO56" s="170"/>
      <c r="HP56" s="170"/>
      <c r="HQ56" s="170"/>
      <c r="HR56" s="170"/>
      <c r="HS56" s="170"/>
      <c r="HT56" s="170"/>
      <c r="HU56" s="170"/>
      <c r="HV56" s="170"/>
      <c r="HW56" s="170"/>
      <c r="HX56" s="170"/>
      <c r="HY56" s="170"/>
      <c r="HZ56" s="170"/>
      <c r="IA56" s="170"/>
      <c r="IB56" s="170"/>
      <c r="IC56" s="170"/>
      <c r="ID56" s="170"/>
      <c r="IE56" s="170"/>
      <c r="IF56" s="170"/>
      <c r="IG56" s="170"/>
      <c r="IH56" s="170"/>
      <c r="II56" s="170"/>
      <c r="IJ56" s="170"/>
      <c r="IK56" s="170"/>
      <c r="IL56" s="170"/>
      <c r="IM56" s="170"/>
      <c r="IN56" s="170"/>
      <c r="IO56" s="170"/>
      <c r="IP56" s="170"/>
      <c r="IQ56" s="170"/>
      <c r="IR56" s="170"/>
      <c r="IS56" s="170"/>
      <c r="IT56" s="170"/>
      <c r="IU56" s="170"/>
      <c r="IV56" s="170"/>
      <c r="IW56" s="170"/>
    </row>
    <row r="57" customFormat="false" ht="9" hidden="false" customHeight="false" outlineLevel="0" collapsed="false">
      <c r="A57" s="170"/>
      <c r="B57" s="170"/>
      <c r="C57" s="170"/>
      <c r="D57" s="170"/>
      <c r="E57" s="170"/>
      <c r="F57" s="170"/>
      <c r="G57" s="170"/>
      <c r="H57" s="170"/>
      <c r="I57" s="170"/>
      <c r="J57" s="170"/>
      <c r="K57" s="170"/>
      <c r="L57" s="170"/>
      <c r="M57" s="170"/>
      <c r="N57" s="170"/>
      <c r="O57" s="170"/>
      <c r="P57" s="170"/>
      <c r="Q57" s="170"/>
      <c r="R57" s="170"/>
      <c r="S57" s="170"/>
      <c r="T57" s="170"/>
      <c r="U57" s="170"/>
      <c r="V57" s="170"/>
      <c r="W57" s="170"/>
      <c r="X57" s="170"/>
      <c r="Y57" s="170"/>
      <c r="Z57" s="170"/>
      <c r="AA57" s="170"/>
      <c r="AB57" s="170"/>
      <c r="AC57" s="170"/>
      <c r="AD57" s="170"/>
      <c r="AE57" s="170"/>
      <c r="AF57" s="170"/>
      <c r="AG57" s="170"/>
      <c r="AH57" s="170"/>
      <c r="AI57" s="170"/>
      <c r="AJ57" s="170"/>
      <c r="AK57" s="170"/>
      <c r="AL57" s="170"/>
      <c r="AM57" s="170"/>
      <c r="AN57" s="170"/>
      <c r="AO57" s="170"/>
      <c r="AP57" s="170"/>
      <c r="AQ57" s="170"/>
      <c r="AR57" s="170"/>
      <c r="AS57" s="170"/>
      <c r="AT57" s="170"/>
      <c r="AU57" s="170"/>
      <c r="AV57" s="170"/>
      <c r="AW57" s="170"/>
      <c r="AX57" s="170"/>
      <c r="AY57" s="170"/>
      <c r="AZ57" s="170"/>
      <c r="BA57" s="170"/>
      <c r="BB57" s="170"/>
      <c r="BC57" s="170"/>
      <c r="BD57" s="170"/>
      <c r="BE57" s="170"/>
      <c r="BF57" s="170"/>
      <c r="BG57" s="170"/>
      <c r="BH57" s="170"/>
      <c r="BI57" s="170"/>
      <c r="BJ57" s="170"/>
      <c r="BK57" s="170"/>
      <c r="BL57" s="170"/>
      <c r="BM57" s="170"/>
      <c r="BN57" s="170"/>
      <c r="BO57" s="170"/>
      <c r="BP57" s="170"/>
      <c r="BQ57" s="170"/>
      <c r="BR57" s="170"/>
      <c r="BS57" s="170"/>
      <c r="BT57" s="170"/>
      <c r="BU57" s="170"/>
      <c r="BV57" s="170"/>
      <c r="BW57" s="170"/>
      <c r="BX57" s="170"/>
      <c r="BY57" s="170"/>
      <c r="BZ57" s="170"/>
      <c r="CA57" s="170"/>
      <c r="CB57" s="170"/>
      <c r="CC57" s="170"/>
      <c r="CD57" s="170"/>
      <c r="CE57" s="170"/>
      <c r="CF57" s="170"/>
      <c r="CG57" s="170"/>
      <c r="CH57" s="170"/>
      <c r="CI57" s="170"/>
      <c r="CJ57" s="170"/>
      <c r="CK57" s="170"/>
      <c r="CL57" s="170"/>
      <c r="CM57" s="170"/>
      <c r="CN57" s="170"/>
      <c r="CO57" s="170"/>
      <c r="CP57" s="170"/>
      <c r="CQ57" s="170"/>
      <c r="CR57" s="170"/>
      <c r="CS57" s="170"/>
      <c r="CT57" s="170"/>
      <c r="CU57" s="170"/>
      <c r="CV57" s="170"/>
      <c r="CW57" s="170"/>
      <c r="CX57" s="170"/>
      <c r="CY57" s="170"/>
      <c r="CZ57" s="170"/>
      <c r="DA57" s="170"/>
      <c r="DB57" s="170"/>
      <c r="DC57" s="170"/>
      <c r="DD57" s="170"/>
      <c r="DE57" s="170"/>
      <c r="DF57" s="170"/>
      <c r="DG57" s="170"/>
      <c r="DH57" s="170"/>
      <c r="DI57" s="170"/>
      <c r="DJ57" s="170"/>
      <c r="DK57" s="170"/>
      <c r="DL57" s="170"/>
      <c r="DM57" s="170"/>
      <c r="DN57" s="170"/>
      <c r="DO57" s="170"/>
      <c r="DP57" s="170"/>
      <c r="DQ57" s="170"/>
      <c r="DR57" s="170"/>
      <c r="DS57" s="170"/>
      <c r="DT57" s="170"/>
      <c r="DU57" s="170"/>
      <c r="DV57" s="170"/>
      <c r="DW57" s="170"/>
      <c r="DX57" s="170"/>
      <c r="DY57" s="170"/>
      <c r="DZ57" s="170"/>
      <c r="EA57" s="170"/>
      <c r="EB57" s="170"/>
      <c r="EC57" s="170"/>
      <c r="ED57" s="170"/>
      <c r="EE57" s="170"/>
      <c r="EF57" s="170"/>
      <c r="EG57" s="170"/>
      <c r="EH57" s="170"/>
      <c r="EI57" s="170"/>
      <c r="EJ57" s="170"/>
      <c r="EK57" s="170"/>
      <c r="EL57" s="170"/>
      <c r="EM57" s="170"/>
      <c r="EN57" s="170"/>
      <c r="EO57" s="170"/>
      <c r="EP57" s="170"/>
      <c r="EQ57" s="170"/>
      <c r="ER57" s="170"/>
      <c r="ES57" s="170"/>
      <c r="ET57" s="170"/>
      <c r="EU57" s="170"/>
      <c r="EV57" s="170"/>
      <c r="EW57" s="170"/>
      <c r="EX57" s="170"/>
      <c r="EY57" s="170"/>
      <c r="EZ57" s="170"/>
      <c r="FA57" s="170"/>
      <c r="FB57" s="170"/>
      <c r="FC57" s="170"/>
      <c r="FD57" s="170"/>
      <c r="FE57" s="170"/>
      <c r="FF57" s="170"/>
      <c r="FG57" s="170"/>
      <c r="FH57" s="170"/>
      <c r="FI57" s="170"/>
      <c r="FJ57" s="170"/>
      <c r="FK57" s="170"/>
      <c r="FL57" s="170"/>
      <c r="FM57" s="170"/>
      <c r="FN57" s="170"/>
      <c r="FO57" s="170"/>
      <c r="FP57" s="170"/>
      <c r="FQ57" s="170"/>
      <c r="FR57" s="170"/>
      <c r="FS57" s="170"/>
      <c r="FT57" s="170"/>
      <c r="FU57" s="170"/>
      <c r="FV57" s="170"/>
      <c r="FW57" s="170"/>
      <c r="FX57" s="170"/>
      <c r="FY57" s="170"/>
      <c r="FZ57" s="170"/>
      <c r="GA57" s="170"/>
      <c r="GB57" s="170"/>
      <c r="GC57" s="170"/>
      <c r="GD57" s="170"/>
      <c r="GE57" s="170"/>
      <c r="GF57" s="170"/>
      <c r="GG57" s="170"/>
      <c r="GH57" s="170"/>
      <c r="GI57" s="170"/>
      <c r="GJ57" s="170"/>
      <c r="GK57" s="170"/>
      <c r="GL57" s="170"/>
      <c r="GM57" s="170"/>
      <c r="GN57" s="170"/>
      <c r="GO57" s="170"/>
      <c r="GP57" s="170"/>
      <c r="GQ57" s="170"/>
      <c r="GR57" s="170"/>
      <c r="GS57" s="170"/>
      <c r="GT57" s="170"/>
      <c r="GU57" s="170"/>
      <c r="GV57" s="170"/>
      <c r="GW57" s="170"/>
      <c r="GX57" s="170"/>
      <c r="GY57" s="170"/>
      <c r="GZ57" s="170"/>
      <c r="HA57" s="170"/>
      <c r="HB57" s="170"/>
      <c r="HC57" s="170"/>
      <c r="HD57" s="170"/>
      <c r="HE57" s="170"/>
      <c r="HF57" s="170"/>
      <c r="HG57" s="170"/>
      <c r="HH57" s="170"/>
      <c r="HI57" s="170"/>
      <c r="HJ57" s="170"/>
      <c r="HK57" s="170"/>
      <c r="HL57" s="170"/>
      <c r="HM57" s="170"/>
      <c r="HN57" s="170"/>
      <c r="HO57" s="170"/>
      <c r="HP57" s="170"/>
      <c r="HQ57" s="170"/>
      <c r="HR57" s="170"/>
      <c r="HS57" s="170"/>
      <c r="HT57" s="170"/>
      <c r="HU57" s="170"/>
      <c r="HV57" s="170"/>
      <c r="HW57" s="170"/>
      <c r="HX57" s="170"/>
      <c r="HY57" s="170"/>
      <c r="HZ57" s="170"/>
      <c r="IA57" s="170"/>
      <c r="IB57" s="170"/>
      <c r="IC57" s="170"/>
      <c r="ID57" s="170"/>
      <c r="IE57" s="170"/>
      <c r="IF57" s="170"/>
      <c r="IG57" s="170"/>
      <c r="IH57" s="170"/>
      <c r="II57" s="170"/>
      <c r="IJ57" s="170"/>
      <c r="IK57" s="170"/>
      <c r="IL57" s="170"/>
      <c r="IM57" s="170"/>
      <c r="IN57" s="170"/>
      <c r="IO57" s="170"/>
      <c r="IP57" s="170"/>
      <c r="IQ57" s="170"/>
      <c r="IR57" s="170"/>
      <c r="IS57" s="170"/>
      <c r="IT57" s="170"/>
      <c r="IU57" s="170"/>
      <c r="IV57" s="170"/>
      <c r="IW57" s="170"/>
    </row>
    <row r="58" customFormat="false" ht="9" hidden="false" customHeight="false" outlineLevel="0" collapsed="false">
      <c r="A58" s="173"/>
      <c r="B58" s="173"/>
      <c r="C58" s="173"/>
      <c r="D58" s="173"/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3"/>
      <c r="AC58" s="173"/>
      <c r="AD58" s="173"/>
      <c r="AE58" s="173"/>
      <c r="AF58" s="173"/>
      <c r="AG58" s="173"/>
      <c r="AH58" s="173"/>
      <c r="AI58" s="173"/>
      <c r="AJ58" s="173"/>
      <c r="AK58" s="173"/>
      <c r="AL58" s="173"/>
      <c r="AM58" s="173"/>
      <c r="AN58" s="173"/>
      <c r="AO58" s="173"/>
      <c r="AP58" s="173"/>
      <c r="AQ58" s="173"/>
      <c r="AR58" s="173"/>
      <c r="AS58" s="173"/>
      <c r="AT58" s="173"/>
      <c r="AU58" s="173"/>
      <c r="AV58" s="173"/>
      <c r="AW58" s="173"/>
      <c r="AX58" s="173"/>
      <c r="AY58" s="173"/>
      <c r="AZ58" s="173"/>
      <c r="BA58" s="173"/>
      <c r="BB58" s="173"/>
      <c r="BC58" s="173"/>
      <c r="BD58" s="173"/>
      <c r="BE58" s="173"/>
      <c r="BF58" s="173"/>
      <c r="BG58" s="173"/>
      <c r="BH58" s="173"/>
      <c r="BI58" s="173"/>
      <c r="BJ58" s="173"/>
      <c r="BK58" s="173"/>
      <c r="BL58" s="173"/>
      <c r="BM58" s="173"/>
      <c r="BN58" s="173"/>
      <c r="BO58" s="173"/>
      <c r="BP58" s="173"/>
      <c r="BQ58" s="173"/>
      <c r="BR58" s="173"/>
      <c r="BS58" s="173"/>
      <c r="BT58" s="173"/>
      <c r="BU58" s="173"/>
      <c r="BV58" s="173"/>
      <c r="BW58" s="173"/>
      <c r="BX58" s="173"/>
      <c r="BY58" s="173"/>
      <c r="BZ58" s="173"/>
      <c r="CA58" s="173"/>
      <c r="CB58" s="173"/>
      <c r="CC58" s="173"/>
      <c r="CD58" s="173"/>
      <c r="CE58" s="173"/>
      <c r="CF58" s="173"/>
      <c r="CG58" s="173"/>
      <c r="CH58" s="173"/>
      <c r="CI58" s="173"/>
      <c r="CJ58" s="173"/>
      <c r="CK58" s="173"/>
      <c r="CL58" s="173"/>
      <c r="CM58" s="173"/>
      <c r="CN58" s="173"/>
      <c r="CO58" s="173"/>
      <c r="CP58" s="173"/>
      <c r="CQ58" s="173"/>
      <c r="CR58" s="173"/>
      <c r="CS58" s="173"/>
      <c r="CT58" s="173"/>
      <c r="CU58" s="173"/>
      <c r="CV58" s="173"/>
      <c r="CW58" s="173"/>
      <c r="CX58" s="173"/>
      <c r="CY58" s="173"/>
      <c r="CZ58" s="173"/>
      <c r="DA58" s="173"/>
      <c r="DB58" s="173"/>
      <c r="DC58" s="173"/>
      <c r="DD58" s="173"/>
      <c r="DE58" s="173"/>
      <c r="DF58" s="173"/>
      <c r="DG58" s="173"/>
      <c r="DH58" s="173"/>
      <c r="DI58" s="173"/>
      <c r="DJ58" s="173"/>
      <c r="DK58" s="173"/>
      <c r="DL58" s="173"/>
      <c r="DM58" s="173"/>
      <c r="DN58" s="173"/>
      <c r="DO58" s="173"/>
      <c r="DP58" s="173"/>
      <c r="DQ58" s="173"/>
      <c r="DR58" s="173"/>
      <c r="DS58" s="173"/>
      <c r="DT58" s="173"/>
      <c r="DU58" s="173"/>
      <c r="DV58" s="173"/>
      <c r="DW58" s="173"/>
      <c r="DX58" s="173"/>
      <c r="DY58" s="173"/>
      <c r="DZ58" s="173"/>
      <c r="EA58" s="173"/>
      <c r="EB58" s="173"/>
      <c r="EC58" s="173"/>
      <c r="ED58" s="173"/>
      <c r="EE58" s="173"/>
      <c r="EF58" s="173"/>
      <c r="EG58" s="173"/>
      <c r="EH58" s="173"/>
      <c r="EI58" s="173"/>
      <c r="EJ58" s="173"/>
      <c r="EK58" s="173"/>
      <c r="EL58" s="173"/>
      <c r="EM58" s="173"/>
      <c r="EN58" s="173"/>
      <c r="EO58" s="173"/>
      <c r="EP58" s="173"/>
      <c r="EQ58" s="173"/>
      <c r="ER58" s="173"/>
      <c r="ES58" s="173"/>
      <c r="ET58" s="173"/>
      <c r="EU58" s="173"/>
      <c r="EV58" s="173"/>
      <c r="EW58" s="173"/>
      <c r="EX58" s="173"/>
      <c r="EY58" s="173"/>
      <c r="EZ58" s="173"/>
      <c r="FA58" s="173"/>
      <c r="FB58" s="173"/>
      <c r="FC58" s="173"/>
      <c r="FD58" s="173"/>
      <c r="FE58" s="173"/>
      <c r="FF58" s="173"/>
      <c r="FG58" s="173"/>
      <c r="FH58" s="173"/>
      <c r="FI58" s="173"/>
      <c r="FJ58" s="173"/>
      <c r="FK58" s="173"/>
      <c r="FL58" s="173"/>
      <c r="FM58" s="173"/>
      <c r="FN58" s="173"/>
      <c r="FO58" s="173"/>
      <c r="FP58" s="173"/>
      <c r="FQ58" s="173"/>
      <c r="FR58" s="173"/>
      <c r="FS58" s="173"/>
      <c r="FT58" s="173"/>
      <c r="FU58" s="173"/>
      <c r="FV58" s="173"/>
      <c r="FW58" s="173"/>
      <c r="FX58" s="173"/>
      <c r="FY58" s="173"/>
      <c r="FZ58" s="173"/>
      <c r="GA58" s="173"/>
      <c r="GB58" s="173"/>
      <c r="GC58" s="173"/>
      <c r="GD58" s="173"/>
      <c r="GE58" s="173"/>
      <c r="GF58" s="173"/>
      <c r="GG58" s="173"/>
      <c r="GH58" s="173"/>
      <c r="GI58" s="173"/>
      <c r="GJ58" s="173"/>
      <c r="GK58" s="173"/>
      <c r="GL58" s="173"/>
      <c r="GM58" s="173"/>
      <c r="GN58" s="173"/>
      <c r="GO58" s="173"/>
      <c r="GP58" s="173"/>
      <c r="GQ58" s="173"/>
      <c r="GR58" s="173"/>
      <c r="GS58" s="173"/>
      <c r="GT58" s="173"/>
      <c r="GU58" s="173"/>
      <c r="GV58" s="173"/>
      <c r="GW58" s="173"/>
      <c r="GX58" s="173"/>
      <c r="GY58" s="173"/>
      <c r="GZ58" s="173"/>
      <c r="HA58" s="173"/>
      <c r="HB58" s="173"/>
      <c r="HC58" s="173"/>
      <c r="HD58" s="173"/>
      <c r="HE58" s="173"/>
      <c r="HF58" s="173"/>
      <c r="HG58" s="173"/>
      <c r="HH58" s="173"/>
      <c r="HI58" s="173"/>
      <c r="HJ58" s="173"/>
      <c r="HK58" s="173"/>
      <c r="HL58" s="173"/>
      <c r="HM58" s="173"/>
      <c r="HN58" s="173"/>
      <c r="HO58" s="173"/>
      <c r="HP58" s="173"/>
      <c r="HQ58" s="173"/>
      <c r="HR58" s="173"/>
      <c r="HS58" s="173"/>
      <c r="HT58" s="173"/>
      <c r="HU58" s="173"/>
      <c r="HV58" s="173"/>
      <c r="HW58" s="173"/>
      <c r="HX58" s="173"/>
      <c r="HY58" s="173"/>
      <c r="HZ58" s="173"/>
      <c r="IA58" s="173"/>
      <c r="IB58" s="173"/>
      <c r="IC58" s="173"/>
      <c r="ID58" s="173"/>
      <c r="IE58" s="173"/>
      <c r="IF58" s="173"/>
      <c r="IG58" s="173"/>
      <c r="IH58" s="173"/>
      <c r="II58" s="173"/>
      <c r="IJ58" s="173"/>
      <c r="IK58" s="173"/>
      <c r="IL58" s="173"/>
      <c r="IM58" s="173"/>
      <c r="IN58" s="173"/>
      <c r="IO58" s="173"/>
      <c r="IP58" s="173"/>
      <c r="IQ58" s="173"/>
      <c r="IR58" s="173"/>
      <c r="IS58" s="173"/>
      <c r="IT58" s="173"/>
      <c r="IU58" s="173"/>
      <c r="IV58" s="173"/>
      <c r="IW58" s="173"/>
    </row>
    <row r="59" customFormat="false" ht="9" hidden="false" customHeight="false" outlineLevel="0" collapsed="false">
      <c r="A59" s="157"/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  <c r="S59" s="157"/>
      <c r="T59" s="157"/>
      <c r="U59" s="157"/>
      <c r="V59" s="157"/>
      <c r="W59" s="157"/>
      <c r="X59" s="157"/>
      <c r="Y59" s="157"/>
      <c r="Z59" s="157"/>
      <c r="AA59" s="157"/>
      <c r="AB59" s="157"/>
      <c r="AC59" s="157"/>
      <c r="AD59" s="157"/>
      <c r="AE59" s="157"/>
      <c r="AF59" s="157"/>
      <c r="AG59" s="157"/>
      <c r="AH59" s="15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79" t="s">
        <v>0</v>
      </c>
    </row>
    <row r="2" customFormat="false" ht="10.5" hidden="false" customHeight="false" outlineLevel="0" collapsed="false">
      <c r="A2" s="179" t="s">
        <v>178</v>
      </c>
    </row>
    <row r="3" customFormat="false" ht="10.5" hidden="false" customHeight="false" outlineLevel="0" collapsed="false">
      <c r="A3" s="179" t="str">
        <f aca="false">'POWER SUM'!A3</f>
        <v>As of November 16, 2001</v>
      </c>
    </row>
    <row r="4" customFormat="false" ht="10.5" hidden="false" customHeight="false" outlineLevel="0" collapsed="false">
      <c r="A4" s="179" t="s">
        <v>3</v>
      </c>
    </row>
    <row r="6" customFormat="false" ht="10.5" hidden="false" customHeight="false" outlineLevel="0" collapsed="false">
      <c r="C6" s="125"/>
    </row>
    <row r="7" customFormat="false" ht="10.5" hidden="false" customHeight="false" outlineLevel="0" collapsed="false">
      <c r="A7" s="125" t="s">
        <v>179</v>
      </c>
      <c r="C7" s="136" t="n">
        <f aca="false">'SPEC REPORT'!C29</f>
        <v>37226</v>
      </c>
      <c r="D7" s="136" t="n">
        <f aca="false">'SPEC REPORT'!D29</f>
        <v>37257</v>
      </c>
      <c r="E7" s="136" t="n">
        <f aca="false">'SPEC REPORT'!E29</f>
        <v>37288</v>
      </c>
      <c r="F7" s="136" t="n">
        <f aca="false">'SPEC REPORT'!F29</f>
        <v>37316</v>
      </c>
      <c r="G7" s="136" t="n">
        <f aca="false">'SPEC REPORT'!G29</f>
        <v>37347</v>
      </c>
      <c r="H7" s="136" t="n">
        <f aca="false">'SPEC REPORT'!H29</f>
        <v>37377</v>
      </c>
      <c r="I7" s="136" t="n">
        <f aca="false">'SPEC REPORT'!I29</f>
        <v>37408</v>
      </c>
      <c r="J7" s="136" t="n">
        <f aca="false">'SPEC REPORT'!J29</f>
        <v>37438</v>
      </c>
      <c r="K7" s="136" t="n">
        <f aca="false">'SPEC REPORT'!K29</f>
        <v>37469</v>
      </c>
      <c r="L7" s="136" t="n">
        <f aca="false">'SPEC REPORT'!L29</f>
        <v>37500</v>
      </c>
      <c r="M7" s="136" t="n">
        <f aca="false">'SPEC REPORT'!M29</f>
        <v>37530</v>
      </c>
      <c r="N7" s="136" t="n">
        <f aca="false">'SPEC REPORT'!N29</f>
        <v>37561</v>
      </c>
      <c r="O7" s="136"/>
    </row>
    <row r="9" customFormat="false" ht="10.5" hidden="false" customHeight="false" outlineLevel="0" collapsed="false">
      <c r="A9" s="1" t="s">
        <v>89</v>
      </c>
      <c r="C9" s="180" t="n">
        <v>40</v>
      </c>
      <c r="D9" s="180" t="n">
        <v>0</v>
      </c>
      <c r="E9" s="180" t="n">
        <v>0</v>
      </c>
      <c r="F9" s="180" t="n">
        <v>0</v>
      </c>
      <c r="G9" s="180" t="n">
        <v>0</v>
      </c>
      <c r="H9" s="180" t="n">
        <v>0</v>
      </c>
      <c r="I9" s="180" t="n">
        <v>0</v>
      </c>
      <c r="J9" s="180" t="n">
        <v>0</v>
      </c>
      <c r="K9" s="180" t="n">
        <v>0</v>
      </c>
      <c r="L9" s="180" t="n">
        <v>0</v>
      </c>
      <c r="M9" s="180" t="n">
        <v>0</v>
      </c>
      <c r="N9" s="180" t="n">
        <v>0</v>
      </c>
    </row>
    <row r="10" customFormat="false" ht="10.5" hidden="false" customHeight="false" outlineLevel="0" collapsed="false">
      <c r="A10" s="1" t="s">
        <v>180</v>
      </c>
      <c r="C10" s="181" t="n">
        <v>0</v>
      </c>
      <c r="D10" s="181" t="n">
        <v>0</v>
      </c>
      <c r="E10" s="181" t="n">
        <v>0</v>
      </c>
      <c r="F10" s="181" t="n">
        <v>0</v>
      </c>
      <c r="G10" s="181" t="n">
        <v>0</v>
      </c>
      <c r="H10" s="181" t="n">
        <v>0</v>
      </c>
      <c r="I10" s="181" t="n">
        <v>0</v>
      </c>
      <c r="J10" s="181" t="n">
        <v>0</v>
      </c>
      <c r="K10" s="181" t="n">
        <v>0</v>
      </c>
      <c r="L10" s="181" t="n">
        <v>0</v>
      </c>
      <c r="M10" s="181" t="n">
        <v>0</v>
      </c>
      <c r="N10" s="181" t="n">
        <v>0</v>
      </c>
    </row>
    <row r="11" customFormat="false" ht="10.5" hidden="false" customHeight="false" outlineLevel="0" collapsed="false">
      <c r="A11" s="1" t="s">
        <v>181</v>
      </c>
      <c r="C11" s="182" t="n">
        <f aca="false">SUM(C9:C10)</f>
        <v>40</v>
      </c>
      <c r="D11" s="182" t="n">
        <f aca="false">SUM(D9:D10)</f>
        <v>0</v>
      </c>
      <c r="E11" s="182" t="n">
        <f aca="false">SUM(E9:E10)</f>
        <v>0</v>
      </c>
      <c r="F11" s="182" t="n">
        <f aca="false">SUM(F9:F10)</f>
        <v>0</v>
      </c>
      <c r="G11" s="182" t="n">
        <f aca="false">SUM(G9:G10)</f>
        <v>0</v>
      </c>
      <c r="H11" s="182" t="n">
        <f aca="false">SUM(H9:H10)</f>
        <v>0</v>
      </c>
      <c r="I11" s="182" t="n">
        <f aca="false">SUM(I9:I10)</f>
        <v>0</v>
      </c>
      <c r="J11" s="182" t="n">
        <f aca="false">SUM(J9:J10)</f>
        <v>0</v>
      </c>
      <c r="K11" s="182" t="n">
        <f aca="false">SUM(K9:K10)</f>
        <v>0</v>
      </c>
      <c r="L11" s="182" t="n">
        <f aca="false">SUM(L9:L10)</f>
        <v>0</v>
      </c>
      <c r="M11" s="182" t="n">
        <f aca="false">SUM(M9:M10)</f>
        <v>0</v>
      </c>
      <c r="N11" s="182" t="n">
        <f aca="false">SUM(N9:N10)</f>
        <v>0</v>
      </c>
    </row>
    <row r="12" customFormat="false" ht="10.5" hidden="false" customHeight="false" outlineLevel="0" collapsed="false"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</row>
    <row r="13" customFormat="false" ht="10.5" hidden="false" customHeight="false" outlineLevel="0" collapsed="false"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</row>
    <row r="14" customFormat="false" ht="10.5" hidden="false" customHeight="false" outlineLevel="0" collapsed="false">
      <c r="A14" s="1" t="s">
        <v>182</v>
      </c>
      <c r="C14" s="182" t="n">
        <v>10</v>
      </c>
      <c r="D14" s="182" t="n">
        <v>0</v>
      </c>
      <c r="E14" s="182" t="n">
        <v>0</v>
      </c>
      <c r="F14" s="182" t="n">
        <v>0</v>
      </c>
      <c r="G14" s="182" t="n">
        <v>0</v>
      </c>
      <c r="H14" s="182" t="n">
        <v>0</v>
      </c>
      <c r="I14" s="182" t="n">
        <v>0</v>
      </c>
      <c r="J14" s="182" t="n">
        <v>0</v>
      </c>
      <c r="K14" s="182" t="n">
        <v>0</v>
      </c>
      <c r="L14" s="182" t="n">
        <v>0</v>
      </c>
      <c r="M14" s="182" t="n">
        <v>0</v>
      </c>
      <c r="N14" s="182" t="n">
        <v>0</v>
      </c>
    </row>
    <row r="15" customFormat="false" ht="10.5" hidden="false" customHeight="false" outlineLevel="0" collapsed="false"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</row>
    <row r="16" customFormat="false" ht="10.5" hidden="false" customHeight="false" outlineLevel="0" collapsed="false"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</row>
    <row r="17" customFormat="false" ht="10.5" hidden="false" customHeight="false" outlineLevel="0" collapsed="false">
      <c r="A17" s="1" t="s">
        <v>164</v>
      </c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</row>
    <row r="18" customFormat="false" ht="10.5" hidden="false" customHeight="false" outlineLevel="0" collapsed="false">
      <c r="A18" s="1" t="s">
        <v>183</v>
      </c>
      <c r="C18" s="180" t="n">
        <v>-12500</v>
      </c>
      <c r="D18" s="180" t="n">
        <v>0</v>
      </c>
      <c r="E18" s="180" t="n">
        <v>0</v>
      </c>
      <c r="F18" s="180" t="n">
        <v>0</v>
      </c>
      <c r="G18" s="180" t="n">
        <v>0</v>
      </c>
      <c r="H18" s="180" t="n">
        <v>0</v>
      </c>
      <c r="I18" s="180" t="n">
        <v>0</v>
      </c>
      <c r="J18" s="180" t="n">
        <v>0</v>
      </c>
      <c r="K18" s="180" t="n">
        <v>0</v>
      </c>
      <c r="L18" s="180" t="n">
        <v>0</v>
      </c>
      <c r="M18" s="180" t="n">
        <v>0</v>
      </c>
      <c r="N18" s="180" t="n">
        <v>0</v>
      </c>
    </row>
    <row r="19" customFormat="false" ht="10.5" hidden="false" customHeight="false" outlineLevel="0" collapsed="false">
      <c r="A19" s="1" t="s">
        <v>169</v>
      </c>
      <c r="C19" s="180" t="n">
        <v>-19319</v>
      </c>
      <c r="D19" s="180" t="n">
        <v>0</v>
      </c>
      <c r="E19" s="180" t="n">
        <v>0</v>
      </c>
      <c r="F19" s="180" t="n">
        <v>0</v>
      </c>
      <c r="G19" s="180" t="n">
        <v>0</v>
      </c>
      <c r="H19" s="180" t="n">
        <v>0</v>
      </c>
      <c r="I19" s="180" t="n">
        <v>0</v>
      </c>
      <c r="J19" s="180" t="n">
        <v>0</v>
      </c>
      <c r="K19" s="180" t="n">
        <v>0</v>
      </c>
      <c r="L19" s="180" t="n">
        <v>0</v>
      </c>
      <c r="M19" s="180" t="n">
        <v>0</v>
      </c>
      <c r="N19" s="180" t="n">
        <v>0</v>
      </c>
    </row>
    <row r="20" customFormat="false" ht="10.5" hidden="false" customHeight="false" outlineLevel="0" collapsed="false">
      <c r="A20" s="1" t="s">
        <v>184</v>
      </c>
      <c r="C20" s="180" t="n">
        <v>0</v>
      </c>
      <c r="D20" s="180" t="n">
        <v>0</v>
      </c>
      <c r="E20" s="180" t="n">
        <v>0</v>
      </c>
      <c r="F20" s="180" t="n">
        <v>0</v>
      </c>
      <c r="G20" s="180" t="n">
        <v>0</v>
      </c>
      <c r="H20" s="180" t="n">
        <v>0</v>
      </c>
      <c r="I20" s="180" t="n">
        <v>0</v>
      </c>
      <c r="J20" s="180" t="n">
        <v>0</v>
      </c>
      <c r="K20" s="180" t="n">
        <v>0</v>
      </c>
      <c r="L20" s="180" t="n">
        <v>0</v>
      </c>
      <c r="M20" s="180" t="n">
        <v>0</v>
      </c>
      <c r="N20" s="180" t="n">
        <v>0</v>
      </c>
    </row>
    <row r="21" customFormat="false" ht="10.5" hidden="false" customHeight="false" outlineLevel="0" collapsed="false">
      <c r="A21" s="125" t="s">
        <v>185</v>
      </c>
      <c r="C21" s="138" t="n">
        <f aca="false">SUM(C18:C20)</f>
        <v>-31819</v>
      </c>
      <c r="D21" s="138" t="n">
        <f aca="false">SUM(D18:D20)</f>
        <v>0</v>
      </c>
      <c r="E21" s="138" t="n">
        <f aca="false">SUM(E18:E20)</f>
        <v>0</v>
      </c>
      <c r="F21" s="138" t="n">
        <f aca="false">SUM(F18:F20)</f>
        <v>0</v>
      </c>
      <c r="G21" s="138" t="n">
        <f aca="false">SUM(G18:G20)</f>
        <v>0</v>
      </c>
      <c r="H21" s="138" t="n">
        <f aca="false">SUM(H18:H20)</f>
        <v>0</v>
      </c>
      <c r="I21" s="138" t="n">
        <f aca="false">SUM(I18:I20)</f>
        <v>0</v>
      </c>
      <c r="J21" s="138" t="n">
        <f aca="false">SUM(J18:J20)</f>
        <v>0</v>
      </c>
      <c r="K21" s="138" t="n">
        <f aca="false">SUM(K18:K20)</f>
        <v>0</v>
      </c>
      <c r="L21" s="138" t="n">
        <f aca="false">SUM(L18:L20)</f>
        <v>0</v>
      </c>
      <c r="M21" s="138" t="n">
        <f aca="false">SUM(M18:M20)</f>
        <v>0</v>
      </c>
      <c r="N21" s="138" t="n">
        <f aca="false">SUM(N18:N20)</f>
        <v>0</v>
      </c>
    </row>
    <row r="22" customFormat="false" ht="10.5" hidden="true" customHeight="false" outlineLevel="0" collapsed="false">
      <c r="A22" s="149" t="s">
        <v>112</v>
      </c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</row>
    <row r="23" customFormat="false" ht="10.5" hidden="true" customHeight="false" outlineLevel="0" collapsed="false">
      <c r="A23" s="1" t="s">
        <v>113</v>
      </c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</row>
    <row r="24" customFormat="false" ht="10.5" hidden="false" customHeight="false" outlineLevel="0" collapsed="false"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</row>
    <row r="25" customFormat="false" ht="10.5" hidden="false" customHeight="false" outlineLevel="0" collapsed="false">
      <c r="A25" s="125" t="s">
        <v>179</v>
      </c>
      <c r="C25" s="136" t="n">
        <f aca="false">'SPEC REPORT'!C47</f>
        <v>37591</v>
      </c>
      <c r="D25" s="136" t="n">
        <f aca="false">'SPEC REPORT'!D47</f>
        <v>37622</v>
      </c>
      <c r="E25" s="136" t="n">
        <f aca="false">'SPEC REPORT'!E47</f>
        <v>37653</v>
      </c>
      <c r="F25" s="136" t="n">
        <f aca="false">'SPEC REPORT'!F47</f>
        <v>37681</v>
      </c>
      <c r="G25" s="136" t="n">
        <f aca="false">'SPEC REPORT'!G47</f>
        <v>37712</v>
      </c>
      <c r="H25" s="136" t="n">
        <f aca="false">'SPEC REPORT'!H47</f>
        <v>37742</v>
      </c>
      <c r="I25" s="136" t="n">
        <f aca="false">'SPEC REPORT'!I47</f>
        <v>37773</v>
      </c>
      <c r="J25" s="136" t="n">
        <f aca="false">'SPEC REPORT'!J47</f>
        <v>37803</v>
      </c>
      <c r="K25" s="136" t="n">
        <f aca="false">'SPEC REPORT'!K47</f>
        <v>37834</v>
      </c>
      <c r="L25" s="136" t="n">
        <f aca="false">'SPEC REPORT'!L47</f>
        <v>37865</v>
      </c>
      <c r="M25" s="136" t="n">
        <f aca="false">'SPEC REPORT'!M47</f>
        <v>37895</v>
      </c>
      <c r="N25" s="136" t="n">
        <f aca="false">'SPEC REPORT'!N47</f>
        <v>37926</v>
      </c>
      <c r="O25" s="136" t="s">
        <v>154</v>
      </c>
    </row>
    <row r="26" customFormat="false" ht="10.5" hidden="false" customHeight="false" outlineLevel="0" collapsed="false"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</row>
    <row r="27" customFormat="false" ht="10.5" hidden="false" customHeight="false" outlineLevel="0" collapsed="false">
      <c r="A27" s="1" t="s">
        <v>89</v>
      </c>
      <c r="C27" s="180" t="n">
        <v>0</v>
      </c>
      <c r="D27" s="180" t="n">
        <v>0</v>
      </c>
      <c r="E27" s="180" t="n">
        <v>0</v>
      </c>
      <c r="F27" s="180" t="n">
        <v>0</v>
      </c>
      <c r="G27" s="180" t="n">
        <v>0</v>
      </c>
      <c r="H27" s="180" t="n">
        <v>0</v>
      </c>
      <c r="I27" s="180" t="n">
        <v>0</v>
      </c>
      <c r="J27" s="180" t="n">
        <v>0</v>
      </c>
      <c r="K27" s="180" t="n">
        <v>0</v>
      </c>
      <c r="L27" s="180" t="n">
        <v>0</v>
      </c>
      <c r="M27" s="180" t="n">
        <v>0</v>
      </c>
      <c r="N27" s="180" t="n">
        <v>0</v>
      </c>
    </row>
    <row r="28" customFormat="false" ht="10.5" hidden="false" customHeight="false" outlineLevel="0" collapsed="false">
      <c r="A28" s="1" t="s">
        <v>180</v>
      </c>
      <c r="C28" s="181" t="n">
        <v>0</v>
      </c>
      <c r="D28" s="181" t="n">
        <v>0</v>
      </c>
      <c r="E28" s="181" t="n">
        <v>0</v>
      </c>
      <c r="F28" s="181" t="n">
        <v>0</v>
      </c>
      <c r="G28" s="181" t="n">
        <v>0</v>
      </c>
      <c r="H28" s="181" t="n">
        <v>0</v>
      </c>
      <c r="I28" s="181" t="n">
        <v>0</v>
      </c>
      <c r="J28" s="181" t="n">
        <v>0</v>
      </c>
      <c r="K28" s="181" t="n">
        <v>0</v>
      </c>
      <c r="L28" s="181" t="n">
        <v>0</v>
      </c>
      <c r="M28" s="181" t="n">
        <v>0</v>
      </c>
      <c r="N28" s="181" t="n">
        <v>0</v>
      </c>
    </row>
    <row r="29" customFormat="false" ht="10.5" hidden="false" customHeight="false" outlineLevel="0" collapsed="false">
      <c r="A29" s="1" t="s">
        <v>181</v>
      </c>
      <c r="C29" s="182" t="n">
        <f aca="false">SUM(C27:C28)</f>
        <v>0</v>
      </c>
      <c r="D29" s="182" t="n">
        <f aca="false">SUM(D27:D28)</f>
        <v>0</v>
      </c>
      <c r="E29" s="182" t="n">
        <f aca="false">SUM(E27:E28)</f>
        <v>0</v>
      </c>
      <c r="F29" s="182" t="n">
        <f aca="false">SUM(F27:F28)</f>
        <v>0</v>
      </c>
      <c r="G29" s="182" t="n">
        <f aca="false">SUM(G27:G28)</f>
        <v>0</v>
      </c>
      <c r="H29" s="182" t="n">
        <f aca="false">SUM(H27:H28)</f>
        <v>0</v>
      </c>
      <c r="I29" s="182" t="n">
        <f aca="false">SUM(I27:I28)</f>
        <v>0</v>
      </c>
      <c r="J29" s="182" t="n">
        <f aca="false">SUM(J27:J28)</f>
        <v>0</v>
      </c>
      <c r="K29" s="182" t="n">
        <f aca="false">SUM(K27:K28)</f>
        <v>0</v>
      </c>
      <c r="L29" s="182" t="n">
        <f aca="false">SUM(L27:L28)</f>
        <v>0</v>
      </c>
      <c r="M29" s="182" t="n">
        <f aca="false">SUM(M27:M28)</f>
        <v>0</v>
      </c>
      <c r="N29" s="182" t="n">
        <f aca="false">SUM(N27:N28)</f>
        <v>0</v>
      </c>
    </row>
    <row r="30" customFormat="false" ht="10.5" hidden="false" customHeight="false" outlineLevel="0" collapsed="false"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</row>
    <row r="31" customFormat="false" ht="10.5" hidden="false" customHeight="false" outlineLevel="0" collapsed="false"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</row>
    <row r="32" customFormat="false" ht="10.5" hidden="false" customHeight="false" outlineLevel="0" collapsed="false">
      <c r="A32" s="1" t="s">
        <v>182</v>
      </c>
      <c r="C32" s="182" t="n">
        <v>0</v>
      </c>
      <c r="D32" s="182" t="n">
        <v>0</v>
      </c>
      <c r="E32" s="182" t="n">
        <v>0</v>
      </c>
      <c r="F32" s="182" t="n">
        <v>0</v>
      </c>
      <c r="G32" s="182" t="n">
        <v>0</v>
      </c>
      <c r="H32" s="182" t="n">
        <v>0</v>
      </c>
      <c r="I32" s="182" t="n">
        <v>0</v>
      </c>
      <c r="J32" s="182" t="n">
        <v>0</v>
      </c>
      <c r="K32" s="182" t="n">
        <v>0</v>
      </c>
      <c r="L32" s="182" t="n">
        <v>0</v>
      </c>
      <c r="M32" s="182" t="n">
        <v>0</v>
      </c>
      <c r="N32" s="182" t="n">
        <v>0</v>
      </c>
    </row>
    <row r="33" customFormat="false" ht="10.5" hidden="false" customHeight="false" outlineLevel="0" collapsed="false"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</row>
    <row r="34" customFormat="false" ht="10.5" hidden="false" customHeight="false" outlineLevel="0" collapsed="false"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</row>
    <row r="35" customFormat="false" ht="10.5" hidden="false" customHeight="false" outlineLevel="0" collapsed="false">
      <c r="A35" s="1" t="s">
        <v>164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</row>
    <row r="36" customFormat="false" ht="10.5" hidden="false" customHeight="false" outlineLevel="0" collapsed="false">
      <c r="A36" s="1" t="s">
        <v>183</v>
      </c>
      <c r="C36" s="180" t="n">
        <v>0</v>
      </c>
      <c r="D36" s="180" t="n">
        <v>0</v>
      </c>
      <c r="E36" s="180" t="n">
        <v>0</v>
      </c>
      <c r="F36" s="180" t="n">
        <v>0</v>
      </c>
      <c r="G36" s="180" t="n">
        <v>0</v>
      </c>
      <c r="H36" s="180" t="n">
        <v>0</v>
      </c>
      <c r="I36" s="180" t="n">
        <v>0</v>
      </c>
      <c r="J36" s="180" t="n">
        <v>0</v>
      </c>
      <c r="K36" s="180" t="n">
        <v>0</v>
      </c>
      <c r="L36" s="180" t="n">
        <v>0</v>
      </c>
      <c r="M36" s="180" t="n">
        <v>0</v>
      </c>
      <c r="N36" s="180" t="n">
        <v>0</v>
      </c>
      <c r="O36" s="180" t="n">
        <f aca="false">SUM(C36:N36)+SUM(C18:N18)</f>
        <v>-12500</v>
      </c>
    </row>
    <row r="37" customFormat="false" ht="10.5" hidden="false" customHeight="false" outlineLevel="0" collapsed="false">
      <c r="A37" s="1" t="s">
        <v>169</v>
      </c>
      <c r="C37" s="180" t="n">
        <v>0</v>
      </c>
      <c r="D37" s="180" t="n">
        <v>0</v>
      </c>
      <c r="E37" s="180" t="n">
        <v>0</v>
      </c>
      <c r="F37" s="180" t="n">
        <v>0</v>
      </c>
      <c r="G37" s="180" t="n">
        <v>0</v>
      </c>
      <c r="H37" s="180" t="n">
        <v>0</v>
      </c>
      <c r="I37" s="180" t="n">
        <v>0</v>
      </c>
      <c r="J37" s="180" t="n">
        <v>0</v>
      </c>
      <c r="K37" s="180" t="n">
        <v>0</v>
      </c>
      <c r="L37" s="180" t="n">
        <v>0</v>
      </c>
      <c r="M37" s="180" t="n">
        <v>0</v>
      </c>
      <c r="N37" s="180" t="n">
        <v>0</v>
      </c>
      <c r="O37" s="180" t="n">
        <f aca="false">SUM(C37:N37)+SUM(C19:N19)</f>
        <v>-19319</v>
      </c>
    </row>
    <row r="38" customFormat="false" ht="10.5" hidden="false" customHeight="false" outlineLevel="0" collapsed="false">
      <c r="A38" s="1" t="s">
        <v>184</v>
      </c>
      <c r="C38" s="180" t="n">
        <v>0</v>
      </c>
      <c r="D38" s="180" t="n">
        <v>0</v>
      </c>
      <c r="E38" s="180" t="n">
        <v>0</v>
      </c>
      <c r="F38" s="180" t="n">
        <v>0</v>
      </c>
      <c r="G38" s="180" t="n">
        <v>0</v>
      </c>
      <c r="H38" s="180" t="n">
        <v>0</v>
      </c>
      <c r="I38" s="180" t="n">
        <v>0</v>
      </c>
      <c r="J38" s="180" t="n">
        <v>0</v>
      </c>
      <c r="K38" s="180" t="n">
        <v>0</v>
      </c>
      <c r="L38" s="180" t="n">
        <v>0</v>
      </c>
      <c r="M38" s="180" t="n">
        <v>0</v>
      </c>
      <c r="N38" s="180" t="n">
        <v>0</v>
      </c>
      <c r="O38" s="180" t="n">
        <f aca="false">SUM(C38:N38)+SUM(C20:N20)</f>
        <v>0</v>
      </c>
    </row>
    <row r="39" customFormat="false" ht="10.5" hidden="false" customHeight="false" outlineLevel="0" collapsed="false">
      <c r="A39" s="125" t="s">
        <v>185</v>
      </c>
      <c r="C39" s="138" t="n">
        <f aca="false">SUM(C36:C38)</f>
        <v>0</v>
      </c>
      <c r="D39" s="138" t="n">
        <f aca="false">SUM(D36:D38)</f>
        <v>0</v>
      </c>
      <c r="E39" s="138" t="n">
        <f aca="false">SUM(E36:E38)</f>
        <v>0</v>
      </c>
      <c r="F39" s="138" t="n">
        <f aca="false">SUM(F36:F38)</f>
        <v>0</v>
      </c>
      <c r="G39" s="138" t="n">
        <f aca="false">SUM(G36:G38)</f>
        <v>0</v>
      </c>
      <c r="H39" s="138" t="n">
        <f aca="false">SUM(H36:H38)</f>
        <v>0</v>
      </c>
      <c r="I39" s="138" t="n">
        <f aca="false">SUM(I36:I38)</f>
        <v>0</v>
      </c>
      <c r="J39" s="138" t="n">
        <f aca="false">SUM(J36:J38)</f>
        <v>0</v>
      </c>
      <c r="K39" s="138" t="n">
        <f aca="false">SUM(K36:K38)</f>
        <v>0</v>
      </c>
      <c r="L39" s="138" t="n">
        <f aca="false">SUM(L36:L38)</f>
        <v>0</v>
      </c>
      <c r="M39" s="138" t="n">
        <f aca="false">SUM(M36:M38)</f>
        <v>0</v>
      </c>
      <c r="N39" s="138" t="n">
        <f aca="false">SUM(N36:N38)</f>
        <v>0</v>
      </c>
      <c r="O39" s="138" t="n">
        <f aca="false">SUM(C39:N39)+SUM(C21:N21)</f>
        <v>-31819</v>
      </c>
    </row>
    <row r="40" customFormat="false" ht="10.5" hidden="true" customHeight="false" outlineLevel="0" collapsed="false">
      <c r="A40" s="149" t="s">
        <v>112</v>
      </c>
    </row>
    <row r="41" customFormat="false" ht="10.5" hidden="true" customHeight="false" outlineLevel="0" collapsed="false">
      <c r="A41" s="1" t="s">
        <v>113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79" t="s">
        <v>0</v>
      </c>
    </row>
    <row r="2" customFormat="false" ht="10.5" hidden="false" customHeight="false" outlineLevel="0" collapsed="false">
      <c r="A2" s="179" t="s">
        <v>143</v>
      </c>
    </row>
    <row r="3" customFormat="false" ht="10.5" hidden="false" customHeight="false" outlineLevel="0" collapsed="false">
      <c r="A3" s="179" t="str">
        <f aca="false">'POWER SUM'!A3</f>
        <v>As of November 16, 2001</v>
      </c>
    </row>
    <row r="4" customFormat="false" ht="10.5" hidden="false" customHeight="false" outlineLevel="0" collapsed="false">
      <c r="A4" s="179" t="s">
        <v>3</v>
      </c>
    </row>
    <row r="6" customFormat="false" ht="10.5" hidden="false" customHeight="false" outlineLevel="0" collapsed="false">
      <c r="C6" s="125"/>
    </row>
    <row r="7" customFormat="false" ht="10.5" hidden="false" customHeight="false" outlineLevel="0" collapsed="false">
      <c r="A7" s="125" t="s">
        <v>179</v>
      </c>
      <c r="C7" s="136" t="n">
        <f aca="false">'SPEC REPORT'!C29</f>
        <v>37226</v>
      </c>
      <c r="D7" s="136" t="n">
        <f aca="false">'SPEC REPORT'!D29</f>
        <v>37257</v>
      </c>
      <c r="E7" s="136" t="n">
        <f aca="false">'SPEC REPORT'!E29</f>
        <v>37288</v>
      </c>
      <c r="F7" s="136" t="n">
        <f aca="false">'SPEC REPORT'!F29</f>
        <v>37316</v>
      </c>
      <c r="G7" s="136" t="n">
        <f aca="false">'SPEC REPORT'!G29</f>
        <v>37347</v>
      </c>
      <c r="H7" s="136" t="n">
        <f aca="false">'SPEC REPORT'!H29</f>
        <v>37377</v>
      </c>
      <c r="I7" s="136" t="n">
        <f aca="false">'SPEC REPORT'!I29</f>
        <v>37408</v>
      </c>
      <c r="J7" s="136" t="n">
        <f aca="false">'SPEC REPORT'!J29</f>
        <v>37438</v>
      </c>
      <c r="K7" s="136" t="n">
        <f aca="false">'SPEC REPORT'!K29</f>
        <v>37469</v>
      </c>
      <c r="L7" s="136" t="n">
        <f aca="false">'SPEC REPORT'!L29</f>
        <v>37500</v>
      </c>
      <c r="M7" s="136" t="n">
        <f aca="false">'SPEC REPORT'!M29</f>
        <v>37530</v>
      </c>
      <c r="N7" s="136" t="n">
        <f aca="false">'SPEC REPORT'!N29</f>
        <v>37561</v>
      </c>
      <c r="O7" s="136"/>
    </row>
    <row r="9" customFormat="false" ht="10.5" hidden="false" customHeight="false" outlineLevel="0" collapsed="false">
      <c r="A9" s="1" t="s">
        <v>89</v>
      </c>
      <c r="C9" s="180" t="n">
        <v>-81</v>
      </c>
      <c r="D9" s="180" t="n">
        <v>14</v>
      </c>
      <c r="E9" s="180" t="n">
        <v>14</v>
      </c>
      <c r="F9" s="180" t="n">
        <v>14</v>
      </c>
      <c r="G9" s="180" t="n">
        <v>0</v>
      </c>
      <c r="H9" s="180" t="n">
        <v>0</v>
      </c>
      <c r="I9" s="180" t="n">
        <v>-27</v>
      </c>
      <c r="J9" s="180" t="n">
        <v>0</v>
      </c>
      <c r="K9" s="180" t="n">
        <v>0</v>
      </c>
      <c r="L9" s="180" t="n">
        <v>0</v>
      </c>
      <c r="M9" s="180" t="n">
        <v>0</v>
      </c>
      <c r="N9" s="180" t="n">
        <v>0</v>
      </c>
    </row>
    <row r="10" customFormat="false" ht="10.5" hidden="false" customHeight="false" outlineLevel="0" collapsed="false">
      <c r="A10" s="1" t="s">
        <v>180</v>
      </c>
      <c r="C10" s="181" t="n">
        <v>0</v>
      </c>
      <c r="D10" s="181" t="n">
        <v>0</v>
      </c>
      <c r="E10" s="181" t="n">
        <v>0</v>
      </c>
      <c r="F10" s="181" t="n">
        <v>0</v>
      </c>
      <c r="G10" s="181" t="n">
        <v>0</v>
      </c>
      <c r="H10" s="181" t="n">
        <v>0</v>
      </c>
      <c r="I10" s="181" t="n">
        <v>0</v>
      </c>
      <c r="J10" s="181" t="n">
        <v>0</v>
      </c>
      <c r="K10" s="181" t="n">
        <v>0</v>
      </c>
      <c r="L10" s="181" t="n">
        <v>0</v>
      </c>
      <c r="M10" s="181" t="n">
        <v>0</v>
      </c>
      <c r="N10" s="181" t="n">
        <v>0</v>
      </c>
    </row>
    <row r="11" customFormat="false" ht="10.5" hidden="false" customHeight="false" outlineLevel="0" collapsed="false">
      <c r="A11" s="1" t="s">
        <v>181</v>
      </c>
      <c r="C11" s="182" t="n">
        <f aca="false">SUM(C9:C10)</f>
        <v>-81</v>
      </c>
      <c r="D11" s="182" t="n">
        <f aca="false">SUM(D9:D10)</f>
        <v>14</v>
      </c>
      <c r="E11" s="182" t="n">
        <f aca="false">SUM(E9:E10)</f>
        <v>14</v>
      </c>
      <c r="F11" s="182" t="n">
        <f aca="false">SUM(F9:F10)</f>
        <v>14</v>
      </c>
      <c r="G11" s="182" t="n">
        <f aca="false">SUM(G9:G10)</f>
        <v>0</v>
      </c>
      <c r="H11" s="182" t="n">
        <f aca="false">SUM(H9:H10)</f>
        <v>0</v>
      </c>
      <c r="I11" s="182" t="n">
        <f aca="false">SUM(I9:I10)</f>
        <v>-27</v>
      </c>
      <c r="J11" s="182" t="n">
        <f aca="false">SUM(J9:J10)</f>
        <v>0</v>
      </c>
      <c r="K11" s="182" t="n">
        <f aca="false">SUM(K9:K10)</f>
        <v>0</v>
      </c>
      <c r="L11" s="182" t="n">
        <f aca="false">SUM(L9:L10)</f>
        <v>0</v>
      </c>
      <c r="M11" s="182" t="n">
        <f aca="false">SUM(M9:M10)</f>
        <v>0</v>
      </c>
      <c r="N11" s="182" t="n">
        <f aca="false">SUM(N9:N10)</f>
        <v>0</v>
      </c>
    </row>
    <row r="12" customFormat="false" ht="10.5" hidden="false" customHeight="false" outlineLevel="0" collapsed="false">
      <c r="C12" s="18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</row>
    <row r="13" customFormat="false" ht="10.5" hidden="false" customHeight="false" outlineLevel="0" collapsed="false"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</row>
    <row r="14" customFormat="false" ht="10.5" hidden="false" customHeight="false" outlineLevel="0" collapsed="false">
      <c r="A14" s="1" t="s">
        <v>182</v>
      </c>
      <c r="C14" s="182" t="n">
        <v>-23</v>
      </c>
      <c r="D14" s="182" t="n">
        <v>2</v>
      </c>
      <c r="E14" s="182" t="n">
        <v>2</v>
      </c>
      <c r="F14" s="182" t="n">
        <v>2</v>
      </c>
      <c r="G14" s="182" t="n">
        <v>0</v>
      </c>
      <c r="H14" s="182" t="n">
        <v>0</v>
      </c>
      <c r="I14" s="182" t="n">
        <v>-8</v>
      </c>
      <c r="J14" s="182" t="n">
        <v>0</v>
      </c>
      <c r="K14" s="182" t="n">
        <v>0</v>
      </c>
      <c r="L14" s="182" t="n">
        <v>0</v>
      </c>
      <c r="M14" s="182" t="n">
        <v>0</v>
      </c>
      <c r="N14" s="182" t="n">
        <v>0</v>
      </c>
    </row>
    <row r="15" customFormat="false" ht="10.5" hidden="false" customHeight="false" outlineLevel="0" collapsed="false"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/>
      <c r="N15" s="180"/>
    </row>
    <row r="16" customFormat="false" ht="10.5" hidden="false" customHeight="false" outlineLevel="0" collapsed="false">
      <c r="C16" s="180"/>
      <c r="D16" s="180"/>
      <c r="E16" s="180"/>
      <c r="F16" s="180"/>
      <c r="G16" s="180"/>
      <c r="H16" s="180"/>
      <c r="I16" s="180"/>
      <c r="J16" s="180"/>
      <c r="K16" s="180"/>
      <c r="L16" s="180"/>
      <c r="M16" s="180"/>
      <c r="N16" s="180"/>
    </row>
    <row r="17" customFormat="false" ht="10.5" hidden="false" customHeight="false" outlineLevel="0" collapsed="false">
      <c r="A17" s="1" t="s">
        <v>164</v>
      </c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</row>
    <row r="18" customFormat="false" ht="10.5" hidden="false" customHeight="false" outlineLevel="0" collapsed="false">
      <c r="A18" s="1" t="s">
        <v>183</v>
      </c>
      <c r="C18" s="180" t="n">
        <f aca="false">-35000+28500</f>
        <v>-6500</v>
      </c>
      <c r="D18" s="180" t="n">
        <f aca="false">2600-13520</f>
        <v>-10920</v>
      </c>
      <c r="E18" s="180" t="n">
        <v>-12480</v>
      </c>
      <c r="F18" s="180" t="n">
        <v>-13520</v>
      </c>
      <c r="G18" s="180" t="n">
        <v>0</v>
      </c>
      <c r="H18" s="180" t="n">
        <v>0</v>
      </c>
      <c r="I18" s="180" t="n">
        <v>95000</v>
      </c>
      <c r="J18" s="180" t="n">
        <v>0</v>
      </c>
      <c r="K18" s="180" t="n">
        <v>0</v>
      </c>
      <c r="L18" s="180" t="n">
        <v>0</v>
      </c>
      <c r="M18" s="180" t="n">
        <v>0</v>
      </c>
      <c r="N18" s="180" t="n">
        <v>0</v>
      </c>
    </row>
    <row r="19" customFormat="false" ht="10.5" hidden="false" customHeight="false" outlineLevel="0" collapsed="false">
      <c r="A19" s="1" t="s">
        <v>169</v>
      </c>
      <c r="C19" s="180" t="n">
        <f aca="false">-(640.6+140.6+140.6+140.6)</f>
        <v>-1062.4</v>
      </c>
      <c r="D19" s="180" t="n">
        <v>0</v>
      </c>
      <c r="E19" s="180" t="n">
        <v>0</v>
      </c>
      <c r="F19" s="180" t="n">
        <v>0</v>
      </c>
      <c r="G19" s="180" t="n">
        <v>0</v>
      </c>
      <c r="H19" s="180" t="n">
        <v>0</v>
      </c>
      <c r="I19" s="180" t="n">
        <v>0</v>
      </c>
      <c r="J19" s="180" t="n">
        <v>0</v>
      </c>
      <c r="K19" s="180" t="n">
        <v>0</v>
      </c>
      <c r="L19" s="180" t="n">
        <v>0</v>
      </c>
      <c r="M19" s="180" t="n">
        <v>0</v>
      </c>
      <c r="N19" s="180" t="n">
        <v>0</v>
      </c>
    </row>
    <row r="20" customFormat="false" ht="10.5" hidden="false" customHeight="false" outlineLevel="0" collapsed="false">
      <c r="A20" s="1" t="s">
        <v>184</v>
      </c>
      <c r="C20" s="180" t="n">
        <v>0</v>
      </c>
      <c r="D20" s="180" t="n">
        <v>0</v>
      </c>
      <c r="E20" s="180" t="n">
        <v>0</v>
      </c>
      <c r="F20" s="180" t="n">
        <v>0</v>
      </c>
      <c r="G20" s="180" t="n">
        <v>0</v>
      </c>
      <c r="H20" s="180" t="n">
        <v>0</v>
      </c>
      <c r="I20" s="180" t="n">
        <v>0</v>
      </c>
      <c r="J20" s="180" t="n">
        <v>0</v>
      </c>
      <c r="K20" s="180" t="n">
        <v>0</v>
      </c>
      <c r="L20" s="180" t="n">
        <v>0</v>
      </c>
      <c r="M20" s="180" t="n">
        <v>0</v>
      </c>
      <c r="N20" s="180" t="n">
        <v>0</v>
      </c>
    </row>
    <row r="21" customFormat="false" ht="10.5" hidden="false" customHeight="false" outlineLevel="0" collapsed="false">
      <c r="A21" s="125" t="s">
        <v>185</v>
      </c>
      <c r="C21" s="138" t="n">
        <f aca="false">SUM(C18:C20)</f>
        <v>-7562.4</v>
      </c>
      <c r="D21" s="138" t="n">
        <f aca="false">SUM(D18:D20)</f>
        <v>-10920</v>
      </c>
      <c r="E21" s="138" t="n">
        <f aca="false">SUM(E18:E20)</f>
        <v>-12480</v>
      </c>
      <c r="F21" s="138" t="n">
        <f aca="false">SUM(F18:F20)</f>
        <v>-13520</v>
      </c>
      <c r="G21" s="138" t="n">
        <f aca="false">SUM(G18:G20)</f>
        <v>0</v>
      </c>
      <c r="H21" s="138" t="n">
        <f aca="false">SUM(H18:H20)</f>
        <v>0</v>
      </c>
      <c r="I21" s="138" t="n">
        <f aca="false">SUM(I18:I20)</f>
        <v>95000</v>
      </c>
      <c r="J21" s="138" t="n">
        <f aca="false">SUM(J18:J20)</f>
        <v>0</v>
      </c>
      <c r="K21" s="138" t="n">
        <f aca="false">SUM(K18:K20)</f>
        <v>0</v>
      </c>
      <c r="L21" s="138" t="n">
        <f aca="false">SUM(L18:L20)</f>
        <v>0</v>
      </c>
      <c r="M21" s="138" t="n">
        <f aca="false">SUM(M18:M20)</f>
        <v>0</v>
      </c>
      <c r="N21" s="138" t="n">
        <f aca="false">SUM(N18:N20)</f>
        <v>0</v>
      </c>
    </row>
    <row r="22" customFormat="false" ht="10.5" hidden="true" customHeight="false" outlineLevel="0" collapsed="false">
      <c r="A22" s="149" t="s">
        <v>112</v>
      </c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</row>
    <row r="23" customFormat="false" ht="10.5" hidden="true" customHeight="false" outlineLevel="0" collapsed="false">
      <c r="A23" s="1" t="s">
        <v>113</v>
      </c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</row>
    <row r="24" customFormat="false" ht="10.5" hidden="false" customHeight="false" outlineLevel="0" collapsed="false">
      <c r="C24" s="180"/>
      <c r="D24" s="180"/>
      <c r="E24" s="180"/>
      <c r="F24" s="180"/>
      <c r="G24" s="180"/>
      <c r="H24" s="180"/>
      <c r="I24" s="180"/>
      <c r="J24" s="180"/>
      <c r="K24" s="180"/>
      <c r="L24" s="180"/>
      <c r="M24" s="180"/>
      <c r="N24" s="180"/>
    </row>
    <row r="25" customFormat="false" ht="10.5" hidden="false" customHeight="false" outlineLevel="0" collapsed="false">
      <c r="A25" s="125" t="s">
        <v>179</v>
      </c>
      <c r="C25" s="136" t="n">
        <f aca="false">'SPEC REPORT'!C47</f>
        <v>37591</v>
      </c>
      <c r="D25" s="136" t="n">
        <f aca="false">'SPEC REPORT'!D47</f>
        <v>37622</v>
      </c>
      <c r="E25" s="136" t="n">
        <f aca="false">'SPEC REPORT'!E47</f>
        <v>37653</v>
      </c>
      <c r="F25" s="136" t="n">
        <f aca="false">'SPEC REPORT'!F47</f>
        <v>37681</v>
      </c>
      <c r="G25" s="136" t="n">
        <f aca="false">'SPEC REPORT'!G47</f>
        <v>37712</v>
      </c>
      <c r="H25" s="136" t="n">
        <f aca="false">'SPEC REPORT'!H47</f>
        <v>37742</v>
      </c>
      <c r="I25" s="136" t="n">
        <f aca="false">'SPEC REPORT'!I47</f>
        <v>37773</v>
      </c>
      <c r="J25" s="136" t="n">
        <f aca="false">'SPEC REPORT'!J47</f>
        <v>37803</v>
      </c>
      <c r="K25" s="136" t="n">
        <f aca="false">'SPEC REPORT'!K47</f>
        <v>37834</v>
      </c>
      <c r="L25" s="136" t="n">
        <f aca="false">'SPEC REPORT'!L47</f>
        <v>37865</v>
      </c>
      <c r="M25" s="136" t="n">
        <f aca="false">'SPEC REPORT'!M47</f>
        <v>37895</v>
      </c>
      <c r="N25" s="136" t="n">
        <f aca="false">'SPEC REPORT'!N47</f>
        <v>37926</v>
      </c>
      <c r="O25" s="136" t="s">
        <v>154</v>
      </c>
    </row>
    <row r="26" customFormat="false" ht="10.5" hidden="false" customHeight="false" outlineLevel="0" collapsed="false">
      <c r="C26" s="180"/>
      <c r="D26" s="180"/>
      <c r="E26" s="180"/>
      <c r="F26" s="180"/>
      <c r="G26" s="180"/>
      <c r="H26" s="180"/>
      <c r="I26" s="180"/>
      <c r="J26" s="180"/>
      <c r="K26" s="180"/>
      <c r="L26" s="180"/>
      <c r="M26" s="180"/>
      <c r="N26" s="180"/>
    </row>
    <row r="27" customFormat="false" ht="10.5" hidden="false" customHeight="false" outlineLevel="0" collapsed="false">
      <c r="A27" s="1" t="s">
        <v>89</v>
      </c>
      <c r="C27" s="180" t="n">
        <v>0</v>
      </c>
      <c r="D27" s="180" t="n">
        <v>0</v>
      </c>
      <c r="E27" s="180" t="n">
        <v>0</v>
      </c>
      <c r="F27" s="180" t="n">
        <v>0</v>
      </c>
      <c r="G27" s="180" t="n">
        <v>0</v>
      </c>
      <c r="H27" s="180" t="n">
        <v>0</v>
      </c>
      <c r="I27" s="180" t="n">
        <v>0</v>
      </c>
      <c r="J27" s="180" t="n">
        <v>0</v>
      </c>
      <c r="K27" s="180" t="n">
        <v>0</v>
      </c>
      <c r="L27" s="180" t="n">
        <v>0</v>
      </c>
      <c r="M27" s="180" t="n">
        <v>0</v>
      </c>
      <c r="N27" s="180" t="n">
        <v>0</v>
      </c>
    </row>
    <row r="28" customFormat="false" ht="10.5" hidden="false" customHeight="false" outlineLevel="0" collapsed="false">
      <c r="A28" s="1" t="s">
        <v>180</v>
      </c>
      <c r="C28" s="181" t="n">
        <v>0</v>
      </c>
      <c r="D28" s="181" t="n">
        <v>0</v>
      </c>
      <c r="E28" s="181" t="n">
        <v>0</v>
      </c>
      <c r="F28" s="181" t="n">
        <v>0</v>
      </c>
      <c r="G28" s="181" t="n">
        <v>0</v>
      </c>
      <c r="H28" s="181" t="n">
        <v>0</v>
      </c>
      <c r="I28" s="181" t="n">
        <v>0</v>
      </c>
      <c r="J28" s="181" t="n">
        <v>0</v>
      </c>
      <c r="K28" s="181" t="n">
        <v>0</v>
      </c>
      <c r="L28" s="181" t="n">
        <v>0</v>
      </c>
      <c r="M28" s="181" t="n">
        <v>0</v>
      </c>
      <c r="N28" s="181" t="n">
        <v>0</v>
      </c>
    </row>
    <row r="29" customFormat="false" ht="10.5" hidden="false" customHeight="false" outlineLevel="0" collapsed="false">
      <c r="A29" s="1" t="s">
        <v>181</v>
      </c>
      <c r="C29" s="182" t="n">
        <f aca="false">SUM(C27:C28)</f>
        <v>0</v>
      </c>
      <c r="D29" s="182" t="n">
        <f aca="false">SUM(D27:D28)</f>
        <v>0</v>
      </c>
      <c r="E29" s="182" t="n">
        <f aca="false">SUM(E27:E28)</f>
        <v>0</v>
      </c>
      <c r="F29" s="182" t="n">
        <f aca="false">SUM(F27:F28)</f>
        <v>0</v>
      </c>
      <c r="G29" s="182" t="n">
        <f aca="false">SUM(G27:G28)</f>
        <v>0</v>
      </c>
      <c r="H29" s="182" t="n">
        <f aca="false">SUM(H27:H28)</f>
        <v>0</v>
      </c>
      <c r="I29" s="182" t="n">
        <f aca="false">SUM(I27:I28)</f>
        <v>0</v>
      </c>
      <c r="J29" s="182" t="n">
        <f aca="false">SUM(J27:J28)</f>
        <v>0</v>
      </c>
      <c r="K29" s="182" t="n">
        <f aca="false">SUM(K27:K28)</f>
        <v>0</v>
      </c>
      <c r="L29" s="182" t="n">
        <f aca="false">SUM(L27:L28)</f>
        <v>0</v>
      </c>
      <c r="M29" s="182" t="n">
        <f aca="false">SUM(M27:M28)</f>
        <v>0</v>
      </c>
      <c r="N29" s="182" t="n">
        <f aca="false">SUM(N27:N28)</f>
        <v>0</v>
      </c>
    </row>
    <row r="30" customFormat="false" ht="10.5" hidden="false" customHeight="false" outlineLevel="0" collapsed="false">
      <c r="C30" s="180"/>
      <c r="D30" s="180"/>
      <c r="E30" s="180"/>
      <c r="F30" s="180"/>
      <c r="G30" s="180"/>
      <c r="H30" s="180"/>
      <c r="I30" s="180"/>
      <c r="J30" s="180"/>
      <c r="K30" s="180"/>
      <c r="L30" s="180"/>
      <c r="M30" s="180"/>
      <c r="N30" s="180"/>
    </row>
    <row r="31" customFormat="false" ht="10.5" hidden="false" customHeight="false" outlineLevel="0" collapsed="false">
      <c r="C31" s="180"/>
      <c r="D31" s="180"/>
      <c r="E31" s="180"/>
      <c r="F31" s="180"/>
      <c r="G31" s="180"/>
      <c r="H31" s="180"/>
      <c r="I31" s="180"/>
      <c r="J31" s="180"/>
      <c r="K31" s="180"/>
      <c r="L31" s="180"/>
      <c r="M31" s="180"/>
      <c r="N31" s="180"/>
    </row>
    <row r="32" customFormat="false" ht="10.5" hidden="false" customHeight="false" outlineLevel="0" collapsed="false">
      <c r="A32" s="1" t="s">
        <v>182</v>
      </c>
      <c r="C32" s="182" t="n">
        <v>0</v>
      </c>
      <c r="D32" s="182" t="n">
        <v>0</v>
      </c>
      <c r="E32" s="182" t="n">
        <v>0</v>
      </c>
      <c r="F32" s="182" t="n">
        <v>0</v>
      </c>
      <c r="G32" s="182" t="n">
        <v>0</v>
      </c>
      <c r="H32" s="182" t="n">
        <v>0</v>
      </c>
      <c r="I32" s="182" t="n">
        <v>0</v>
      </c>
      <c r="J32" s="182" t="n">
        <v>0</v>
      </c>
      <c r="K32" s="182" t="n">
        <v>0</v>
      </c>
      <c r="L32" s="182" t="n">
        <v>0</v>
      </c>
      <c r="M32" s="182" t="n">
        <v>0</v>
      </c>
      <c r="N32" s="182" t="n">
        <v>0</v>
      </c>
    </row>
    <row r="33" customFormat="false" ht="10.5" hidden="false" customHeight="false" outlineLevel="0" collapsed="false"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</row>
    <row r="34" customFormat="false" ht="10.5" hidden="false" customHeight="false" outlineLevel="0" collapsed="false">
      <c r="C34" s="180"/>
      <c r="D34" s="180"/>
      <c r="E34" s="180"/>
      <c r="F34" s="180"/>
      <c r="G34" s="180"/>
      <c r="H34" s="180"/>
      <c r="I34" s="180"/>
      <c r="J34" s="180"/>
      <c r="K34" s="180"/>
      <c r="L34" s="180"/>
      <c r="M34" s="180"/>
      <c r="N34" s="180"/>
    </row>
    <row r="35" customFormat="false" ht="10.5" hidden="false" customHeight="false" outlineLevel="0" collapsed="false">
      <c r="A35" s="1" t="s">
        <v>164</v>
      </c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</row>
    <row r="36" customFormat="false" ht="10.5" hidden="false" customHeight="false" outlineLevel="0" collapsed="false">
      <c r="A36" s="1" t="s">
        <v>183</v>
      </c>
      <c r="C36" s="180" t="n">
        <v>0</v>
      </c>
      <c r="D36" s="180" t="n">
        <v>0</v>
      </c>
      <c r="E36" s="180" t="n">
        <v>0</v>
      </c>
      <c r="F36" s="180" t="n">
        <v>0</v>
      </c>
      <c r="G36" s="180" t="n">
        <v>0</v>
      </c>
      <c r="H36" s="180" t="n">
        <v>0</v>
      </c>
      <c r="I36" s="180" t="n">
        <v>0</v>
      </c>
      <c r="J36" s="180" t="n">
        <v>0</v>
      </c>
      <c r="K36" s="180" t="n">
        <v>0</v>
      </c>
      <c r="L36" s="180" t="n">
        <v>0</v>
      </c>
      <c r="M36" s="180" t="n">
        <v>0</v>
      </c>
      <c r="N36" s="180" t="n">
        <v>0</v>
      </c>
      <c r="O36" s="180" t="n">
        <f aca="false">SUM(C36:N36)+SUM(C18:N18)</f>
        <v>51580</v>
      </c>
    </row>
    <row r="37" customFormat="false" ht="10.5" hidden="false" customHeight="false" outlineLevel="0" collapsed="false">
      <c r="A37" s="1" t="s">
        <v>169</v>
      </c>
      <c r="C37" s="180" t="n">
        <v>0</v>
      </c>
      <c r="D37" s="180" t="n">
        <v>0</v>
      </c>
      <c r="E37" s="180" t="n">
        <v>0</v>
      </c>
      <c r="F37" s="180" t="n">
        <v>0</v>
      </c>
      <c r="G37" s="180" t="n">
        <v>0</v>
      </c>
      <c r="H37" s="180" t="n">
        <v>0</v>
      </c>
      <c r="I37" s="180" t="n">
        <v>0</v>
      </c>
      <c r="J37" s="180" t="n">
        <v>0</v>
      </c>
      <c r="K37" s="180" t="n">
        <v>0</v>
      </c>
      <c r="L37" s="180" t="n">
        <v>0</v>
      </c>
      <c r="M37" s="180" t="n">
        <v>0</v>
      </c>
      <c r="N37" s="180" t="n">
        <v>0</v>
      </c>
      <c r="O37" s="180" t="n">
        <f aca="false">SUM(C37:N37)+SUM(C19:N19)</f>
        <v>-1062.4</v>
      </c>
    </row>
    <row r="38" customFormat="false" ht="10.5" hidden="false" customHeight="false" outlineLevel="0" collapsed="false">
      <c r="A38" s="1" t="s">
        <v>184</v>
      </c>
      <c r="C38" s="180" t="n">
        <v>0</v>
      </c>
      <c r="D38" s="180" t="n">
        <v>0</v>
      </c>
      <c r="E38" s="180" t="n">
        <v>0</v>
      </c>
      <c r="F38" s="180" t="n">
        <v>0</v>
      </c>
      <c r="G38" s="180" t="n">
        <v>0</v>
      </c>
      <c r="H38" s="180" t="n">
        <v>0</v>
      </c>
      <c r="I38" s="180" t="n">
        <v>0</v>
      </c>
      <c r="J38" s="180" t="n">
        <v>0</v>
      </c>
      <c r="K38" s="180" t="n">
        <v>0</v>
      </c>
      <c r="L38" s="180" t="n">
        <v>0</v>
      </c>
      <c r="M38" s="180" t="n">
        <v>0</v>
      </c>
      <c r="N38" s="180" t="n">
        <v>0</v>
      </c>
      <c r="O38" s="180" t="n">
        <f aca="false">SUM(C38:N38)+SUM(C20:N20)</f>
        <v>0</v>
      </c>
    </row>
    <row r="39" customFormat="false" ht="10.5" hidden="false" customHeight="false" outlineLevel="0" collapsed="false">
      <c r="A39" s="125" t="s">
        <v>185</v>
      </c>
      <c r="C39" s="138" t="n">
        <f aca="false">SUM(C36:C38)</f>
        <v>0</v>
      </c>
      <c r="D39" s="138" t="n">
        <f aca="false">SUM(D36:D38)</f>
        <v>0</v>
      </c>
      <c r="E39" s="138" t="n">
        <f aca="false">SUM(E36:E38)</f>
        <v>0</v>
      </c>
      <c r="F39" s="138" t="n">
        <f aca="false">SUM(F36:F38)</f>
        <v>0</v>
      </c>
      <c r="G39" s="138" t="n">
        <f aca="false">SUM(G36:G38)</f>
        <v>0</v>
      </c>
      <c r="H39" s="138" t="n">
        <f aca="false">SUM(H36:H38)</f>
        <v>0</v>
      </c>
      <c r="I39" s="138" t="n">
        <f aca="false">SUM(I36:I38)</f>
        <v>0</v>
      </c>
      <c r="J39" s="138" t="n">
        <f aca="false">SUM(J36:J38)</f>
        <v>0</v>
      </c>
      <c r="K39" s="138" t="n">
        <f aca="false">SUM(K36:K38)</f>
        <v>0</v>
      </c>
      <c r="L39" s="138" t="n">
        <f aca="false">SUM(L36:L38)</f>
        <v>0</v>
      </c>
      <c r="M39" s="138" t="n">
        <f aca="false">SUM(M36:M38)</f>
        <v>0</v>
      </c>
      <c r="N39" s="138" t="n">
        <f aca="false">SUM(N36:N38)</f>
        <v>0</v>
      </c>
      <c r="O39" s="138" t="n">
        <f aca="false">SUM(C39:N39)+SUM(C21:N21)</f>
        <v>50517.6</v>
      </c>
    </row>
    <row r="40" customFormat="false" ht="10.5" hidden="true" customHeight="false" outlineLevel="0" collapsed="false">
      <c r="A40" s="149" t="s">
        <v>112</v>
      </c>
    </row>
    <row r="41" customFormat="false" ht="10.5" hidden="true" customHeight="false" outlineLevel="0" collapsed="false">
      <c r="A41" s="1" t="s">
        <v>113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9.328125" defaultRowHeight="9.75" customHeight="true" zeroHeight="false" outlineLevelRow="0" outlineLevelCol="0"/>
  <cols>
    <col collapsed="false" customWidth="true" hidden="false" outlineLevel="0" max="1" min="1" style="183" width="16.65"/>
    <col collapsed="false" customWidth="true" hidden="false" outlineLevel="0" max="3" min="2" style="183" width="9.99"/>
    <col collapsed="false" customWidth="true" hidden="false" outlineLevel="0" max="6" min="4" style="184" width="9.99"/>
    <col collapsed="false" customWidth="true" hidden="false" outlineLevel="0" max="8" min="7" style="183" width="9.99"/>
    <col collapsed="false" customWidth="true" hidden="false" outlineLevel="0" max="9" min="9" style="184" width="9.99"/>
    <col collapsed="false" customWidth="true" hidden="false" outlineLevel="0" max="10" min="10" style="184" width="10.49"/>
    <col collapsed="false" customWidth="true" hidden="false" outlineLevel="0" max="12" min="11" style="183" width="9.99"/>
    <col collapsed="false" customWidth="true" hidden="false" outlineLevel="0" max="13" min="13" style="183" width="10.49"/>
    <col collapsed="false" customWidth="true" hidden="false" outlineLevel="0" max="14" min="14" style="183" width="4.83"/>
    <col collapsed="false" customWidth="true" hidden="false" outlineLevel="0" max="15" min="15" style="183" width="9.65"/>
    <col collapsed="false" customWidth="true" hidden="false" outlineLevel="0" max="16" min="16" style="183" width="9.15"/>
    <col collapsed="false" customWidth="true" hidden="false" outlineLevel="0" max="17" min="17" style="183" width="8.65"/>
    <col collapsed="false" customWidth="true" hidden="true" outlineLevel="0" max="18" min="18" style="183" width="7.65"/>
    <col collapsed="false" customWidth="true" hidden="true" outlineLevel="0" max="19" min="19" style="183" width="10.33"/>
    <col collapsed="false" customWidth="true" hidden="false" outlineLevel="0" max="20" min="20" style="183" width="9.99"/>
    <col collapsed="false" customWidth="true" hidden="false" outlineLevel="0" max="21" min="21" style="183" width="10.49"/>
    <col collapsed="false" customWidth="true" hidden="true" outlineLevel="0" max="22" min="22" style="183" width="7.65"/>
    <col collapsed="false" customWidth="true" hidden="true" outlineLevel="0" max="23" min="23" style="183" width="9.15"/>
    <col collapsed="false" customWidth="true" hidden="true" outlineLevel="0" max="24" min="24" style="185" width="7.82"/>
    <col collapsed="false" customWidth="true" hidden="false" outlineLevel="0" max="25" min="25" style="183" width="9.82"/>
    <col collapsed="false" customWidth="true" hidden="false" outlineLevel="0" max="26" min="26" style="183" width="10.49"/>
    <col collapsed="false" customWidth="true" hidden="false" outlineLevel="0" max="27" min="27" style="186" width="10.49"/>
    <col collapsed="false" customWidth="true" hidden="false" outlineLevel="0" max="28" min="28" style="186" width="9.65"/>
    <col collapsed="false" customWidth="false" hidden="false" outlineLevel="0" max="29" min="29" style="187" width="9.33"/>
    <col collapsed="false" customWidth="true" hidden="false" outlineLevel="0" max="30" min="30" style="187" width="13.99"/>
    <col collapsed="false" customWidth="true" hidden="false" outlineLevel="0" max="37" min="31" style="187" width="10.33"/>
    <col collapsed="false" customWidth="true" hidden="false" outlineLevel="0" max="38" min="38" style="187" width="10.49"/>
    <col collapsed="false" customWidth="false" hidden="false" outlineLevel="0" max="257" min="39" style="187" width="9.33"/>
  </cols>
  <sheetData>
    <row r="1" customFormat="false" ht="9.75" hidden="false" customHeight="true" outlineLevel="0" collapsed="false">
      <c r="A1" s="188" t="s">
        <v>186</v>
      </c>
    </row>
    <row r="2" customFormat="false" ht="9.75" hidden="false" customHeight="true" outlineLevel="0" collapsed="false">
      <c r="A2" s="189"/>
    </row>
    <row r="3" customFormat="false" ht="9.75" hidden="false" customHeight="true" outlineLevel="0" collapsed="false">
      <c r="A3" s="190" t="s">
        <v>187</v>
      </c>
    </row>
    <row r="4" customFormat="false" ht="11.25" hidden="false" customHeight="true" outlineLevel="0" collapsed="false">
      <c r="A4" s="191" t="s">
        <v>188</v>
      </c>
      <c r="B4" s="192" t="s">
        <v>189</v>
      </c>
      <c r="C4" s="193"/>
      <c r="D4" s="193"/>
      <c r="E4" s="193"/>
      <c r="F4" s="193"/>
      <c r="G4" s="193"/>
      <c r="H4" s="193"/>
      <c r="I4" s="193"/>
      <c r="J4" s="194"/>
      <c r="K4" s="0"/>
      <c r="L4" s="0"/>
      <c r="M4" s="0"/>
      <c r="N4" s="1"/>
      <c r="O4" s="195"/>
      <c r="P4" s="195"/>
      <c r="Q4" s="195"/>
      <c r="R4" s="195"/>
      <c r="S4" s="195"/>
      <c r="T4" s="195"/>
      <c r="U4" s="195"/>
      <c r="V4" s="195"/>
      <c r="W4" s="195"/>
      <c r="X4" s="195"/>
      <c r="Y4" s="195"/>
      <c r="Z4" s="195"/>
      <c r="AA4" s="196"/>
      <c r="AB4" s="197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8"/>
      <c r="BH4" s="198"/>
      <c r="BI4" s="198"/>
      <c r="BJ4" s="198"/>
      <c r="BK4" s="198"/>
      <c r="BL4" s="198"/>
      <c r="BM4" s="198"/>
      <c r="BN4" s="198"/>
      <c r="BO4" s="198"/>
      <c r="BP4" s="198"/>
      <c r="BQ4" s="198"/>
      <c r="BR4" s="198"/>
      <c r="BS4" s="198"/>
      <c r="BT4" s="198"/>
      <c r="BU4" s="198"/>
      <c r="BV4" s="198"/>
      <c r="BW4" s="198"/>
      <c r="BX4" s="198"/>
      <c r="BY4" s="198"/>
      <c r="BZ4" s="198"/>
      <c r="CA4" s="198"/>
      <c r="CB4" s="198"/>
      <c r="CC4" s="198"/>
      <c r="CD4" s="198"/>
      <c r="CE4" s="198"/>
      <c r="CF4" s="198"/>
      <c r="CG4" s="198"/>
      <c r="CH4" s="198"/>
      <c r="CI4" s="198"/>
      <c r="CJ4" s="198"/>
      <c r="CK4" s="198"/>
      <c r="CL4" s="198"/>
      <c r="CM4" s="198"/>
      <c r="CN4" s="198"/>
      <c r="CO4" s="198"/>
      <c r="CP4" s="198"/>
      <c r="CQ4" s="198"/>
      <c r="CR4" s="198"/>
      <c r="CS4" s="198"/>
      <c r="CT4" s="198"/>
      <c r="CU4" s="198"/>
      <c r="CV4" s="198"/>
      <c r="CW4" s="198"/>
      <c r="CX4" s="198"/>
      <c r="CY4" s="198"/>
      <c r="CZ4" s="198"/>
      <c r="DA4" s="198"/>
      <c r="DB4" s="198"/>
      <c r="DC4" s="198"/>
      <c r="DD4" s="198"/>
      <c r="DE4" s="198"/>
      <c r="DF4" s="198"/>
      <c r="DG4" s="198"/>
      <c r="DH4" s="198"/>
      <c r="DI4" s="198"/>
      <c r="DJ4" s="198"/>
      <c r="DK4" s="198"/>
      <c r="DL4" s="198"/>
      <c r="DM4" s="198"/>
      <c r="DN4" s="198"/>
      <c r="DO4" s="198"/>
      <c r="DP4" s="198"/>
      <c r="DQ4" s="198"/>
      <c r="DR4" s="198"/>
      <c r="DS4" s="198"/>
      <c r="DT4" s="198"/>
      <c r="DU4" s="198"/>
      <c r="DV4" s="198"/>
      <c r="DW4" s="198"/>
      <c r="DX4" s="198"/>
      <c r="DY4" s="198"/>
      <c r="DZ4" s="198"/>
      <c r="EA4" s="198"/>
      <c r="EB4" s="198"/>
      <c r="EC4" s="198"/>
      <c r="ED4" s="198"/>
      <c r="EE4" s="198"/>
      <c r="EF4" s="198"/>
      <c r="EG4" s="198"/>
      <c r="EH4" s="198"/>
      <c r="EI4" s="198"/>
      <c r="EJ4" s="198"/>
      <c r="EK4" s="198"/>
      <c r="EL4" s="198"/>
      <c r="EM4" s="198"/>
      <c r="EN4" s="198"/>
      <c r="EO4" s="198"/>
      <c r="EP4" s="198"/>
      <c r="EQ4" s="198"/>
      <c r="ER4" s="198"/>
      <c r="ES4" s="198"/>
      <c r="ET4" s="198"/>
      <c r="EU4" s="198"/>
      <c r="EV4" s="198"/>
      <c r="EW4" s="198"/>
      <c r="EX4" s="198"/>
      <c r="EY4" s="198"/>
      <c r="EZ4" s="198"/>
      <c r="FA4" s="198"/>
      <c r="FB4" s="198"/>
      <c r="FC4" s="198"/>
      <c r="FD4" s="198"/>
      <c r="FE4" s="198"/>
      <c r="FF4" s="198"/>
      <c r="FG4" s="198"/>
      <c r="FH4" s="198"/>
      <c r="FI4" s="198"/>
      <c r="FJ4" s="198"/>
      <c r="FK4" s="198"/>
      <c r="FL4" s="198"/>
      <c r="FM4" s="198"/>
      <c r="FN4" s="198"/>
      <c r="FO4" s="198"/>
      <c r="FP4" s="198"/>
      <c r="FQ4" s="198"/>
      <c r="FR4" s="198"/>
      <c r="FS4" s="198"/>
      <c r="FT4" s="198"/>
      <c r="FU4" s="198"/>
      <c r="FV4" s="198"/>
      <c r="FW4" s="198"/>
      <c r="FX4" s="198"/>
      <c r="FY4" s="198"/>
      <c r="FZ4" s="198"/>
      <c r="GA4" s="198"/>
      <c r="GB4" s="198"/>
      <c r="GC4" s="198"/>
      <c r="GD4" s="198"/>
      <c r="GE4" s="198"/>
      <c r="GF4" s="198"/>
      <c r="GG4" s="198"/>
      <c r="GH4" s="198"/>
      <c r="GI4" s="198"/>
      <c r="GJ4" s="198"/>
      <c r="GK4" s="198"/>
      <c r="GL4" s="198"/>
      <c r="GM4" s="198"/>
      <c r="GN4" s="198"/>
      <c r="GO4" s="198"/>
      <c r="GP4" s="198"/>
      <c r="GQ4" s="198"/>
      <c r="GR4" s="198"/>
      <c r="GS4" s="198"/>
      <c r="GT4" s="198"/>
      <c r="GU4" s="198"/>
      <c r="GV4" s="198"/>
      <c r="GW4" s="198"/>
      <c r="GX4" s="198"/>
      <c r="GY4" s="198"/>
      <c r="GZ4" s="198"/>
      <c r="HA4" s="198"/>
      <c r="HB4" s="198"/>
      <c r="HC4" s="198"/>
      <c r="HD4" s="198"/>
      <c r="HE4" s="198"/>
      <c r="HF4" s="198"/>
      <c r="HG4" s="198"/>
      <c r="HH4" s="198"/>
      <c r="HI4" s="198"/>
      <c r="HJ4" s="198"/>
      <c r="HK4" s="198"/>
      <c r="HL4" s="198"/>
      <c r="HM4" s="198"/>
      <c r="HN4" s="198"/>
      <c r="HO4" s="198"/>
      <c r="HP4" s="198"/>
      <c r="HQ4" s="198"/>
      <c r="HR4" s="198"/>
      <c r="HS4" s="198"/>
      <c r="HT4" s="198"/>
      <c r="HU4" s="198"/>
      <c r="HV4" s="198"/>
      <c r="HW4" s="198"/>
      <c r="HX4" s="198"/>
      <c r="HY4" s="198"/>
      <c r="HZ4" s="198"/>
      <c r="IA4" s="198"/>
      <c r="IB4" s="198"/>
      <c r="IC4" s="198"/>
      <c r="ID4" s="198"/>
      <c r="IE4" s="198"/>
      <c r="IF4" s="198"/>
      <c r="IG4" s="198"/>
      <c r="IH4" s="198"/>
      <c r="II4" s="198"/>
      <c r="IJ4" s="198"/>
      <c r="IK4" s="198"/>
      <c r="IL4" s="198"/>
      <c r="IM4" s="198"/>
      <c r="IN4" s="198"/>
      <c r="IO4" s="198"/>
      <c r="IP4" s="198"/>
      <c r="IQ4" s="198"/>
      <c r="IR4" s="198"/>
      <c r="IS4" s="198"/>
      <c r="IT4" s="198"/>
      <c r="IU4" s="198"/>
      <c r="IV4" s="198"/>
      <c r="IW4" s="198"/>
    </row>
    <row r="5" customFormat="false" ht="9.75" hidden="false" customHeight="true" outlineLevel="0" collapsed="false">
      <c r="A5" s="192" t="s">
        <v>190</v>
      </c>
      <c r="B5" s="191" t="s">
        <v>191</v>
      </c>
      <c r="C5" s="193" t="s">
        <v>192</v>
      </c>
      <c r="D5" s="193" t="s">
        <v>193</v>
      </c>
      <c r="E5" s="193" t="s">
        <v>194</v>
      </c>
      <c r="F5" s="193" t="s">
        <v>195</v>
      </c>
      <c r="G5" s="193" t="s">
        <v>196</v>
      </c>
      <c r="H5" s="193" t="s">
        <v>197</v>
      </c>
      <c r="I5" s="193" t="s">
        <v>198</v>
      </c>
      <c r="J5" s="199" t="s">
        <v>199</v>
      </c>
      <c r="K5" s="0"/>
      <c r="L5" s="0"/>
      <c r="M5" s="0"/>
      <c r="N5" s="1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6"/>
      <c r="AB5" s="200"/>
      <c r="AC5" s="201"/>
      <c r="AD5" s="201"/>
      <c r="AE5" s="201"/>
      <c r="AF5" s="201"/>
      <c r="AG5" s="201"/>
      <c r="AH5" s="201"/>
      <c r="AI5" s="201"/>
      <c r="AJ5" s="201"/>
      <c r="AK5" s="201"/>
      <c r="AL5" s="201"/>
      <c r="AM5" s="201"/>
      <c r="AN5" s="201"/>
      <c r="AO5" s="201"/>
      <c r="AP5" s="201"/>
      <c r="AQ5" s="201"/>
      <c r="AR5" s="201"/>
      <c r="AS5" s="201"/>
      <c r="AT5" s="201"/>
      <c r="AU5" s="201"/>
      <c r="AV5" s="201"/>
      <c r="AW5" s="201"/>
      <c r="AX5" s="201"/>
      <c r="AY5" s="201"/>
      <c r="AZ5" s="201"/>
      <c r="BA5" s="201"/>
      <c r="BB5" s="201"/>
      <c r="BC5" s="201"/>
      <c r="BD5" s="201"/>
      <c r="BE5" s="201"/>
      <c r="BF5" s="201"/>
      <c r="BG5" s="201"/>
      <c r="BH5" s="201"/>
      <c r="BI5" s="201"/>
      <c r="BJ5" s="201"/>
      <c r="BK5" s="201"/>
      <c r="BL5" s="201"/>
      <c r="BM5" s="201"/>
      <c r="BN5" s="201"/>
      <c r="BO5" s="201"/>
      <c r="BP5" s="201"/>
      <c r="BQ5" s="201"/>
      <c r="BR5" s="201"/>
      <c r="BS5" s="201"/>
      <c r="BT5" s="201"/>
      <c r="BU5" s="201"/>
      <c r="BV5" s="201"/>
      <c r="BW5" s="201"/>
      <c r="BX5" s="201"/>
      <c r="BY5" s="201"/>
      <c r="BZ5" s="201"/>
      <c r="CA5" s="201"/>
      <c r="CB5" s="201"/>
      <c r="CC5" s="201"/>
      <c r="CD5" s="201"/>
      <c r="CE5" s="201"/>
      <c r="CF5" s="201"/>
      <c r="CG5" s="201"/>
      <c r="CH5" s="201"/>
      <c r="CI5" s="201"/>
      <c r="CJ5" s="201"/>
      <c r="CK5" s="201"/>
      <c r="CL5" s="201"/>
      <c r="CM5" s="201"/>
      <c r="CN5" s="201"/>
      <c r="CO5" s="201"/>
      <c r="CP5" s="201"/>
      <c r="CQ5" s="201"/>
      <c r="CR5" s="201"/>
      <c r="CS5" s="201"/>
      <c r="CT5" s="201"/>
      <c r="CU5" s="201"/>
      <c r="CV5" s="201"/>
      <c r="CW5" s="201"/>
      <c r="CX5" s="201"/>
      <c r="CY5" s="201"/>
      <c r="CZ5" s="201"/>
      <c r="DA5" s="201"/>
      <c r="DB5" s="201"/>
      <c r="DC5" s="201"/>
      <c r="DD5" s="201"/>
      <c r="DE5" s="201"/>
      <c r="DF5" s="201"/>
      <c r="DG5" s="201"/>
      <c r="DH5" s="201"/>
      <c r="DI5" s="201"/>
      <c r="DJ5" s="201"/>
      <c r="DK5" s="201"/>
      <c r="DL5" s="201"/>
      <c r="DM5" s="201"/>
      <c r="DN5" s="201"/>
      <c r="DO5" s="201"/>
      <c r="DP5" s="201"/>
      <c r="DQ5" s="201"/>
      <c r="DR5" s="201"/>
      <c r="DS5" s="201"/>
      <c r="DT5" s="201"/>
      <c r="DU5" s="201"/>
      <c r="DV5" s="201"/>
      <c r="DW5" s="201"/>
      <c r="DX5" s="201"/>
      <c r="DY5" s="201"/>
      <c r="DZ5" s="201"/>
      <c r="EA5" s="201"/>
      <c r="EB5" s="201"/>
      <c r="EC5" s="201"/>
      <c r="ED5" s="201"/>
      <c r="EE5" s="201"/>
      <c r="EF5" s="201"/>
      <c r="EG5" s="201"/>
      <c r="EH5" s="201"/>
      <c r="EI5" s="201"/>
      <c r="EJ5" s="201"/>
      <c r="EK5" s="201"/>
      <c r="EL5" s="201"/>
      <c r="EM5" s="201"/>
      <c r="EN5" s="201"/>
      <c r="EO5" s="201"/>
      <c r="EP5" s="201"/>
      <c r="EQ5" s="201"/>
      <c r="ER5" s="201"/>
      <c r="ES5" s="201"/>
      <c r="ET5" s="201"/>
      <c r="EU5" s="201"/>
      <c r="EV5" s="201"/>
      <c r="EW5" s="201"/>
      <c r="EX5" s="201"/>
      <c r="EY5" s="201"/>
      <c r="EZ5" s="201"/>
      <c r="FA5" s="201"/>
      <c r="FB5" s="201"/>
      <c r="FC5" s="201"/>
      <c r="FD5" s="201"/>
      <c r="FE5" s="201"/>
      <c r="FF5" s="201"/>
      <c r="FG5" s="201"/>
      <c r="FH5" s="201"/>
      <c r="FI5" s="201"/>
      <c r="FJ5" s="201"/>
      <c r="FK5" s="201"/>
      <c r="FL5" s="201"/>
      <c r="FM5" s="201"/>
      <c r="FN5" s="201"/>
      <c r="FO5" s="201"/>
      <c r="FP5" s="201"/>
      <c r="FQ5" s="201"/>
      <c r="FR5" s="201"/>
      <c r="FS5" s="201"/>
      <c r="FT5" s="201"/>
      <c r="FU5" s="201"/>
      <c r="FV5" s="201"/>
      <c r="FW5" s="201"/>
      <c r="FX5" s="201"/>
      <c r="FY5" s="201"/>
      <c r="FZ5" s="201"/>
      <c r="GA5" s="201"/>
      <c r="GB5" s="201"/>
      <c r="GC5" s="201"/>
      <c r="GD5" s="201"/>
      <c r="GE5" s="201"/>
      <c r="GF5" s="201"/>
      <c r="GG5" s="201"/>
      <c r="GH5" s="201"/>
      <c r="GI5" s="201"/>
      <c r="GJ5" s="201"/>
      <c r="GK5" s="201"/>
      <c r="GL5" s="201"/>
      <c r="GM5" s="201"/>
      <c r="GN5" s="201"/>
      <c r="GO5" s="201"/>
      <c r="GP5" s="201"/>
      <c r="GQ5" s="201"/>
      <c r="GR5" s="201"/>
      <c r="GS5" s="201"/>
      <c r="GT5" s="201"/>
      <c r="GU5" s="201"/>
      <c r="GV5" s="201"/>
      <c r="GW5" s="201"/>
      <c r="GX5" s="201"/>
      <c r="GY5" s="201"/>
      <c r="GZ5" s="201"/>
      <c r="HA5" s="201"/>
      <c r="HB5" s="201"/>
      <c r="HC5" s="201"/>
      <c r="HD5" s="201"/>
      <c r="HE5" s="201"/>
      <c r="HF5" s="201"/>
      <c r="HG5" s="201"/>
      <c r="HH5" s="201"/>
      <c r="HI5" s="201"/>
      <c r="HJ5" s="201"/>
      <c r="HK5" s="201"/>
      <c r="HL5" s="201"/>
      <c r="HM5" s="201"/>
      <c r="HN5" s="201"/>
      <c r="HO5" s="201"/>
      <c r="HP5" s="201"/>
      <c r="HQ5" s="201"/>
      <c r="HR5" s="201"/>
      <c r="HS5" s="201"/>
      <c r="HT5" s="201"/>
      <c r="HU5" s="201"/>
      <c r="HV5" s="201"/>
      <c r="HW5" s="201"/>
      <c r="HX5" s="201"/>
      <c r="HY5" s="201"/>
      <c r="HZ5" s="201"/>
      <c r="IA5" s="201"/>
      <c r="IB5" s="201"/>
      <c r="IC5" s="201"/>
      <c r="ID5" s="201"/>
      <c r="IE5" s="201"/>
      <c r="IF5" s="201"/>
      <c r="IG5" s="201"/>
      <c r="IH5" s="201"/>
      <c r="II5" s="201"/>
      <c r="IJ5" s="201"/>
      <c r="IK5" s="201"/>
      <c r="IL5" s="201"/>
      <c r="IM5" s="201"/>
      <c r="IN5" s="201"/>
      <c r="IO5" s="201"/>
      <c r="IP5" s="201"/>
      <c r="IQ5" s="201"/>
      <c r="IR5" s="201"/>
      <c r="IS5" s="201"/>
      <c r="IT5" s="201"/>
      <c r="IU5" s="201"/>
      <c r="IV5" s="201"/>
      <c r="IW5" s="201"/>
    </row>
    <row r="6" customFormat="false" ht="9.75" hidden="false" customHeight="true" outlineLevel="0" collapsed="false">
      <c r="A6" s="191" t="s">
        <v>116</v>
      </c>
      <c r="B6" s="202" t="n">
        <v>-80999</v>
      </c>
      <c r="C6" s="203" t="n">
        <v>1553</v>
      </c>
      <c r="D6" s="203" t="n">
        <v>-6193</v>
      </c>
      <c r="E6" s="203" t="n">
        <v>-15953</v>
      </c>
      <c r="F6" s="203" t="n">
        <v>-96536</v>
      </c>
      <c r="G6" s="203" t="n">
        <v>-84467</v>
      </c>
      <c r="H6" s="203" t="n">
        <v>-56450</v>
      </c>
      <c r="I6" s="203"/>
      <c r="J6" s="204" t="n">
        <v>-339045</v>
      </c>
      <c r="K6" s="0"/>
      <c r="L6" s="0"/>
      <c r="M6" s="0"/>
      <c r="N6" s="1"/>
      <c r="O6" s="195"/>
      <c r="P6" s="205"/>
      <c r="Q6" s="205"/>
      <c r="R6" s="205"/>
      <c r="S6" s="205"/>
      <c r="T6" s="205"/>
      <c r="U6" s="205"/>
      <c r="V6" s="205"/>
      <c r="W6" s="205"/>
      <c r="X6" s="205"/>
      <c r="Y6" s="205"/>
      <c r="Z6" s="205"/>
      <c r="AA6" s="196"/>
      <c r="AB6" s="200"/>
      <c r="AC6" s="201"/>
      <c r="AD6" s="201"/>
      <c r="AE6" s="201"/>
      <c r="AF6" s="201"/>
      <c r="AG6" s="201"/>
      <c r="AH6" s="201"/>
      <c r="AI6" s="201"/>
      <c r="AJ6" s="201"/>
      <c r="AK6" s="201"/>
      <c r="AL6" s="201"/>
      <c r="AM6" s="201"/>
      <c r="AN6" s="201"/>
      <c r="AO6" s="201"/>
      <c r="AP6" s="201"/>
      <c r="AQ6" s="201"/>
      <c r="AR6" s="201"/>
      <c r="AS6" s="201"/>
      <c r="AT6" s="201"/>
      <c r="AU6" s="201"/>
      <c r="AV6" s="201"/>
      <c r="AW6" s="201"/>
      <c r="AX6" s="201"/>
      <c r="AY6" s="201"/>
      <c r="AZ6" s="201"/>
      <c r="BA6" s="201"/>
      <c r="BB6" s="201"/>
      <c r="BC6" s="201"/>
      <c r="BD6" s="201"/>
      <c r="BE6" s="201"/>
      <c r="BF6" s="201"/>
      <c r="BG6" s="201"/>
      <c r="BH6" s="201"/>
      <c r="BI6" s="201"/>
      <c r="BJ6" s="201"/>
      <c r="BK6" s="201"/>
      <c r="BL6" s="201"/>
      <c r="BM6" s="201"/>
      <c r="BN6" s="201"/>
      <c r="BO6" s="201"/>
      <c r="BP6" s="201"/>
      <c r="BQ6" s="201"/>
      <c r="BR6" s="201"/>
      <c r="BS6" s="201"/>
      <c r="BT6" s="201"/>
      <c r="BU6" s="201"/>
      <c r="BV6" s="201"/>
      <c r="BW6" s="201"/>
      <c r="BX6" s="201"/>
      <c r="BY6" s="201"/>
      <c r="BZ6" s="201"/>
      <c r="CA6" s="201"/>
      <c r="CB6" s="201"/>
      <c r="CC6" s="201"/>
      <c r="CD6" s="201"/>
      <c r="CE6" s="201"/>
      <c r="CF6" s="201"/>
      <c r="CG6" s="201"/>
      <c r="CH6" s="201"/>
      <c r="CI6" s="201"/>
      <c r="CJ6" s="201"/>
      <c r="CK6" s="201"/>
      <c r="CL6" s="201"/>
      <c r="CM6" s="201"/>
      <c r="CN6" s="201"/>
      <c r="CO6" s="201"/>
      <c r="CP6" s="201"/>
      <c r="CQ6" s="201"/>
      <c r="CR6" s="201"/>
      <c r="CS6" s="201"/>
      <c r="CT6" s="201"/>
      <c r="CU6" s="201"/>
      <c r="CV6" s="201"/>
      <c r="CW6" s="201"/>
      <c r="CX6" s="201"/>
      <c r="CY6" s="201"/>
      <c r="CZ6" s="201"/>
      <c r="DA6" s="201"/>
      <c r="DB6" s="201"/>
      <c r="DC6" s="201"/>
      <c r="DD6" s="201"/>
      <c r="DE6" s="201"/>
      <c r="DF6" s="201"/>
      <c r="DG6" s="201"/>
      <c r="DH6" s="201"/>
      <c r="DI6" s="201"/>
      <c r="DJ6" s="201"/>
      <c r="DK6" s="201"/>
      <c r="DL6" s="201"/>
      <c r="DM6" s="201"/>
      <c r="DN6" s="201"/>
      <c r="DO6" s="201"/>
      <c r="DP6" s="201"/>
      <c r="DQ6" s="201"/>
      <c r="DR6" s="201"/>
      <c r="DS6" s="201"/>
      <c r="DT6" s="201"/>
      <c r="DU6" s="201"/>
      <c r="DV6" s="201"/>
      <c r="DW6" s="201"/>
      <c r="DX6" s="201"/>
      <c r="DY6" s="201"/>
      <c r="DZ6" s="201"/>
      <c r="EA6" s="201"/>
      <c r="EB6" s="201"/>
      <c r="EC6" s="201"/>
      <c r="ED6" s="201"/>
      <c r="EE6" s="201"/>
      <c r="EF6" s="201"/>
      <c r="EG6" s="201"/>
      <c r="EH6" s="201"/>
      <c r="EI6" s="201"/>
      <c r="EJ6" s="201"/>
      <c r="EK6" s="201"/>
      <c r="EL6" s="201"/>
      <c r="EM6" s="201"/>
      <c r="EN6" s="201"/>
      <c r="EO6" s="201"/>
      <c r="EP6" s="201"/>
      <c r="EQ6" s="201"/>
      <c r="ER6" s="201"/>
      <c r="ES6" s="201"/>
      <c r="ET6" s="201"/>
      <c r="EU6" s="201"/>
      <c r="EV6" s="201"/>
      <c r="EW6" s="201"/>
      <c r="EX6" s="201"/>
      <c r="EY6" s="201"/>
      <c r="EZ6" s="201"/>
      <c r="FA6" s="201"/>
      <c r="FB6" s="201"/>
      <c r="FC6" s="201"/>
      <c r="FD6" s="201"/>
      <c r="FE6" s="201"/>
      <c r="FF6" s="201"/>
      <c r="FG6" s="201"/>
      <c r="FH6" s="201"/>
      <c r="FI6" s="201"/>
      <c r="FJ6" s="201"/>
      <c r="FK6" s="201"/>
      <c r="FL6" s="201"/>
      <c r="FM6" s="201"/>
      <c r="FN6" s="201"/>
      <c r="FO6" s="201"/>
      <c r="FP6" s="201"/>
      <c r="FQ6" s="201"/>
      <c r="FR6" s="201"/>
      <c r="FS6" s="201"/>
      <c r="FT6" s="201"/>
      <c r="FU6" s="201"/>
      <c r="FV6" s="201"/>
      <c r="FW6" s="201"/>
      <c r="FX6" s="201"/>
      <c r="FY6" s="201"/>
      <c r="FZ6" s="201"/>
      <c r="GA6" s="201"/>
      <c r="GB6" s="201"/>
      <c r="GC6" s="201"/>
      <c r="GD6" s="201"/>
      <c r="GE6" s="201"/>
      <c r="GF6" s="201"/>
      <c r="GG6" s="201"/>
      <c r="GH6" s="201"/>
      <c r="GI6" s="201"/>
      <c r="GJ6" s="201"/>
      <c r="GK6" s="201"/>
      <c r="GL6" s="201"/>
      <c r="GM6" s="201"/>
      <c r="GN6" s="201"/>
      <c r="GO6" s="201"/>
      <c r="GP6" s="201"/>
      <c r="GQ6" s="201"/>
      <c r="GR6" s="201"/>
      <c r="GS6" s="201"/>
      <c r="GT6" s="201"/>
      <c r="GU6" s="201"/>
      <c r="GV6" s="201"/>
      <c r="GW6" s="201"/>
      <c r="GX6" s="201"/>
      <c r="GY6" s="201"/>
      <c r="GZ6" s="201"/>
      <c r="HA6" s="201"/>
      <c r="HB6" s="201"/>
      <c r="HC6" s="201"/>
      <c r="HD6" s="201"/>
      <c r="HE6" s="201"/>
      <c r="HF6" s="201"/>
      <c r="HG6" s="201"/>
      <c r="HH6" s="201"/>
      <c r="HI6" s="201"/>
      <c r="HJ6" s="201"/>
      <c r="HK6" s="201"/>
      <c r="HL6" s="201"/>
      <c r="HM6" s="201"/>
      <c r="HN6" s="201"/>
      <c r="HO6" s="201"/>
      <c r="HP6" s="201"/>
      <c r="HQ6" s="201"/>
      <c r="HR6" s="201"/>
      <c r="HS6" s="201"/>
      <c r="HT6" s="201"/>
      <c r="HU6" s="201"/>
      <c r="HV6" s="201"/>
      <c r="HW6" s="201"/>
      <c r="HX6" s="201"/>
      <c r="HY6" s="201"/>
      <c r="HZ6" s="201"/>
      <c r="IA6" s="201"/>
      <c r="IB6" s="201"/>
      <c r="IC6" s="201"/>
      <c r="ID6" s="201"/>
      <c r="IE6" s="201"/>
      <c r="IF6" s="201"/>
      <c r="IG6" s="201"/>
      <c r="IH6" s="201"/>
      <c r="II6" s="201"/>
      <c r="IJ6" s="201"/>
      <c r="IK6" s="201"/>
      <c r="IL6" s="201"/>
      <c r="IM6" s="201"/>
      <c r="IN6" s="201"/>
      <c r="IO6" s="201"/>
      <c r="IP6" s="201"/>
      <c r="IQ6" s="201"/>
      <c r="IR6" s="201"/>
      <c r="IS6" s="201"/>
      <c r="IT6" s="201"/>
      <c r="IU6" s="201"/>
      <c r="IV6" s="201"/>
      <c r="IW6" s="201"/>
    </row>
    <row r="7" customFormat="false" ht="9.75" hidden="false" customHeight="true" outlineLevel="0" collapsed="false">
      <c r="A7" s="206" t="s">
        <v>136</v>
      </c>
      <c r="B7" s="207" t="n">
        <v>84694</v>
      </c>
      <c r="C7" s="208" t="n">
        <v>6937</v>
      </c>
      <c r="D7" s="208" t="n">
        <v>32106</v>
      </c>
      <c r="E7" s="208" t="n">
        <v>65562</v>
      </c>
      <c r="F7" s="208" t="n">
        <v>151113</v>
      </c>
      <c r="G7" s="208" t="n">
        <v>150629</v>
      </c>
      <c r="H7" s="208" t="n">
        <v>122309</v>
      </c>
      <c r="I7" s="208"/>
      <c r="J7" s="209" t="n">
        <v>613350</v>
      </c>
      <c r="K7" s="0"/>
      <c r="L7" s="0"/>
      <c r="M7" s="0"/>
      <c r="N7" s="1"/>
      <c r="O7" s="195"/>
      <c r="P7" s="205"/>
      <c r="Q7" s="205"/>
      <c r="R7" s="205"/>
      <c r="S7" s="205"/>
      <c r="T7" s="205"/>
      <c r="U7" s="205"/>
      <c r="V7" s="205"/>
      <c r="W7" s="205"/>
      <c r="X7" s="205"/>
      <c r="Y7" s="205"/>
      <c r="Z7" s="205"/>
      <c r="AA7" s="196"/>
      <c r="AB7" s="200"/>
      <c r="AC7" s="201"/>
      <c r="AD7" s="201"/>
      <c r="AE7" s="201"/>
      <c r="AF7" s="201"/>
      <c r="AG7" s="201"/>
      <c r="AH7" s="201"/>
      <c r="AI7" s="201"/>
      <c r="AJ7" s="201"/>
      <c r="AK7" s="201"/>
      <c r="AL7" s="201"/>
      <c r="AM7" s="201"/>
      <c r="AN7" s="201"/>
      <c r="AO7" s="201"/>
      <c r="AP7" s="201"/>
      <c r="AQ7" s="201"/>
      <c r="AR7" s="201"/>
      <c r="AS7" s="201"/>
      <c r="AT7" s="201"/>
      <c r="AU7" s="201"/>
      <c r="AV7" s="201"/>
      <c r="AW7" s="201"/>
      <c r="AX7" s="201"/>
      <c r="AY7" s="201"/>
      <c r="AZ7" s="201"/>
      <c r="BA7" s="201"/>
      <c r="BB7" s="201"/>
      <c r="BC7" s="201"/>
      <c r="BD7" s="201"/>
      <c r="BE7" s="201"/>
      <c r="BF7" s="201"/>
      <c r="BG7" s="201"/>
      <c r="BH7" s="201"/>
      <c r="BI7" s="201"/>
      <c r="BJ7" s="201"/>
      <c r="BK7" s="201"/>
      <c r="BL7" s="201"/>
      <c r="BM7" s="201"/>
      <c r="BN7" s="201"/>
      <c r="BO7" s="201"/>
      <c r="BP7" s="201"/>
      <c r="BQ7" s="201"/>
      <c r="BR7" s="201"/>
      <c r="BS7" s="201"/>
      <c r="BT7" s="201"/>
      <c r="BU7" s="201"/>
      <c r="BV7" s="201"/>
      <c r="BW7" s="201"/>
      <c r="BX7" s="201"/>
      <c r="BY7" s="201"/>
      <c r="BZ7" s="201"/>
      <c r="CA7" s="201"/>
      <c r="CB7" s="201"/>
      <c r="CC7" s="201"/>
      <c r="CD7" s="201"/>
      <c r="CE7" s="201"/>
      <c r="CF7" s="201"/>
      <c r="CG7" s="201"/>
      <c r="CH7" s="201"/>
      <c r="CI7" s="201"/>
      <c r="CJ7" s="201"/>
      <c r="CK7" s="201"/>
      <c r="CL7" s="201"/>
      <c r="CM7" s="201"/>
      <c r="CN7" s="201"/>
      <c r="CO7" s="201"/>
      <c r="CP7" s="201"/>
      <c r="CQ7" s="201"/>
      <c r="CR7" s="201"/>
      <c r="CS7" s="201"/>
      <c r="CT7" s="201"/>
      <c r="CU7" s="201"/>
      <c r="CV7" s="201"/>
      <c r="CW7" s="201"/>
      <c r="CX7" s="201"/>
      <c r="CY7" s="201"/>
      <c r="CZ7" s="201"/>
      <c r="DA7" s="201"/>
      <c r="DB7" s="201"/>
      <c r="DC7" s="201"/>
      <c r="DD7" s="201"/>
      <c r="DE7" s="201"/>
      <c r="DF7" s="201"/>
      <c r="DG7" s="201"/>
      <c r="DH7" s="201"/>
      <c r="DI7" s="201"/>
      <c r="DJ7" s="201"/>
      <c r="DK7" s="201"/>
      <c r="DL7" s="201"/>
      <c r="DM7" s="201"/>
      <c r="DN7" s="201"/>
      <c r="DO7" s="201"/>
      <c r="DP7" s="201"/>
      <c r="DQ7" s="201"/>
      <c r="DR7" s="201"/>
      <c r="DS7" s="201"/>
      <c r="DT7" s="201"/>
      <c r="DU7" s="201"/>
      <c r="DV7" s="201"/>
      <c r="DW7" s="201"/>
      <c r="DX7" s="201"/>
      <c r="DY7" s="201"/>
      <c r="DZ7" s="201"/>
      <c r="EA7" s="201"/>
      <c r="EB7" s="201"/>
      <c r="EC7" s="201"/>
      <c r="ED7" s="201"/>
      <c r="EE7" s="201"/>
      <c r="EF7" s="201"/>
      <c r="EG7" s="201"/>
      <c r="EH7" s="201"/>
      <c r="EI7" s="201"/>
      <c r="EJ7" s="201"/>
      <c r="EK7" s="201"/>
      <c r="EL7" s="201"/>
      <c r="EM7" s="201"/>
      <c r="EN7" s="201"/>
      <c r="EO7" s="201"/>
      <c r="EP7" s="201"/>
      <c r="EQ7" s="201"/>
      <c r="ER7" s="201"/>
      <c r="ES7" s="201"/>
      <c r="ET7" s="201"/>
      <c r="EU7" s="201"/>
      <c r="EV7" s="201"/>
      <c r="EW7" s="201"/>
      <c r="EX7" s="201"/>
      <c r="EY7" s="201"/>
      <c r="EZ7" s="201"/>
      <c r="FA7" s="201"/>
      <c r="FB7" s="201"/>
      <c r="FC7" s="201"/>
      <c r="FD7" s="201"/>
      <c r="FE7" s="201"/>
      <c r="FF7" s="201"/>
      <c r="FG7" s="201"/>
      <c r="FH7" s="201"/>
      <c r="FI7" s="201"/>
      <c r="FJ7" s="201"/>
      <c r="FK7" s="201"/>
      <c r="FL7" s="201"/>
      <c r="FM7" s="201"/>
      <c r="FN7" s="201"/>
      <c r="FO7" s="201"/>
      <c r="FP7" s="201"/>
      <c r="FQ7" s="201"/>
      <c r="FR7" s="201"/>
      <c r="FS7" s="201"/>
      <c r="FT7" s="201"/>
      <c r="FU7" s="201"/>
      <c r="FV7" s="201"/>
      <c r="FW7" s="201"/>
      <c r="FX7" s="201"/>
      <c r="FY7" s="201"/>
      <c r="FZ7" s="201"/>
      <c r="GA7" s="201"/>
      <c r="GB7" s="201"/>
      <c r="GC7" s="201"/>
      <c r="GD7" s="201"/>
      <c r="GE7" s="201"/>
      <c r="GF7" s="201"/>
      <c r="GG7" s="201"/>
      <c r="GH7" s="201"/>
      <c r="GI7" s="201"/>
      <c r="GJ7" s="201"/>
      <c r="GK7" s="201"/>
      <c r="GL7" s="201"/>
      <c r="GM7" s="201"/>
      <c r="GN7" s="201"/>
      <c r="GO7" s="201"/>
      <c r="GP7" s="201"/>
      <c r="GQ7" s="201"/>
      <c r="GR7" s="201"/>
      <c r="GS7" s="201"/>
      <c r="GT7" s="201"/>
      <c r="GU7" s="201"/>
      <c r="GV7" s="201"/>
      <c r="GW7" s="201"/>
      <c r="GX7" s="201"/>
      <c r="GY7" s="201"/>
      <c r="GZ7" s="201"/>
      <c r="HA7" s="201"/>
      <c r="HB7" s="201"/>
      <c r="HC7" s="201"/>
      <c r="HD7" s="201"/>
      <c r="HE7" s="201"/>
      <c r="HF7" s="201"/>
      <c r="HG7" s="201"/>
      <c r="HH7" s="201"/>
      <c r="HI7" s="201"/>
      <c r="HJ7" s="201"/>
      <c r="HK7" s="201"/>
      <c r="HL7" s="201"/>
      <c r="HM7" s="201"/>
      <c r="HN7" s="201"/>
      <c r="HO7" s="201"/>
      <c r="HP7" s="201"/>
      <c r="HQ7" s="201"/>
      <c r="HR7" s="201"/>
      <c r="HS7" s="201"/>
      <c r="HT7" s="201"/>
      <c r="HU7" s="201"/>
      <c r="HV7" s="201"/>
      <c r="HW7" s="201"/>
      <c r="HX7" s="201"/>
      <c r="HY7" s="201"/>
      <c r="HZ7" s="201"/>
      <c r="IA7" s="201"/>
      <c r="IB7" s="201"/>
      <c r="IC7" s="201"/>
      <c r="ID7" s="201"/>
      <c r="IE7" s="201"/>
      <c r="IF7" s="201"/>
      <c r="IG7" s="201"/>
      <c r="IH7" s="201"/>
      <c r="II7" s="201"/>
      <c r="IJ7" s="201"/>
      <c r="IK7" s="201"/>
      <c r="IL7" s="201"/>
      <c r="IM7" s="201"/>
      <c r="IN7" s="201"/>
      <c r="IO7" s="201"/>
      <c r="IP7" s="201"/>
      <c r="IQ7" s="201"/>
      <c r="IR7" s="201"/>
      <c r="IS7" s="201"/>
      <c r="IT7" s="201"/>
      <c r="IU7" s="201"/>
      <c r="IV7" s="201"/>
      <c r="IW7" s="201"/>
    </row>
    <row r="8" customFormat="false" ht="9.75" hidden="false" customHeight="true" outlineLevel="0" collapsed="false">
      <c r="A8" s="206" t="s">
        <v>140</v>
      </c>
      <c r="B8" s="207"/>
      <c r="C8" s="208" t="n">
        <v>9629</v>
      </c>
      <c r="D8" s="208" t="n">
        <v>-5431</v>
      </c>
      <c r="E8" s="208" t="n">
        <v>-11013</v>
      </c>
      <c r="F8" s="208"/>
      <c r="G8" s="208"/>
      <c r="H8" s="208"/>
      <c r="I8" s="208"/>
      <c r="J8" s="209" t="n">
        <v>-6815</v>
      </c>
      <c r="K8" s="0"/>
      <c r="L8" s="0"/>
      <c r="M8" s="0"/>
      <c r="N8" s="1"/>
      <c r="O8" s="195"/>
      <c r="P8" s="205"/>
      <c r="Q8" s="205"/>
      <c r="R8" s="205"/>
      <c r="S8" s="205"/>
      <c r="T8" s="205"/>
      <c r="U8" s="205"/>
      <c r="V8" s="205"/>
      <c r="W8" s="205"/>
      <c r="X8" s="205"/>
      <c r="Y8" s="205"/>
      <c r="Z8" s="205"/>
      <c r="AA8" s="196"/>
      <c r="AB8" s="200"/>
      <c r="AC8" s="201"/>
      <c r="AD8" s="201"/>
      <c r="AE8" s="201"/>
      <c r="AF8" s="201"/>
      <c r="AG8" s="201"/>
      <c r="AH8" s="201"/>
      <c r="AI8" s="201"/>
      <c r="AJ8" s="201"/>
      <c r="AK8" s="201"/>
      <c r="AL8" s="201"/>
      <c r="AM8" s="201"/>
      <c r="AN8" s="201"/>
      <c r="AO8" s="201"/>
      <c r="AP8" s="201"/>
      <c r="AQ8" s="201"/>
      <c r="AR8" s="201"/>
      <c r="AS8" s="201"/>
      <c r="AT8" s="201"/>
      <c r="AU8" s="201"/>
      <c r="AV8" s="201"/>
      <c r="AW8" s="201"/>
      <c r="AX8" s="201"/>
      <c r="AY8" s="201"/>
      <c r="AZ8" s="201"/>
      <c r="BA8" s="201"/>
      <c r="BB8" s="201"/>
      <c r="BC8" s="201"/>
      <c r="BD8" s="201"/>
      <c r="BE8" s="201"/>
      <c r="BF8" s="201"/>
      <c r="BG8" s="201"/>
      <c r="BH8" s="201"/>
      <c r="BI8" s="201"/>
      <c r="BJ8" s="201"/>
      <c r="BK8" s="201"/>
      <c r="BL8" s="201"/>
      <c r="BM8" s="201"/>
      <c r="BN8" s="201"/>
      <c r="BO8" s="201"/>
      <c r="BP8" s="201"/>
      <c r="BQ8" s="201"/>
      <c r="BR8" s="201"/>
      <c r="BS8" s="201"/>
      <c r="BT8" s="201"/>
      <c r="BU8" s="201"/>
      <c r="BV8" s="201"/>
      <c r="BW8" s="201"/>
      <c r="BX8" s="201"/>
      <c r="BY8" s="201"/>
      <c r="BZ8" s="201"/>
      <c r="CA8" s="201"/>
      <c r="CB8" s="201"/>
      <c r="CC8" s="201"/>
      <c r="CD8" s="201"/>
      <c r="CE8" s="201"/>
      <c r="CF8" s="201"/>
      <c r="CG8" s="201"/>
      <c r="CH8" s="201"/>
      <c r="CI8" s="201"/>
      <c r="CJ8" s="201"/>
      <c r="CK8" s="201"/>
      <c r="CL8" s="201"/>
      <c r="CM8" s="201"/>
      <c r="CN8" s="201"/>
      <c r="CO8" s="201"/>
      <c r="CP8" s="201"/>
      <c r="CQ8" s="201"/>
      <c r="CR8" s="201"/>
      <c r="CS8" s="201"/>
      <c r="CT8" s="201"/>
      <c r="CU8" s="201"/>
      <c r="CV8" s="201"/>
      <c r="CW8" s="201"/>
      <c r="CX8" s="201"/>
      <c r="CY8" s="201"/>
      <c r="CZ8" s="201"/>
      <c r="DA8" s="201"/>
      <c r="DB8" s="201"/>
      <c r="DC8" s="201"/>
      <c r="DD8" s="201"/>
      <c r="DE8" s="201"/>
      <c r="DF8" s="201"/>
      <c r="DG8" s="201"/>
      <c r="DH8" s="201"/>
      <c r="DI8" s="201"/>
      <c r="DJ8" s="201"/>
      <c r="DK8" s="201"/>
      <c r="DL8" s="201"/>
      <c r="DM8" s="201"/>
      <c r="DN8" s="201"/>
      <c r="DO8" s="201"/>
      <c r="DP8" s="201"/>
      <c r="DQ8" s="201"/>
      <c r="DR8" s="201"/>
      <c r="DS8" s="201"/>
      <c r="DT8" s="201"/>
      <c r="DU8" s="201"/>
      <c r="DV8" s="201"/>
      <c r="DW8" s="201"/>
      <c r="DX8" s="201"/>
      <c r="DY8" s="201"/>
      <c r="DZ8" s="201"/>
      <c r="EA8" s="201"/>
      <c r="EB8" s="201"/>
      <c r="EC8" s="201"/>
      <c r="ED8" s="201"/>
      <c r="EE8" s="201"/>
      <c r="EF8" s="201"/>
      <c r="EG8" s="201"/>
      <c r="EH8" s="201"/>
      <c r="EI8" s="201"/>
      <c r="EJ8" s="201"/>
      <c r="EK8" s="201"/>
      <c r="EL8" s="201"/>
      <c r="EM8" s="201"/>
      <c r="EN8" s="201"/>
      <c r="EO8" s="201"/>
      <c r="EP8" s="201"/>
      <c r="EQ8" s="201"/>
      <c r="ER8" s="201"/>
      <c r="ES8" s="201"/>
      <c r="ET8" s="201"/>
      <c r="EU8" s="201"/>
      <c r="EV8" s="201"/>
      <c r="EW8" s="201"/>
      <c r="EX8" s="201"/>
      <c r="EY8" s="201"/>
      <c r="EZ8" s="201"/>
      <c r="FA8" s="201"/>
      <c r="FB8" s="201"/>
      <c r="FC8" s="201"/>
      <c r="FD8" s="201"/>
      <c r="FE8" s="201"/>
      <c r="FF8" s="201"/>
      <c r="FG8" s="201"/>
      <c r="FH8" s="201"/>
      <c r="FI8" s="201"/>
      <c r="FJ8" s="201"/>
      <c r="FK8" s="201"/>
      <c r="FL8" s="201"/>
      <c r="FM8" s="201"/>
      <c r="FN8" s="201"/>
      <c r="FO8" s="201"/>
      <c r="FP8" s="201"/>
      <c r="FQ8" s="201"/>
      <c r="FR8" s="201"/>
      <c r="FS8" s="201"/>
      <c r="FT8" s="201"/>
      <c r="FU8" s="201"/>
      <c r="FV8" s="201"/>
      <c r="FW8" s="201"/>
      <c r="FX8" s="201"/>
      <c r="FY8" s="201"/>
      <c r="FZ8" s="201"/>
      <c r="GA8" s="201"/>
      <c r="GB8" s="201"/>
      <c r="GC8" s="201"/>
      <c r="GD8" s="201"/>
      <c r="GE8" s="201"/>
      <c r="GF8" s="201"/>
      <c r="GG8" s="201"/>
      <c r="GH8" s="201"/>
      <c r="GI8" s="201"/>
      <c r="GJ8" s="201"/>
      <c r="GK8" s="201"/>
      <c r="GL8" s="201"/>
      <c r="GM8" s="201"/>
      <c r="GN8" s="201"/>
      <c r="GO8" s="201"/>
      <c r="GP8" s="201"/>
      <c r="GQ8" s="201"/>
      <c r="GR8" s="201"/>
      <c r="GS8" s="201"/>
      <c r="GT8" s="201"/>
      <c r="GU8" s="201"/>
      <c r="GV8" s="201"/>
      <c r="GW8" s="201"/>
      <c r="GX8" s="201"/>
      <c r="GY8" s="201"/>
      <c r="GZ8" s="201"/>
      <c r="HA8" s="201"/>
      <c r="HB8" s="201"/>
      <c r="HC8" s="201"/>
      <c r="HD8" s="201"/>
      <c r="HE8" s="201"/>
      <c r="HF8" s="201"/>
      <c r="HG8" s="201"/>
      <c r="HH8" s="201"/>
      <c r="HI8" s="201"/>
      <c r="HJ8" s="201"/>
      <c r="HK8" s="201"/>
      <c r="HL8" s="201"/>
      <c r="HM8" s="201"/>
      <c r="HN8" s="201"/>
      <c r="HO8" s="201"/>
      <c r="HP8" s="201"/>
      <c r="HQ8" s="201"/>
      <c r="HR8" s="201"/>
      <c r="HS8" s="201"/>
      <c r="HT8" s="201"/>
      <c r="HU8" s="201"/>
      <c r="HV8" s="201"/>
      <c r="HW8" s="201"/>
      <c r="HX8" s="201"/>
      <c r="HY8" s="201"/>
      <c r="HZ8" s="201"/>
      <c r="IA8" s="201"/>
      <c r="IB8" s="201"/>
      <c r="IC8" s="201"/>
      <c r="ID8" s="201"/>
      <c r="IE8" s="201"/>
      <c r="IF8" s="201"/>
      <c r="IG8" s="201"/>
      <c r="IH8" s="201"/>
      <c r="II8" s="201"/>
      <c r="IJ8" s="201"/>
      <c r="IK8" s="201"/>
      <c r="IL8" s="201"/>
      <c r="IM8" s="201"/>
      <c r="IN8" s="201"/>
      <c r="IO8" s="201"/>
      <c r="IP8" s="201"/>
      <c r="IQ8" s="201"/>
      <c r="IR8" s="201"/>
      <c r="IS8" s="201"/>
      <c r="IT8" s="201"/>
      <c r="IU8" s="201"/>
      <c r="IV8" s="201"/>
      <c r="IW8" s="201"/>
    </row>
    <row r="9" customFormat="false" ht="9.75" hidden="false" customHeight="true" outlineLevel="0" collapsed="false">
      <c r="A9" s="206" t="s">
        <v>198</v>
      </c>
      <c r="B9" s="207"/>
      <c r="C9" s="208"/>
      <c r="D9" s="208"/>
      <c r="E9" s="208"/>
      <c r="F9" s="208"/>
      <c r="G9" s="208"/>
      <c r="H9" s="208"/>
      <c r="I9" s="208"/>
      <c r="J9" s="209"/>
      <c r="K9" s="0"/>
      <c r="L9" s="0"/>
      <c r="M9" s="0"/>
      <c r="N9" s="1"/>
      <c r="O9" s="195"/>
      <c r="P9" s="205"/>
      <c r="Q9" s="205"/>
      <c r="R9" s="205"/>
      <c r="S9" s="205"/>
      <c r="T9" s="205"/>
      <c r="U9" s="205"/>
      <c r="V9" s="205"/>
      <c r="W9" s="205"/>
      <c r="X9" s="205"/>
      <c r="Y9" s="205"/>
      <c r="Z9" s="205"/>
      <c r="AA9" s="196"/>
      <c r="AB9" s="200"/>
      <c r="AC9" s="201"/>
      <c r="AD9" s="201"/>
      <c r="AE9" s="201"/>
      <c r="AF9" s="201"/>
      <c r="AG9" s="201"/>
      <c r="AH9" s="201"/>
      <c r="AI9" s="201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201"/>
      <c r="BE9" s="201"/>
      <c r="BF9" s="201"/>
      <c r="BG9" s="201"/>
      <c r="BH9" s="201"/>
      <c r="BI9" s="201"/>
      <c r="BJ9" s="201"/>
      <c r="BK9" s="201"/>
      <c r="BL9" s="201"/>
      <c r="BM9" s="201"/>
      <c r="BN9" s="201"/>
      <c r="BO9" s="201"/>
      <c r="BP9" s="201"/>
      <c r="BQ9" s="201"/>
      <c r="BR9" s="201"/>
      <c r="BS9" s="201"/>
      <c r="BT9" s="201"/>
      <c r="BU9" s="201"/>
      <c r="BV9" s="201"/>
      <c r="BW9" s="201"/>
      <c r="BX9" s="201"/>
      <c r="BY9" s="201"/>
      <c r="BZ9" s="201"/>
      <c r="CA9" s="201"/>
      <c r="CB9" s="201"/>
      <c r="CC9" s="201"/>
      <c r="CD9" s="201"/>
      <c r="CE9" s="201"/>
      <c r="CF9" s="201"/>
      <c r="CG9" s="201"/>
      <c r="CH9" s="201"/>
      <c r="CI9" s="201"/>
      <c r="CJ9" s="201"/>
      <c r="CK9" s="201"/>
      <c r="CL9" s="201"/>
      <c r="CM9" s="201"/>
      <c r="CN9" s="201"/>
      <c r="CO9" s="201"/>
      <c r="CP9" s="201"/>
      <c r="CQ9" s="201"/>
      <c r="CR9" s="201"/>
      <c r="CS9" s="201"/>
      <c r="CT9" s="201"/>
      <c r="CU9" s="201"/>
      <c r="CV9" s="201"/>
      <c r="CW9" s="201"/>
      <c r="CX9" s="201"/>
      <c r="CY9" s="201"/>
      <c r="CZ9" s="201"/>
      <c r="DA9" s="201"/>
      <c r="DB9" s="201"/>
      <c r="DC9" s="201"/>
      <c r="DD9" s="201"/>
      <c r="DE9" s="201"/>
      <c r="DF9" s="201"/>
      <c r="DG9" s="201"/>
      <c r="DH9" s="201"/>
      <c r="DI9" s="201"/>
      <c r="DJ9" s="201"/>
      <c r="DK9" s="201"/>
      <c r="DL9" s="201"/>
      <c r="DM9" s="201"/>
      <c r="DN9" s="201"/>
      <c r="DO9" s="201"/>
      <c r="DP9" s="201"/>
      <c r="DQ9" s="201"/>
      <c r="DR9" s="201"/>
      <c r="DS9" s="201"/>
      <c r="DT9" s="201"/>
      <c r="DU9" s="201"/>
      <c r="DV9" s="201"/>
      <c r="DW9" s="201"/>
      <c r="DX9" s="201"/>
      <c r="DY9" s="201"/>
      <c r="DZ9" s="201"/>
      <c r="EA9" s="201"/>
      <c r="EB9" s="201"/>
      <c r="EC9" s="201"/>
      <c r="ED9" s="201"/>
      <c r="EE9" s="201"/>
      <c r="EF9" s="201"/>
      <c r="EG9" s="201"/>
      <c r="EH9" s="201"/>
      <c r="EI9" s="201"/>
      <c r="EJ9" s="201"/>
      <c r="EK9" s="201"/>
      <c r="EL9" s="201"/>
      <c r="EM9" s="201"/>
      <c r="EN9" s="201"/>
      <c r="EO9" s="201"/>
      <c r="EP9" s="201"/>
      <c r="EQ9" s="201"/>
      <c r="ER9" s="201"/>
      <c r="ES9" s="201"/>
      <c r="ET9" s="201"/>
      <c r="EU9" s="201"/>
      <c r="EV9" s="201"/>
      <c r="EW9" s="201"/>
      <c r="EX9" s="201"/>
      <c r="EY9" s="201"/>
      <c r="EZ9" s="201"/>
      <c r="FA9" s="201"/>
      <c r="FB9" s="201"/>
      <c r="FC9" s="201"/>
      <c r="FD9" s="201"/>
      <c r="FE9" s="201"/>
      <c r="FF9" s="201"/>
      <c r="FG9" s="201"/>
      <c r="FH9" s="201"/>
      <c r="FI9" s="201"/>
      <c r="FJ9" s="201"/>
      <c r="FK9" s="201"/>
      <c r="FL9" s="201"/>
      <c r="FM9" s="201"/>
      <c r="FN9" s="201"/>
      <c r="FO9" s="201"/>
      <c r="FP9" s="201"/>
      <c r="FQ9" s="201"/>
      <c r="FR9" s="201"/>
      <c r="FS9" s="201"/>
      <c r="FT9" s="201"/>
      <c r="FU9" s="201"/>
      <c r="FV9" s="201"/>
      <c r="FW9" s="201"/>
      <c r="FX9" s="201"/>
      <c r="FY9" s="201"/>
      <c r="FZ9" s="201"/>
      <c r="GA9" s="201"/>
      <c r="GB9" s="201"/>
      <c r="GC9" s="201"/>
      <c r="GD9" s="201"/>
      <c r="GE9" s="201"/>
      <c r="GF9" s="201"/>
      <c r="GG9" s="201"/>
      <c r="GH9" s="201"/>
      <c r="GI9" s="201"/>
      <c r="GJ9" s="201"/>
      <c r="GK9" s="201"/>
      <c r="GL9" s="201"/>
      <c r="GM9" s="201"/>
      <c r="GN9" s="201"/>
      <c r="GO9" s="201"/>
      <c r="GP9" s="201"/>
      <c r="GQ9" s="201"/>
      <c r="GR9" s="201"/>
      <c r="GS9" s="201"/>
      <c r="GT9" s="201"/>
      <c r="GU9" s="201"/>
      <c r="GV9" s="201"/>
      <c r="GW9" s="201"/>
      <c r="GX9" s="201"/>
      <c r="GY9" s="201"/>
      <c r="GZ9" s="201"/>
      <c r="HA9" s="201"/>
      <c r="HB9" s="201"/>
      <c r="HC9" s="201"/>
      <c r="HD9" s="201"/>
      <c r="HE9" s="201"/>
      <c r="HF9" s="201"/>
      <c r="HG9" s="201"/>
      <c r="HH9" s="201"/>
      <c r="HI9" s="201"/>
      <c r="HJ9" s="201"/>
      <c r="HK9" s="201"/>
      <c r="HL9" s="201"/>
      <c r="HM9" s="201"/>
      <c r="HN9" s="201"/>
      <c r="HO9" s="201"/>
      <c r="HP9" s="201"/>
      <c r="HQ9" s="201"/>
      <c r="HR9" s="201"/>
      <c r="HS9" s="201"/>
      <c r="HT9" s="201"/>
      <c r="HU9" s="201"/>
      <c r="HV9" s="201"/>
      <c r="HW9" s="201"/>
      <c r="HX9" s="201"/>
      <c r="HY9" s="201"/>
      <c r="HZ9" s="201"/>
      <c r="IA9" s="201"/>
      <c r="IB9" s="201"/>
      <c r="IC9" s="201"/>
      <c r="ID9" s="201"/>
      <c r="IE9" s="201"/>
      <c r="IF9" s="201"/>
      <c r="IG9" s="201"/>
      <c r="IH9" s="201"/>
      <c r="II9" s="201"/>
      <c r="IJ9" s="201"/>
      <c r="IK9" s="201"/>
      <c r="IL9" s="201"/>
      <c r="IM9" s="201"/>
      <c r="IN9" s="201"/>
      <c r="IO9" s="201"/>
      <c r="IP9" s="201"/>
      <c r="IQ9" s="201"/>
      <c r="IR9" s="201"/>
      <c r="IS9" s="201"/>
      <c r="IT9" s="201"/>
      <c r="IU9" s="201"/>
      <c r="IV9" s="201"/>
      <c r="IW9" s="201"/>
    </row>
    <row r="10" customFormat="false" ht="9.75" hidden="false" customHeight="true" outlineLevel="0" collapsed="false">
      <c r="A10" s="210" t="s">
        <v>199</v>
      </c>
      <c r="B10" s="211" t="n">
        <v>3695</v>
      </c>
      <c r="C10" s="212" t="n">
        <v>18119</v>
      </c>
      <c r="D10" s="212" t="n">
        <v>20482</v>
      </c>
      <c r="E10" s="212" t="n">
        <v>38596</v>
      </c>
      <c r="F10" s="212" t="n">
        <v>54577</v>
      </c>
      <c r="G10" s="212" t="n">
        <v>66162</v>
      </c>
      <c r="H10" s="212" t="n">
        <v>65859</v>
      </c>
      <c r="I10" s="212"/>
      <c r="J10" s="213" t="n">
        <v>267490</v>
      </c>
      <c r="K10" s="0"/>
      <c r="L10" s="0"/>
      <c r="M10" s="0"/>
      <c r="N10" s="1"/>
      <c r="O10" s="195"/>
      <c r="P10" s="205"/>
      <c r="Q10" s="205"/>
      <c r="R10" s="205"/>
      <c r="S10" s="205"/>
      <c r="T10" s="205"/>
      <c r="U10" s="205"/>
      <c r="V10" s="205"/>
      <c r="W10" s="205"/>
      <c r="X10" s="205"/>
      <c r="Y10" s="205"/>
      <c r="Z10" s="205"/>
      <c r="AA10" s="196"/>
      <c r="AB10" s="200"/>
      <c r="AC10" s="201"/>
      <c r="AD10" s="201"/>
      <c r="AE10" s="201"/>
      <c r="AF10" s="201"/>
      <c r="AG10" s="201"/>
      <c r="AH10" s="201"/>
      <c r="AI10" s="201"/>
      <c r="AJ10" s="201"/>
      <c r="AK10" s="201"/>
      <c r="AL10" s="201"/>
      <c r="AM10" s="201"/>
      <c r="AN10" s="201"/>
      <c r="AO10" s="201"/>
      <c r="AP10" s="201"/>
      <c r="AQ10" s="201"/>
      <c r="AR10" s="201"/>
      <c r="AS10" s="201"/>
      <c r="AT10" s="201"/>
      <c r="AU10" s="201"/>
      <c r="AV10" s="201"/>
      <c r="AW10" s="201"/>
      <c r="AX10" s="201"/>
      <c r="AY10" s="201"/>
      <c r="AZ10" s="201"/>
      <c r="BA10" s="201"/>
      <c r="BB10" s="201"/>
      <c r="BC10" s="201"/>
      <c r="BD10" s="201"/>
      <c r="BE10" s="201"/>
      <c r="BF10" s="201"/>
      <c r="BG10" s="201"/>
      <c r="BH10" s="201"/>
      <c r="BI10" s="201"/>
      <c r="BJ10" s="201"/>
      <c r="BK10" s="201"/>
      <c r="BL10" s="201"/>
      <c r="BM10" s="201"/>
      <c r="BN10" s="201"/>
      <c r="BO10" s="201"/>
      <c r="BP10" s="201"/>
      <c r="BQ10" s="201"/>
      <c r="BR10" s="201"/>
      <c r="BS10" s="201"/>
      <c r="BT10" s="201"/>
      <c r="BU10" s="201"/>
      <c r="BV10" s="201"/>
      <c r="BW10" s="201"/>
      <c r="BX10" s="201"/>
      <c r="BY10" s="201"/>
      <c r="BZ10" s="201"/>
      <c r="CA10" s="201"/>
      <c r="CB10" s="201"/>
      <c r="CC10" s="201"/>
      <c r="CD10" s="201"/>
      <c r="CE10" s="201"/>
      <c r="CF10" s="201"/>
      <c r="CG10" s="201"/>
      <c r="CH10" s="201"/>
      <c r="CI10" s="201"/>
      <c r="CJ10" s="201"/>
      <c r="CK10" s="201"/>
      <c r="CL10" s="201"/>
      <c r="CM10" s="201"/>
      <c r="CN10" s="201"/>
      <c r="CO10" s="201"/>
      <c r="CP10" s="201"/>
      <c r="CQ10" s="201"/>
      <c r="CR10" s="201"/>
      <c r="CS10" s="201"/>
      <c r="CT10" s="201"/>
      <c r="CU10" s="201"/>
      <c r="CV10" s="201"/>
      <c r="CW10" s="201"/>
      <c r="CX10" s="201"/>
      <c r="CY10" s="201"/>
      <c r="CZ10" s="201"/>
      <c r="DA10" s="201"/>
      <c r="DB10" s="201"/>
      <c r="DC10" s="201"/>
      <c r="DD10" s="201"/>
      <c r="DE10" s="201"/>
      <c r="DF10" s="201"/>
      <c r="DG10" s="201"/>
      <c r="DH10" s="201"/>
      <c r="DI10" s="201"/>
      <c r="DJ10" s="201"/>
      <c r="DK10" s="201"/>
      <c r="DL10" s="201"/>
      <c r="DM10" s="201"/>
      <c r="DN10" s="201"/>
      <c r="DO10" s="201"/>
      <c r="DP10" s="201"/>
      <c r="DQ10" s="201"/>
      <c r="DR10" s="201"/>
      <c r="DS10" s="201"/>
      <c r="DT10" s="201"/>
      <c r="DU10" s="201"/>
      <c r="DV10" s="201"/>
      <c r="DW10" s="201"/>
      <c r="DX10" s="201"/>
      <c r="DY10" s="201"/>
      <c r="DZ10" s="201"/>
      <c r="EA10" s="201"/>
      <c r="EB10" s="201"/>
      <c r="EC10" s="201"/>
      <c r="ED10" s="201"/>
      <c r="EE10" s="201"/>
      <c r="EF10" s="201"/>
      <c r="EG10" s="201"/>
      <c r="EH10" s="201"/>
      <c r="EI10" s="201"/>
      <c r="EJ10" s="201"/>
      <c r="EK10" s="201"/>
      <c r="EL10" s="201"/>
      <c r="EM10" s="201"/>
      <c r="EN10" s="201"/>
      <c r="EO10" s="201"/>
      <c r="EP10" s="201"/>
      <c r="EQ10" s="201"/>
      <c r="ER10" s="201"/>
      <c r="ES10" s="201"/>
      <c r="ET10" s="201"/>
      <c r="EU10" s="201"/>
      <c r="EV10" s="201"/>
      <c r="EW10" s="201"/>
      <c r="EX10" s="201"/>
      <c r="EY10" s="201"/>
      <c r="EZ10" s="201"/>
      <c r="FA10" s="201"/>
      <c r="FB10" s="201"/>
      <c r="FC10" s="201"/>
      <c r="FD10" s="201"/>
      <c r="FE10" s="201"/>
      <c r="FF10" s="201"/>
      <c r="FG10" s="201"/>
      <c r="FH10" s="201"/>
      <c r="FI10" s="201"/>
      <c r="FJ10" s="201"/>
      <c r="FK10" s="201"/>
      <c r="FL10" s="201"/>
      <c r="FM10" s="201"/>
      <c r="FN10" s="201"/>
      <c r="FO10" s="201"/>
      <c r="FP10" s="201"/>
      <c r="FQ10" s="201"/>
      <c r="FR10" s="201"/>
      <c r="FS10" s="201"/>
      <c r="FT10" s="201"/>
      <c r="FU10" s="201"/>
      <c r="FV10" s="201"/>
      <c r="FW10" s="201"/>
      <c r="FX10" s="201"/>
      <c r="FY10" s="201"/>
      <c r="FZ10" s="201"/>
      <c r="GA10" s="201"/>
      <c r="GB10" s="201"/>
      <c r="GC10" s="201"/>
      <c r="GD10" s="201"/>
      <c r="GE10" s="201"/>
      <c r="GF10" s="201"/>
      <c r="GG10" s="201"/>
      <c r="GH10" s="201"/>
      <c r="GI10" s="201"/>
      <c r="GJ10" s="201"/>
      <c r="GK10" s="201"/>
      <c r="GL10" s="201"/>
      <c r="GM10" s="201"/>
      <c r="GN10" s="201"/>
      <c r="GO10" s="201"/>
      <c r="GP10" s="201"/>
      <c r="GQ10" s="201"/>
      <c r="GR10" s="201"/>
      <c r="GS10" s="201"/>
      <c r="GT10" s="201"/>
      <c r="GU10" s="201"/>
      <c r="GV10" s="201"/>
      <c r="GW10" s="201"/>
      <c r="GX10" s="201"/>
      <c r="GY10" s="201"/>
      <c r="GZ10" s="201"/>
      <c r="HA10" s="201"/>
      <c r="HB10" s="201"/>
      <c r="HC10" s="201"/>
      <c r="HD10" s="201"/>
      <c r="HE10" s="201"/>
      <c r="HF10" s="201"/>
      <c r="HG10" s="201"/>
      <c r="HH10" s="201"/>
      <c r="HI10" s="201"/>
      <c r="HJ10" s="201"/>
      <c r="HK10" s="201"/>
      <c r="HL10" s="201"/>
      <c r="HM10" s="201"/>
      <c r="HN10" s="201"/>
      <c r="HO10" s="201"/>
      <c r="HP10" s="201"/>
      <c r="HQ10" s="201"/>
      <c r="HR10" s="201"/>
      <c r="HS10" s="201"/>
      <c r="HT10" s="201"/>
      <c r="HU10" s="201"/>
      <c r="HV10" s="201"/>
      <c r="HW10" s="201"/>
      <c r="HX10" s="201"/>
      <c r="HY10" s="201"/>
      <c r="HZ10" s="201"/>
      <c r="IA10" s="201"/>
      <c r="IB10" s="201"/>
      <c r="IC10" s="201"/>
      <c r="ID10" s="201"/>
      <c r="IE10" s="201"/>
      <c r="IF10" s="201"/>
      <c r="IG10" s="201"/>
      <c r="IH10" s="201"/>
      <c r="II10" s="201"/>
      <c r="IJ10" s="201"/>
      <c r="IK10" s="201"/>
      <c r="IL10" s="201"/>
      <c r="IM10" s="201"/>
      <c r="IN10" s="201"/>
      <c r="IO10" s="201"/>
      <c r="IP10" s="201"/>
      <c r="IQ10" s="201"/>
      <c r="IR10" s="201"/>
      <c r="IS10" s="201"/>
      <c r="IT10" s="201"/>
      <c r="IU10" s="201"/>
      <c r="IV10" s="201"/>
      <c r="IW10" s="201"/>
    </row>
    <row r="11" customFormat="false" ht="9.75" hidden="false" customHeight="true" outlineLevel="0" collapsed="false">
      <c r="A11" s="195"/>
      <c r="B11" s="196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"/>
      <c r="O11" s="19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196"/>
      <c r="AB11" s="200"/>
      <c r="AC11" s="201"/>
      <c r="AD11" s="201"/>
      <c r="AE11" s="201"/>
      <c r="AF11" s="201"/>
      <c r="AG11" s="201"/>
      <c r="AH11" s="201"/>
      <c r="AI11" s="201"/>
      <c r="AJ11" s="201"/>
      <c r="AK11" s="201"/>
      <c r="AL11" s="201"/>
      <c r="AM11" s="201"/>
      <c r="AN11" s="201"/>
      <c r="AO11" s="201"/>
      <c r="AP11" s="201"/>
      <c r="AQ11" s="201"/>
      <c r="AR11" s="201"/>
      <c r="AS11" s="201"/>
      <c r="AT11" s="201"/>
      <c r="AU11" s="201"/>
      <c r="AV11" s="201"/>
      <c r="AW11" s="201"/>
      <c r="AX11" s="201"/>
      <c r="AY11" s="201"/>
      <c r="AZ11" s="201"/>
      <c r="BA11" s="201"/>
      <c r="BB11" s="201"/>
      <c r="BC11" s="201"/>
      <c r="BD11" s="201"/>
      <c r="BE11" s="201"/>
      <c r="BF11" s="201"/>
      <c r="BG11" s="201"/>
      <c r="BH11" s="201"/>
      <c r="BI11" s="201"/>
      <c r="BJ11" s="201"/>
      <c r="BK11" s="201"/>
      <c r="BL11" s="201"/>
      <c r="BM11" s="201"/>
      <c r="BN11" s="201"/>
      <c r="BO11" s="201"/>
      <c r="BP11" s="201"/>
      <c r="BQ11" s="201"/>
      <c r="BR11" s="201"/>
      <c r="BS11" s="201"/>
      <c r="BT11" s="201"/>
      <c r="BU11" s="201"/>
      <c r="BV11" s="201"/>
      <c r="BW11" s="201"/>
      <c r="BX11" s="201"/>
      <c r="BY11" s="201"/>
      <c r="BZ11" s="201"/>
      <c r="CA11" s="201"/>
      <c r="CB11" s="201"/>
      <c r="CC11" s="201"/>
      <c r="CD11" s="201"/>
      <c r="CE11" s="201"/>
      <c r="CF11" s="201"/>
      <c r="CG11" s="201"/>
      <c r="CH11" s="201"/>
      <c r="CI11" s="201"/>
      <c r="CJ11" s="201"/>
      <c r="CK11" s="201"/>
      <c r="CL11" s="201"/>
      <c r="CM11" s="201"/>
      <c r="CN11" s="201"/>
      <c r="CO11" s="201"/>
      <c r="CP11" s="201"/>
      <c r="CQ11" s="201"/>
      <c r="CR11" s="201"/>
      <c r="CS11" s="201"/>
      <c r="CT11" s="201"/>
      <c r="CU11" s="201"/>
      <c r="CV11" s="201"/>
      <c r="CW11" s="201"/>
      <c r="CX11" s="201"/>
      <c r="CY11" s="201"/>
      <c r="CZ11" s="201"/>
      <c r="DA11" s="201"/>
      <c r="DB11" s="201"/>
      <c r="DC11" s="201"/>
      <c r="DD11" s="201"/>
      <c r="DE11" s="201"/>
      <c r="DF11" s="201"/>
      <c r="DG11" s="201"/>
      <c r="DH11" s="201"/>
      <c r="DI11" s="201"/>
      <c r="DJ11" s="201"/>
      <c r="DK11" s="201"/>
      <c r="DL11" s="201"/>
      <c r="DM11" s="201"/>
      <c r="DN11" s="201"/>
      <c r="DO11" s="201"/>
      <c r="DP11" s="201"/>
      <c r="DQ11" s="201"/>
      <c r="DR11" s="201"/>
      <c r="DS11" s="201"/>
      <c r="DT11" s="201"/>
      <c r="DU11" s="201"/>
      <c r="DV11" s="201"/>
      <c r="DW11" s="201"/>
      <c r="DX11" s="201"/>
      <c r="DY11" s="201"/>
      <c r="DZ11" s="201"/>
      <c r="EA11" s="201"/>
      <c r="EB11" s="201"/>
      <c r="EC11" s="201"/>
      <c r="ED11" s="201"/>
      <c r="EE11" s="201"/>
      <c r="EF11" s="201"/>
      <c r="EG11" s="201"/>
      <c r="EH11" s="201"/>
      <c r="EI11" s="201"/>
      <c r="EJ11" s="201"/>
      <c r="EK11" s="201"/>
      <c r="EL11" s="201"/>
      <c r="EM11" s="201"/>
      <c r="EN11" s="201"/>
      <c r="EO11" s="201"/>
      <c r="EP11" s="201"/>
      <c r="EQ11" s="201"/>
      <c r="ER11" s="201"/>
      <c r="ES11" s="201"/>
      <c r="ET11" s="201"/>
      <c r="EU11" s="201"/>
      <c r="EV11" s="201"/>
      <c r="EW11" s="201"/>
      <c r="EX11" s="201"/>
      <c r="EY11" s="201"/>
      <c r="EZ11" s="201"/>
      <c r="FA11" s="201"/>
      <c r="FB11" s="201"/>
      <c r="FC11" s="201"/>
      <c r="FD11" s="201"/>
      <c r="FE11" s="201"/>
      <c r="FF11" s="201"/>
      <c r="FG11" s="201"/>
      <c r="FH11" s="201"/>
      <c r="FI11" s="201"/>
      <c r="FJ11" s="201"/>
      <c r="FK11" s="201"/>
      <c r="FL11" s="201"/>
      <c r="FM11" s="201"/>
      <c r="FN11" s="201"/>
      <c r="FO11" s="201"/>
      <c r="FP11" s="201"/>
      <c r="FQ11" s="201"/>
      <c r="FR11" s="201"/>
      <c r="FS11" s="201"/>
      <c r="FT11" s="201"/>
      <c r="FU11" s="201"/>
      <c r="FV11" s="201"/>
      <c r="FW11" s="201"/>
      <c r="FX11" s="201"/>
      <c r="FY11" s="201"/>
      <c r="FZ11" s="201"/>
      <c r="GA11" s="201"/>
      <c r="GB11" s="201"/>
      <c r="GC11" s="201"/>
      <c r="GD11" s="201"/>
      <c r="GE11" s="201"/>
      <c r="GF11" s="201"/>
      <c r="GG11" s="201"/>
      <c r="GH11" s="201"/>
      <c r="GI11" s="201"/>
      <c r="GJ11" s="201"/>
      <c r="GK11" s="201"/>
      <c r="GL11" s="201"/>
      <c r="GM11" s="201"/>
      <c r="GN11" s="201"/>
      <c r="GO11" s="201"/>
      <c r="GP11" s="201"/>
      <c r="GQ11" s="201"/>
      <c r="GR11" s="201"/>
      <c r="GS11" s="201"/>
      <c r="GT11" s="201"/>
      <c r="GU11" s="201"/>
      <c r="GV11" s="201"/>
      <c r="GW11" s="201"/>
      <c r="GX11" s="201"/>
      <c r="GY11" s="201"/>
      <c r="GZ11" s="201"/>
      <c r="HA11" s="201"/>
      <c r="HB11" s="201"/>
      <c r="HC11" s="201"/>
      <c r="HD11" s="201"/>
      <c r="HE11" s="201"/>
      <c r="HF11" s="201"/>
      <c r="HG11" s="201"/>
      <c r="HH11" s="201"/>
      <c r="HI11" s="201"/>
      <c r="HJ11" s="201"/>
      <c r="HK11" s="201"/>
      <c r="HL11" s="201"/>
      <c r="HM11" s="201"/>
      <c r="HN11" s="201"/>
      <c r="HO11" s="201"/>
      <c r="HP11" s="201"/>
      <c r="HQ11" s="201"/>
      <c r="HR11" s="201"/>
      <c r="HS11" s="201"/>
      <c r="HT11" s="201"/>
      <c r="HU11" s="201"/>
      <c r="HV11" s="201"/>
      <c r="HW11" s="201"/>
      <c r="HX11" s="201"/>
      <c r="HY11" s="201"/>
      <c r="HZ11" s="201"/>
      <c r="IA11" s="201"/>
      <c r="IB11" s="201"/>
      <c r="IC11" s="201"/>
      <c r="ID11" s="201"/>
      <c r="IE11" s="201"/>
      <c r="IF11" s="201"/>
      <c r="IG11" s="201"/>
      <c r="IH11" s="201"/>
      <c r="II11" s="201"/>
      <c r="IJ11" s="201"/>
      <c r="IK11" s="201"/>
      <c r="IL11" s="201"/>
      <c r="IM11" s="201"/>
      <c r="IN11" s="201"/>
      <c r="IO11" s="201"/>
      <c r="IP11" s="201"/>
      <c r="IQ11" s="201"/>
      <c r="IR11" s="201"/>
      <c r="IS11" s="201"/>
      <c r="IT11" s="201"/>
      <c r="IU11" s="201"/>
      <c r="IV11" s="201"/>
      <c r="IW11" s="201"/>
    </row>
    <row r="12" customFormat="false" ht="9.75" hidden="false" customHeight="true" outlineLevel="0" collapsed="false">
      <c r="A12" s="190" t="s">
        <v>200</v>
      </c>
      <c r="B12" s="196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"/>
      <c r="O12" s="19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196"/>
      <c r="AB12" s="200"/>
      <c r="AC12" s="201"/>
      <c r="AD12" s="201"/>
      <c r="AE12" s="201"/>
      <c r="AF12" s="201"/>
      <c r="AG12" s="201"/>
      <c r="AH12" s="201"/>
      <c r="AI12" s="201"/>
      <c r="AJ12" s="201"/>
      <c r="AK12" s="201"/>
      <c r="AL12" s="201"/>
      <c r="AM12" s="201"/>
      <c r="AN12" s="201"/>
      <c r="AO12" s="201"/>
      <c r="AP12" s="201"/>
      <c r="AQ12" s="201"/>
      <c r="AR12" s="201"/>
      <c r="AS12" s="201"/>
      <c r="AT12" s="201"/>
      <c r="AU12" s="201"/>
      <c r="AV12" s="201"/>
      <c r="AW12" s="201"/>
      <c r="AX12" s="201"/>
      <c r="AY12" s="201"/>
      <c r="AZ12" s="201"/>
      <c r="BA12" s="201"/>
      <c r="BB12" s="201"/>
      <c r="BC12" s="201"/>
      <c r="BD12" s="201"/>
      <c r="BE12" s="201"/>
      <c r="BF12" s="201"/>
      <c r="BG12" s="201"/>
      <c r="BH12" s="201"/>
      <c r="BI12" s="201"/>
      <c r="BJ12" s="201"/>
      <c r="BK12" s="201"/>
      <c r="BL12" s="201"/>
      <c r="BM12" s="201"/>
      <c r="BN12" s="201"/>
      <c r="BO12" s="201"/>
      <c r="BP12" s="201"/>
      <c r="BQ12" s="201"/>
      <c r="BR12" s="201"/>
      <c r="BS12" s="201"/>
      <c r="BT12" s="201"/>
      <c r="BU12" s="201"/>
      <c r="BV12" s="201"/>
      <c r="BW12" s="201"/>
      <c r="BX12" s="201"/>
      <c r="BY12" s="201"/>
      <c r="BZ12" s="201"/>
      <c r="CA12" s="201"/>
      <c r="CB12" s="201"/>
      <c r="CC12" s="201"/>
      <c r="CD12" s="201"/>
      <c r="CE12" s="201"/>
      <c r="CF12" s="201"/>
      <c r="CG12" s="201"/>
      <c r="CH12" s="201"/>
      <c r="CI12" s="201"/>
      <c r="CJ12" s="201"/>
      <c r="CK12" s="201"/>
      <c r="CL12" s="201"/>
      <c r="CM12" s="201"/>
      <c r="CN12" s="201"/>
      <c r="CO12" s="201"/>
      <c r="CP12" s="201"/>
      <c r="CQ12" s="201"/>
      <c r="CR12" s="201"/>
      <c r="CS12" s="201"/>
      <c r="CT12" s="201"/>
      <c r="CU12" s="201"/>
      <c r="CV12" s="201"/>
      <c r="CW12" s="201"/>
      <c r="CX12" s="201"/>
      <c r="CY12" s="201"/>
      <c r="CZ12" s="201"/>
      <c r="DA12" s="201"/>
      <c r="DB12" s="201"/>
      <c r="DC12" s="201"/>
      <c r="DD12" s="201"/>
      <c r="DE12" s="201"/>
      <c r="DF12" s="201"/>
      <c r="DG12" s="201"/>
      <c r="DH12" s="201"/>
      <c r="DI12" s="201"/>
      <c r="DJ12" s="201"/>
      <c r="DK12" s="201"/>
      <c r="DL12" s="201"/>
      <c r="DM12" s="201"/>
      <c r="DN12" s="201"/>
      <c r="DO12" s="201"/>
      <c r="DP12" s="201"/>
      <c r="DQ12" s="201"/>
      <c r="DR12" s="201"/>
      <c r="DS12" s="201"/>
      <c r="DT12" s="201"/>
      <c r="DU12" s="201"/>
      <c r="DV12" s="201"/>
      <c r="DW12" s="201"/>
      <c r="DX12" s="201"/>
      <c r="DY12" s="201"/>
      <c r="DZ12" s="201"/>
      <c r="EA12" s="201"/>
      <c r="EB12" s="201"/>
      <c r="EC12" s="201"/>
      <c r="ED12" s="201"/>
      <c r="EE12" s="201"/>
      <c r="EF12" s="201"/>
      <c r="EG12" s="201"/>
      <c r="EH12" s="201"/>
      <c r="EI12" s="201"/>
      <c r="EJ12" s="201"/>
      <c r="EK12" s="201"/>
      <c r="EL12" s="201"/>
      <c r="EM12" s="201"/>
      <c r="EN12" s="201"/>
      <c r="EO12" s="201"/>
      <c r="EP12" s="201"/>
      <c r="EQ12" s="201"/>
      <c r="ER12" s="201"/>
      <c r="ES12" s="201"/>
      <c r="ET12" s="201"/>
      <c r="EU12" s="201"/>
      <c r="EV12" s="201"/>
      <c r="EW12" s="201"/>
      <c r="EX12" s="201"/>
      <c r="EY12" s="201"/>
      <c r="EZ12" s="201"/>
      <c r="FA12" s="201"/>
      <c r="FB12" s="201"/>
      <c r="FC12" s="201"/>
      <c r="FD12" s="201"/>
      <c r="FE12" s="201"/>
      <c r="FF12" s="201"/>
      <c r="FG12" s="201"/>
      <c r="FH12" s="201"/>
      <c r="FI12" s="201"/>
      <c r="FJ12" s="201"/>
      <c r="FK12" s="201"/>
      <c r="FL12" s="201"/>
      <c r="FM12" s="201"/>
      <c r="FN12" s="201"/>
      <c r="FO12" s="201"/>
      <c r="FP12" s="201"/>
      <c r="FQ12" s="201"/>
      <c r="FR12" s="201"/>
      <c r="FS12" s="201"/>
      <c r="FT12" s="201"/>
      <c r="FU12" s="201"/>
      <c r="FV12" s="201"/>
      <c r="FW12" s="201"/>
      <c r="FX12" s="201"/>
      <c r="FY12" s="201"/>
      <c r="FZ12" s="201"/>
      <c r="GA12" s="201"/>
      <c r="GB12" s="201"/>
      <c r="GC12" s="201"/>
      <c r="GD12" s="201"/>
      <c r="GE12" s="201"/>
      <c r="GF12" s="201"/>
      <c r="GG12" s="201"/>
      <c r="GH12" s="201"/>
      <c r="GI12" s="201"/>
      <c r="GJ12" s="201"/>
      <c r="GK12" s="201"/>
      <c r="GL12" s="201"/>
      <c r="GM12" s="201"/>
      <c r="GN12" s="201"/>
      <c r="GO12" s="201"/>
      <c r="GP12" s="201"/>
      <c r="GQ12" s="201"/>
      <c r="GR12" s="201"/>
      <c r="GS12" s="201"/>
      <c r="GT12" s="201"/>
      <c r="GU12" s="201"/>
      <c r="GV12" s="201"/>
      <c r="GW12" s="201"/>
      <c r="GX12" s="201"/>
      <c r="GY12" s="201"/>
      <c r="GZ12" s="201"/>
      <c r="HA12" s="201"/>
      <c r="HB12" s="201"/>
      <c r="HC12" s="201"/>
      <c r="HD12" s="201"/>
      <c r="HE12" s="201"/>
      <c r="HF12" s="201"/>
      <c r="HG12" s="201"/>
      <c r="HH12" s="201"/>
      <c r="HI12" s="201"/>
      <c r="HJ12" s="201"/>
      <c r="HK12" s="201"/>
      <c r="HL12" s="201"/>
      <c r="HM12" s="201"/>
      <c r="HN12" s="201"/>
      <c r="HO12" s="201"/>
      <c r="HP12" s="201"/>
      <c r="HQ12" s="201"/>
      <c r="HR12" s="201"/>
      <c r="HS12" s="201"/>
      <c r="HT12" s="201"/>
      <c r="HU12" s="201"/>
      <c r="HV12" s="201"/>
      <c r="HW12" s="201"/>
      <c r="HX12" s="201"/>
      <c r="HY12" s="201"/>
      <c r="HZ12" s="201"/>
      <c r="IA12" s="201"/>
      <c r="IB12" s="201"/>
      <c r="IC12" s="201"/>
      <c r="ID12" s="201"/>
      <c r="IE12" s="201"/>
      <c r="IF12" s="201"/>
      <c r="IG12" s="201"/>
      <c r="IH12" s="201"/>
      <c r="II12" s="201"/>
      <c r="IJ12" s="201"/>
      <c r="IK12" s="201"/>
      <c r="IL12" s="201"/>
      <c r="IM12" s="201"/>
      <c r="IN12" s="201"/>
      <c r="IO12" s="201"/>
      <c r="IP12" s="201"/>
      <c r="IQ12" s="201"/>
      <c r="IR12" s="201"/>
      <c r="IS12" s="201"/>
      <c r="IT12" s="201"/>
      <c r="IU12" s="201"/>
      <c r="IV12" s="201"/>
      <c r="IW12" s="201"/>
    </row>
    <row r="13" customFormat="false" ht="9.75" hidden="false" customHeight="true" outlineLevel="0" collapsed="false">
      <c r="A13" s="214" t="s">
        <v>201</v>
      </c>
      <c r="B13" s="215" t="s">
        <v>189</v>
      </c>
      <c r="C13" s="216"/>
      <c r="D13" s="216"/>
      <c r="E13" s="216"/>
      <c r="F13" s="216"/>
      <c r="G13" s="216"/>
      <c r="H13" s="216"/>
      <c r="I13" s="216"/>
      <c r="J13" s="217"/>
      <c r="K13" s="0"/>
      <c r="L13" s="0"/>
      <c r="M13" s="0"/>
      <c r="N13" s="218"/>
      <c r="O13" s="218"/>
      <c r="P13" s="218"/>
      <c r="Q13" s="218"/>
      <c r="R13" s="218"/>
      <c r="S13" s="218"/>
      <c r="T13" s="218"/>
      <c r="U13" s="218"/>
      <c r="V13" s="218"/>
      <c r="W13" s="218"/>
      <c r="X13" s="219"/>
      <c r="Y13" s="218"/>
      <c r="Z13" s="218"/>
      <c r="AA13" s="200"/>
      <c r="AB13" s="200"/>
      <c r="AC13" s="201"/>
      <c r="AD13" s="201"/>
      <c r="AE13" s="201"/>
      <c r="AF13" s="201"/>
      <c r="AG13" s="201"/>
      <c r="AH13" s="201"/>
      <c r="AI13" s="201"/>
      <c r="AJ13" s="201"/>
      <c r="AK13" s="201"/>
      <c r="AL13" s="201"/>
      <c r="AM13" s="201"/>
      <c r="AN13" s="201"/>
      <c r="AO13" s="201"/>
      <c r="AP13" s="201"/>
      <c r="AQ13" s="201"/>
      <c r="AR13" s="201"/>
      <c r="AS13" s="201"/>
      <c r="AT13" s="201"/>
      <c r="AU13" s="201"/>
      <c r="AV13" s="201"/>
      <c r="AW13" s="201"/>
      <c r="AX13" s="201"/>
      <c r="AY13" s="201"/>
      <c r="AZ13" s="201"/>
      <c r="BA13" s="201"/>
      <c r="BB13" s="201"/>
      <c r="BC13" s="201"/>
      <c r="BD13" s="201"/>
      <c r="BE13" s="201"/>
      <c r="BF13" s="201"/>
      <c r="BG13" s="201"/>
      <c r="BH13" s="201"/>
      <c r="BI13" s="201"/>
      <c r="BJ13" s="201"/>
      <c r="BK13" s="201"/>
      <c r="BL13" s="201"/>
      <c r="BM13" s="201"/>
      <c r="BN13" s="201"/>
      <c r="BO13" s="201"/>
      <c r="BP13" s="201"/>
      <c r="BQ13" s="201"/>
      <c r="BR13" s="201"/>
      <c r="BS13" s="201"/>
      <c r="BT13" s="201"/>
      <c r="BU13" s="201"/>
      <c r="BV13" s="201"/>
      <c r="BW13" s="201"/>
      <c r="BX13" s="201"/>
      <c r="BY13" s="201"/>
      <c r="BZ13" s="201"/>
      <c r="CA13" s="201"/>
      <c r="CB13" s="201"/>
      <c r="CC13" s="201"/>
      <c r="CD13" s="201"/>
      <c r="CE13" s="201"/>
      <c r="CF13" s="201"/>
      <c r="CG13" s="201"/>
      <c r="CH13" s="201"/>
      <c r="CI13" s="201"/>
      <c r="CJ13" s="201"/>
      <c r="CK13" s="201"/>
      <c r="CL13" s="201"/>
      <c r="CM13" s="201"/>
      <c r="CN13" s="201"/>
      <c r="CO13" s="201"/>
      <c r="CP13" s="201"/>
      <c r="CQ13" s="201"/>
      <c r="CR13" s="201"/>
      <c r="CS13" s="201"/>
      <c r="CT13" s="201"/>
      <c r="CU13" s="201"/>
      <c r="CV13" s="201"/>
      <c r="CW13" s="201"/>
      <c r="CX13" s="201"/>
      <c r="CY13" s="201"/>
      <c r="CZ13" s="201"/>
      <c r="DA13" s="201"/>
      <c r="DB13" s="201"/>
      <c r="DC13" s="201"/>
      <c r="DD13" s="201"/>
      <c r="DE13" s="201"/>
      <c r="DF13" s="201"/>
      <c r="DG13" s="201"/>
      <c r="DH13" s="201"/>
      <c r="DI13" s="201"/>
      <c r="DJ13" s="201"/>
      <c r="DK13" s="201"/>
      <c r="DL13" s="201"/>
      <c r="DM13" s="201"/>
      <c r="DN13" s="201"/>
      <c r="DO13" s="201"/>
      <c r="DP13" s="201"/>
      <c r="DQ13" s="201"/>
      <c r="DR13" s="201"/>
      <c r="DS13" s="201"/>
      <c r="DT13" s="201"/>
      <c r="DU13" s="201"/>
      <c r="DV13" s="201"/>
      <c r="DW13" s="201"/>
      <c r="DX13" s="201"/>
      <c r="DY13" s="201"/>
      <c r="DZ13" s="201"/>
      <c r="EA13" s="201"/>
      <c r="EB13" s="201"/>
      <c r="EC13" s="201"/>
      <c r="ED13" s="201"/>
      <c r="EE13" s="201"/>
      <c r="EF13" s="201"/>
      <c r="EG13" s="201"/>
      <c r="EH13" s="201"/>
      <c r="EI13" s="201"/>
      <c r="EJ13" s="201"/>
      <c r="EK13" s="201"/>
      <c r="EL13" s="201"/>
      <c r="EM13" s="201"/>
      <c r="EN13" s="201"/>
      <c r="EO13" s="201"/>
      <c r="EP13" s="201"/>
      <c r="EQ13" s="201"/>
      <c r="ER13" s="201"/>
      <c r="ES13" s="201"/>
      <c r="ET13" s="201"/>
      <c r="EU13" s="201"/>
      <c r="EV13" s="201"/>
      <c r="EW13" s="201"/>
      <c r="EX13" s="201"/>
      <c r="EY13" s="201"/>
      <c r="EZ13" s="201"/>
      <c r="FA13" s="201"/>
      <c r="FB13" s="201"/>
      <c r="FC13" s="201"/>
      <c r="FD13" s="201"/>
      <c r="FE13" s="201"/>
      <c r="FF13" s="201"/>
      <c r="FG13" s="201"/>
      <c r="FH13" s="201"/>
      <c r="FI13" s="201"/>
      <c r="FJ13" s="201"/>
      <c r="FK13" s="201"/>
      <c r="FL13" s="201"/>
      <c r="FM13" s="201"/>
      <c r="FN13" s="201"/>
      <c r="FO13" s="201"/>
      <c r="FP13" s="201"/>
      <c r="FQ13" s="201"/>
      <c r="FR13" s="201"/>
      <c r="FS13" s="201"/>
      <c r="FT13" s="201"/>
      <c r="FU13" s="201"/>
      <c r="FV13" s="201"/>
      <c r="FW13" s="201"/>
      <c r="FX13" s="201"/>
      <c r="FY13" s="201"/>
      <c r="FZ13" s="201"/>
      <c r="GA13" s="201"/>
      <c r="GB13" s="201"/>
      <c r="GC13" s="201"/>
      <c r="GD13" s="201"/>
      <c r="GE13" s="201"/>
      <c r="GF13" s="201"/>
      <c r="GG13" s="201"/>
      <c r="GH13" s="201"/>
      <c r="GI13" s="201"/>
      <c r="GJ13" s="201"/>
      <c r="GK13" s="201"/>
      <c r="GL13" s="201"/>
      <c r="GM13" s="201"/>
      <c r="GN13" s="201"/>
      <c r="GO13" s="201"/>
      <c r="GP13" s="201"/>
      <c r="GQ13" s="201"/>
      <c r="GR13" s="201"/>
      <c r="GS13" s="201"/>
      <c r="GT13" s="201"/>
      <c r="GU13" s="201"/>
      <c r="GV13" s="201"/>
      <c r="GW13" s="201"/>
      <c r="GX13" s="201"/>
      <c r="GY13" s="201"/>
      <c r="GZ13" s="201"/>
      <c r="HA13" s="201"/>
      <c r="HB13" s="201"/>
      <c r="HC13" s="201"/>
      <c r="HD13" s="201"/>
      <c r="HE13" s="201"/>
      <c r="HF13" s="201"/>
      <c r="HG13" s="201"/>
      <c r="HH13" s="201"/>
      <c r="HI13" s="201"/>
      <c r="HJ13" s="201"/>
      <c r="HK13" s="201"/>
      <c r="HL13" s="201"/>
      <c r="HM13" s="201"/>
      <c r="HN13" s="201"/>
      <c r="HO13" s="201"/>
      <c r="HP13" s="201"/>
      <c r="HQ13" s="201"/>
      <c r="HR13" s="201"/>
      <c r="HS13" s="201"/>
      <c r="HT13" s="201"/>
      <c r="HU13" s="201"/>
      <c r="HV13" s="201"/>
      <c r="HW13" s="201"/>
      <c r="HX13" s="201"/>
      <c r="HY13" s="201"/>
      <c r="HZ13" s="201"/>
      <c r="IA13" s="201"/>
      <c r="IB13" s="201"/>
      <c r="IC13" s="201"/>
      <c r="ID13" s="201"/>
      <c r="IE13" s="201"/>
      <c r="IF13" s="201"/>
      <c r="IG13" s="201"/>
      <c r="IH13" s="201"/>
      <c r="II13" s="201"/>
      <c r="IJ13" s="201"/>
      <c r="IK13" s="201"/>
      <c r="IL13" s="201"/>
      <c r="IM13" s="201"/>
      <c r="IN13" s="201"/>
      <c r="IO13" s="201"/>
      <c r="IP13" s="201"/>
      <c r="IQ13" s="201"/>
      <c r="IR13" s="201"/>
      <c r="IS13" s="201"/>
      <c r="IT13" s="201"/>
      <c r="IU13" s="201"/>
      <c r="IV13" s="201"/>
      <c r="IW13" s="201"/>
    </row>
    <row r="14" customFormat="false" ht="9.75" hidden="false" customHeight="true" outlineLevel="0" collapsed="false">
      <c r="A14" s="215" t="s">
        <v>190</v>
      </c>
      <c r="B14" s="214" t="s">
        <v>191</v>
      </c>
      <c r="C14" s="216" t="s">
        <v>192</v>
      </c>
      <c r="D14" s="216" t="s">
        <v>193</v>
      </c>
      <c r="E14" s="216" t="s">
        <v>194</v>
      </c>
      <c r="F14" s="216" t="s">
        <v>195</v>
      </c>
      <c r="G14" s="216" t="s">
        <v>196</v>
      </c>
      <c r="H14" s="216" t="s">
        <v>197</v>
      </c>
      <c r="I14" s="216" t="s">
        <v>198</v>
      </c>
      <c r="J14" s="220" t="s">
        <v>199</v>
      </c>
      <c r="K14" s="0"/>
      <c r="L14" s="0"/>
      <c r="M14" s="0"/>
      <c r="N14" s="218"/>
      <c r="O14" s="218"/>
      <c r="P14" s="218"/>
      <c r="Q14" s="218"/>
      <c r="R14" s="218"/>
      <c r="S14" s="218"/>
      <c r="T14" s="218"/>
      <c r="U14" s="218"/>
      <c r="V14" s="218"/>
      <c r="W14" s="218"/>
      <c r="X14" s="219"/>
      <c r="Y14" s="218"/>
      <c r="Z14" s="218"/>
      <c r="AA14" s="200"/>
      <c r="AB14" s="200"/>
      <c r="AC14" s="201"/>
      <c r="AD14" s="201"/>
      <c r="AE14" s="201"/>
      <c r="AF14" s="201"/>
      <c r="AG14" s="201"/>
      <c r="AH14" s="201"/>
      <c r="AI14" s="201"/>
      <c r="AJ14" s="201"/>
      <c r="AK14" s="201"/>
      <c r="AL14" s="201"/>
      <c r="AM14" s="201"/>
      <c r="AN14" s="201"/>
      <c r="AO14" s="201"/>
      <c r="AP14" s="201"/>
      <c r="AQ14" s="201"/>
      <c r="AR14" s="201"/>
      <c r="AS14" s="201"/>
      <c r="AT14" s="201"/>
      <c r="AU14" s="201"/>
      <c r="AV14" s="201"/>
      <c r="AW14" s="201"/>
      <c r="AX14" s="201"/>
      <c r="AY14" s="201"/>
      <c r="AZ14" s="201"/>
      <c r="BA14" s="201"/>
      <c r="BB14" s="201"/>
      <c r="BC14" s="201"/>
      <c r="BD14" s="201"/>
      <c r="BE14" s="201"/>
      <c r="BF14" s="201"/>
      <c r="BG14" s="201"/>
      <c r="BH14" s="201"/>
      <c r="BI14" s="201"/>
      <c r="BJ14" s="201"/>
      <c r="BK14" s="201"/>
      <c r="BL14" s="201"/>
      <c r="BM14" s="201"/>
      <c r="BN14" s="201"/>
      <c r="BO14" s="201"/>
      <c r="BP14" s="201"/>
      <c r="BQ14" s="201"/>
      <c r="BR14" s="201"/>
      <c r="BS14" s="201"/>
      <c r="BT14" s="201"/>
      <c r="BU14" s="201"/>
      <c r="BV14" s="201"/>
      <c r="BW14" s="201"/>
      <c r="BX14" s="201"/>
      <c r="BY14" s="201"/>
      <c r="BZ14" s="201"/>
      <c r="CA14" s="201"/>
      <c r="CB14" s="201"/>
      <c r="CC14" s="201"/>
      <c r="CD14" s="201"/>
      <c r="CE14" s="201"/>
      <c r="CF14" s="201"/>
      <c r="CG14" s="201"/>
      <c r="CH14" s="201"/>
      <c r="CI14" s="201"/>
      <c r="CJ14" s="201"/>
      <c r="CK14" s="201"/>
      <c r="CL14" s="201"/>
      <c r="CM14" s="201"/>
      <c r="CN14" s="201"/>
      <c r="CO14" s="201"/>
      <c r="CP14" s="201"/>
      <c r="CQ14" s="201"/>
      <c r="CR14" s="201"/>
      <c r="CS14" s="201"/>
      <c r="CT14" s="201"/>
      <c r="CU14" s="201"/>
      <c r="CV14" s="201"/>
      <c r="CW14" s="201"/>
      <c r="CX14" s="201"/>
      <c r="CY14" s="201"/>
      <c r="CZ14" s="201"/>
      <c r="DA14" s="201"/>
      <c r="DB14" s="201"/>
      <c r="DC14" s="201"/>
      <c r="DD14" s="201"/>
      <c r="DE14" s="201"/>
      <c r="DF14" s="201"/>
      <c r="DG14" s="201"/>
      <c r="DH14" s="201"/>
      <c r="DI14" s="201"/>
      <c r="DJ14" s="201"/>
      <c r="DK14" s="201"/>
      <c r="DL14" s="201"/>
      <c r="DM14" s="201"/>
      <c r="DN14" s="201"/>
      <c r="DO14" s="201"/>
      <c r="DP14" s="201"/>
      <c r="DQ14" s="201"/>
      <c r="DR14" s="201"/>
      <c r="DS14" s="201"/>
      <c r="DT14" s="201"/>
      <c r="DU14" s="201"/>
      <c r="DV14" s="201"/>
      <c r="DW14" s="201"/>
      <c r="DX14" s="201"/>
      <c r="DY14" s="201"/>
      <c r="DZ14" s="201"/>
      <c r="EA14" s="201"/>
      <c r="EB14" s="201"/>
      <c r="EC14" s="201"/>
      <c r="ED14" s="201"/>
      <c r="EE14" s="201"/>
      <c r="EF14" s="201"/>
      <c r="EG14" s="201"/>
      <c r="EH14" s="201"/>
      <c r="EI14" s="201"/>
      <c r="EJ14" s="201"/>
      <c r="EK14" s="201"/>
      <c r="EL14" s="201"/>
      <c r="EM14" s="201"/>
      <c r="EN14" s="201"/>
      <c r="EO14" s="201"/>
      <c r="EP14" s="201"/>
      <c r="EQ14" s="201"/>
      <c r="ER14" s="201"/>
      <c r="ES14" s="201"/>
      <c r="ET14" s="201"/>
      <c r="EU14" s="201"/>
      <c r="EV14" s="201"/>
      <c r="EW14" s="201"/>
      <c r="EX14" s="201"/>
      <c r="EY14" s="201"/>
      <c r="EZ14" s="201"/>
      <c r="FA14" s="201"/>
      <c r="FB14" s="201"/>
      <c r="FC14" s="201"/>
      <c r="FD14" s="201"/>
      <c r="FE14" s="201"/>
      <c r="FF14" s="201"/>
      <c r="FG14" s="201"/>
      <c r="FH14" s="201"/>
      <c r="FI14" s="201"/>
      <c r="FJ14" s="201"/>
      <c r="FK14" s="201"/>
      <c r="FL14" s="201"/>
      <c r="FM14" s="201"/>
      <c r="FN14" s="201"/>
      <c r="FO14" s="201"/>
      <c r="FP14" s="201"/>
      <c r="FQ14" s="201"/>
      <c r="FR14" s="201"/>
      <c r="FS14" s="201"/>
      <c r="FT14" s="201"/>
      <c r="FU14" s="201"/>
      <c r="FV14" s="201"/>
      <c r="FW14" s="201"/>
      <c r="FX14" s="201"/>
      <c r="FY14" s="201"/>
      <c r="FZ14" s="201"/>
      <c r="GA14" s="201"/>
      <c r="GB14" s="201"/>
      <c r="GC14" s="201"/>
      <c r="GD14" s="201"/>
      <c r="GE14" s="201"/>
      <c r="GF14" s="201"/>
      <c r="GG14" s="201"/>
      <c r="GH14" s="201"/>
      <c r="GI14" s="201"/>
      <c r="GJ14" s="201"/>
      <c r="GK14" s="201"/>
      <c r="GL14" s="201"/>
      <c r="GM14" s="201"/>
      <c r="GN14" s="201"/>
      <c r="GO14" s="201"/>
      <c r="GP14" s="201"/>
      <c r="GQ14" s="201"/>
      <c r="GR14" s="201"/>
      <c r="GS14" s="201"/>
      <c r="GT14" s="201"/>
      <c r="GU14" s="201"/>
      <c r="GV14" s="201"/>
      <c r="GW14" s="201"/>
      <c r="GX14" s="201"/>
      <c r="GY14" s="201"/>
      <c r="GZ14" s="201"/>
      <c r="HA14" s="201"/>
      <c r="HB14" s="201"/>
      <c r="HC14" s="201"/>
      <c r="HD14" s="201"/>
      <c r="HE14" s="201"/>
      <c r="HF14" s="201"/>
      <c r="HG14" s="201"/>
      <c r="HH14" s="201"/>
      <c r="HI14" s="201"/>
      <c r="HJ14" s="201"/>
      <c r="HK14" s="201"/>
      <c r="HL14" s="201"/>
      <c r="HM14" s="201"/>
      <c r="HN14" s="201"/>
      <c r="HO14" s="201"/>
      <c r="HP14" s="201"/>
      <c r="HQ14" s="201"/>
      <c r="HR14" s="201"/>
      <c r="HS14" s="201"/>
      <c r="HT14" s="201"/>
      <c r="HU14" s="201"/>
      <c r="HV14" s="201"/>
      <c r="HW14" s="201"/>
      <c r="HX14" s="201"/>
      <c r="HY14" s="201"/>
      <c r="HZ14" s="201"/>
      <c r="IA14" s="201"/>
      <c r="IB14" s="201"/>
      <c r="IC14" s="201"/>
      <c r="ID14" s="201"/>
      <c r="IE14" s="201"/>
      <c r="IF14" s="201"/>
      <c r="IG14" s="201"/>
      <c r="IH14" s="201"/>
      <c r="II14" s="201"/>
      <c r="IJ14" s="201"/>
      <c r="IK14" s="201"/>
      <c r="IL14" s="201"/>
      <c r="IM14" s="201"/>
      <c r="IN14" s="201"/>
      <c r="IO14" s="201"/>
      <c r="IP14" s="201"/>
      <c r="IQ14" s="201"/>
      <c r="IR14" s="201"/>
      <c r="IS14" s="201"/>
      <c r="IT14" s="201"/>
      <c r="IU14" s="201"/>
      <c r="IV14" s="201"/>
      <c r="IW14" s="201"/>
    </row>
    <row r="15" customFormat="false" ht="9.75" hidden="false" customHeight="true" outlineLevel="0" collapsed="false">
      <c r="A15" s="214" t="s">
        <v>116</v>
      </c>
      <c r="B15" s="221" t="n">
        <v>10000</v>
      </c>
      <c r="C15" s="222" t="n">
        <v>10400</v>
      </c>
      <c r="D15" s="222" t="n">
        <v>9600</v>
      </c>
      <c r="E15" s="222" t="n">
        <v>10400</v>
      </c>
      <c r="F15" s="222" t="n">
        <v>10400</v>
      </c>
      <c r="G15" s="222" t="n">
        <v>10400</v>
      </c>
      <c r="H15" s="222" t="n">
        <v>10000</v>
      </c>
      <c r="I15" s="222"/>
      <c r="J15" s="223" t="n">
        <v>71200</v>
      </c>
      <c r="K15" s="0"/>
      <c r="L15" s="0"/>
      <c r="M15" s="0"/>
      <c r="N15" s="218"/>
      <c r="O15" s="218"/>
      <c r="P15" s="218"/>
      <c r="Q15" s="218"/>
      <c r="R15" s="218"/>
      <c r="S15" s="218"/>
      <c r="T15" s="218"/>
      <c r="U15" s="218"/>
      <c r="V15" s="218"/>
      <c r="W15" s="218"/>
      <c r="X15" s="219"/>
      <c r="Y15" s="218"/>
      <c r="Z15" s="218"/>
      <c r="AA15" s="200"/>
      <c r="AB15" s="200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1"/>
      <c r="AQ15" s="201"/>
      <c r="AR15" s="201"/>
      <c r="AS15" s="201"/>
      <c r="AT15" s="201"/>
      <c r="AU15" s="201"/>
      <c r="AV15" s="201"/>
      <c r="AW15" s="201"/>
      <c r="AX15" s="201"/>
      <c r="AY15" s="201"/>
      <c r="AZ15" s="201"/>
      <c r="BA15" s="201"/>
      <c r="BB15" s="201"/>
      <c r="BC15" s="201"/>
      <c r="BD15" s="201"/>
      <c r="BE15" s="201"/>
      <c r="BF15" s="201"/>
      <c r="BG15" s="201"/>
      <c r="BH15" s="201"/>
      <c r="BI15" s="201"/>
      <c r="BJ15" s="201"/>
      <c r="BK15" s="201"/>
      <c r="BL15" s="201"/>
      <c r="BM15" s="201"/>
      <c r="BN15" s="201"/>
      <c r="BO15" s="201"/>
      <c r="BP15" s="201"/>
      <c r="BQ15" s="201"/>
      <c r="BR15" s="201"/>
      <c r="BS15" s="201"/>
      <c r="BT15" s="201"/>
      <c r="BU15" s="201"/>
      <c r="BV15" s="201"/>
      <c r="BW15" s="201"/>
      <c r="BX15" s="201"/>
      <c r="BY15" s="201"/>
      <c r="BZ15" s="201"/>
      <c r="CA15" s="201"/>
      <c r="CB15" s="201"/>
      <c r="CC15" s="201"/>
      <c r="CD15" s="201"/>
      <c r="CE15" s="201"/>
      <c r="CF15" s="201"/>
      <c r="CG15" s="201"/>
      <c r="CH15" s="201"/>
      <c r="CI15" s="201"/>
      <c r="CJ15" s="201"/>
      <c r="CK15" s="201"/>
      <c r="CL15" s="201"/>
      <c r="CM15" s="201"/>
      <c r="CN15" s="201"/>
      <c r="CO15" s="201"/>
      <c r="CP15" s="201"/>
      <c r="CQ15" s="201"/>
      <c r="CR15" s="201"/>
      <c r="CS15" s="201"/>
      <c r="CT15" s="201"/>
      <c r="CU15" s="201"/>
      <c r="CV15" s="201"/>
      <c r="CW15" s="201"/>
      <c r="CX15" s="201"/>
      <c r="CY15" s="201"/>
      <c r="CZ15" s="201"/>
      <c r="DA15" s="201"/>
      <c r="DB15" s="201"/>
      <c r="DC15" s="201"/>
      <c r="DD15" s="201"/>
      <c r="DE15" s="201"/>
      <c r="DF15" s="201"/>
      <c r="DG15" s="201"/>
      <c r="DH15" s="201"/>
      <c r="DI15" s="201"/>
      <c r="DJ15" s="201"/>
      <c r="DK15" s="201"/>
      <c r="DL15" s="201"/>
      <c r="DM15" s="201"/>
      <c r="DN15" s="201"/>
      <c r="DO15" s="201"/>
      <c r="DP15" s="201"/>
      <c r="DQ15" s="201"/>
      <c r="DR15" s="201"/>
      <c r="DS15" s="201"/>
      <c r="DT15" s="201"/>
      <c r="DU15" s="201"/>
      <c r="DV15" s="201"/>
      <c r="DW15" s="201"/>
      <c r="DX15" s="201"/>
      <c r="DY15" s="201"/>
      <c r="DZ15" s="201"/>
      <c r="EA15" s="201"/>
      <c r="EB15" s="201"/>
      <c r="EC15" s="201"/>
      <c r="ED15" s="201"/>
      <c r="EE15" s="201"/>
      <c r="EF15" s="201"/>
      <c r="EG15" s="201"/>
      <c r="EH15" s="201"/>
      <c r="EI15" s="201"/>
      <c r="EJ15" s="201"/>
      <c r="EK15" s="201"/>
      <c r="EL15" s="201"/>
      <c r="EM15" s="201"/>
      <c r="EN15" s="201"/>
      <c r="EO15" s="201"/>
      <c r="EP15" s="201"/>
      <c r="EQ15" s="201"/>
      <c r="ER15" s="201"/>
      <c r="ES15" s="201"/>
      <c r="ET15" s="201"/>
      <c r="EU15" s="201"/>
      <c r="EV15" s="201"/>
      <c r="EW15" s="201"/>
      <c r="EX15" s="201"/>
      <c r="EY15" s="201"/>
      <c r="EZ15" s="201"/>
      <c r="FA15" s="201"/>
      <c r="FB15" s="201"/>
      <c r="FC15" s="201"/>
      <c r="FD15" s="201"/>
      <c r="FE15" s="201"/>
      <c r="FF15" s="201"/>
      <c r="FG15" s="201"/>
      <c r="FH15" s="201"/>
      <c r="FI15" s="201"/>
      <c r="FJ15" s="201"/>
      <c r="FK15" s="201"/>
      <c r="FL15" s="201"/>
      <c r="FM15" s="201"/>
      <c r="FN15" s="201"/>
      <c r="FO15" s="201"/>
      <c r="FP15" s="201"/>
      <c r="FQ15" s="201"/>
      <c r="FR15" s="201"/>
      <c r="FS15" s="201"/>
      <c r="FT15" s="201"/>
      <c r="FU15" s="201"/>
      <c r="FV15" s="201"/>
      <c r="FW15" s="201"/>
      <c r="FX15" s="201"/>
      <c r="FY15" s="201"/>
      <c r="FZ15" s="201"/>
      <c r="GA15" s="201"/>
      <c r="GB15" s="201"/>
      <c r="GC15" s="201"/>
      <c r="GD15" s="201"/>
      <c r="GE15" s="201"/>
      <c r="GF15" s="201"/>
      <c r="GG15" s="201"/>
      <c r="GH15" s="201"/>
      <c r="GI15" s="201"/>
      <c r="GJ15" s="201"/>
      <c r="GK15" s="201"/>
      <c r="GL15" s="201"/>
      <c r="GM15" s="201"/>
      <c r="GN15" s="201"/>
      <c r="GO15" s="201"/>
      <c r="GP15" s="201"/>
      <c r="GQ15" s="201"/>
      <c r="GR15" s="201"/>
      <c r="GS15" s="201"/>
      <c r="GT15" s="201"/>
      <c r="GU15" s="201"/>
      <c r="GV15" s="201"/>
      <c r="GW15" s="201"/>
      <c r="GX15" s="201"/>
      <c r="GY15" s="201"/>
      <c r="GZ15" s="201"/>
      <c r="HA15" s="201"/>
      <c r="HB15" s="201"/>
      <c r="HC15" s="201"/>
      <c r="HD15" s="201"/>
      <c r="HE15" s="201"/>
      <c r="HF15" s="201"/>
      <c r="HG15" s="201"/>
      <c r="HH15" s="201"/>
      <c r="HI15" s="201"/>
      <c r="HJ15" s="201"/>
      <c r="HK15" s="201"/>
      <c r="HL15" s="201"/>
      <c r="HM15" s="201"/>
      <c r="HN15" s="201"/>
      <c r="HO15" s="201"/>
      <c r="HP15" s="201"/>
      <c r="HQ15" s="201"/>
      <c r="HR15" s="201"/>
      <c r="HS15" s="201"/>
      <c r="HT15" s="201"/>
      <c r="HU15" s="201"/>
      <c r="HV15" s="201"/>
      <c r="HW15" s="201"/>
      <c r="HX15" s="201"/>
      <c r="HY15" s="201"/>
      <c r="HZ15" s="201"/>
      <c r="IA15" s="201"/>
      <c r="IB15" s="201"/>
      <c r="IC15" s="201"/>
      <c r="ID15" s="201"/>
      <c r="IE15" s="201"/>
      <c r="IF15" s="201"/>
      <c r="IG15" s="201"/>
      <c r="IH15" s="201"/>
      <c r="II15" s="201"/>
      <c r="IJ15" s="201"/>
      <c r="IK15" s="201"/>
      <c r="IL15" s="201"/>
      <c r="IM15" s="201"/>
      <c r="IN15" s="201"/>
      <c r="IO15" s="201"/>
      <c r="IP15" s="201"/>
      <c r="IQ15" s="201"/>
      <c r="IR15" s="201"/>
      <c r="IS15" s="201"/>
      <c r="IT15" s="201"/>
      <c r="IU15" s="201"/>
      <c r="IV15" s="201"/>
      <c r="IW15" s="201"/>
    </row>
    <row r="16" customFormat="false" ht="9.75" hidden="false" customHeight="true" outlineLevel="0" collapsed="false">
      <c r="A16" s="224" t="s">
        <v>136</v>
      </c>
      <c r="B16" s="225" t="n">
        <v>-20000</v>
      </c>
      <c r="C16" s="13" t="n">
        <v>-31200</v>
      </c>
      <c r="D16" s="13" t="n">
        <v>-28800</v>
      </c>
      <c r="E16" s="13" t="n">
        <v>-31200</v>
      </c>
      <c r="F16" s="13" t="n">
        <v>-31200</v>
      </c>
      <c r="G16" s="13" t="n">
        <v>-31200</v>
      </c>
      <c r="H16" s="13" t="n">
        <v>-30000</v>
      </c>
      <c r="I16" s="13"/>
      <c r="J16" s="226" t="n">
        <v>-203600</v>
      </c>
      <c r="K16" s="0"/>
      <c r="L16" s="0"/>
      <c r="M16" s="0"/>
      <c r="N16" s="218"/>
      <c r="O16" s="218"/>
      <c r="P16" s="218"/>
      <c r="Q16" s="218"/>
      <c r="R16" s="218"/>
      <c r="S16" s="218"/>
      <c r="T16" s="218"/>
      <c r="U16" s="218"/>
      <c r="V16" s="218"/>
      <c r="W16" s="218"/>
      <c r="X16" s="219"/>
      <c r="Y16" s="218"/>
      <c r="Z16" s="218"/>
      <c r="AA16" s="200"/>
      <c r="AB16" s="200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201"/>
      <c r="AU16" s="201"/>
      <c r="AV16" s="201"/>
      <c r="AW16" s="201"/>
      <c r="AX16" s="201"/>
      <c r="AY16" s="201"/>
      <c r="AZ16" s="201"/>
      <c r="BA16" s="201"/>
      <c r="BB16" s="201"/>
      <c r="BC16" s="201"/>
      <c r="BD16" s="201"/>
      <c r="BE16" s="201"/>
      <c r="BF16" s="201"/>
      <c r="BG16" s="201"/>
      <c r="BH16" s="201"/>
      <c r="BI16" s="201"/>
      <c r="BJ16" s="201"/>
      <c r="BK16" s="201"/>
      <c r="BL16" s="201"/>
      <c r="BM16" s="201"/>
      <c r="BN16" s="201"/>
      <c r="BO16" s="201"/>
      <c r="BP16" s="201"/>
      <c r="BQ16" s="201"/>
      <c r="BR16" s="201"/>
      <c r="BS16" s="201"/>
      <c r="BT16" s="201"/>
      <c r="BU16" s="201"/>
      <c r="BV16" s="201"/>
      <c r="BW16" s="201"/>
      <c r="BX16" s="201"/>
      <c r="BY16" s="201"/>
      <c r="BZ16" s="201"/>
      <c r="CA16" s="201"/>
      <c r="CB16" s="201"/>
      <c r="CC16" s="201"/>
      <c r="CD16" s="201"/>
      <c r="CE16" s="201"/>
      <c r="CF16" s="201"/>
      <c r="CG16" s="201"/>
      <c r="CH16" s="201"/>
      <c r="CI16" s="201"/>
      <c r="CJ16" s="201"/>
      <c r="CK16" s="201"/>
      <c r="CL16" s="201"/>
      <c r="CM16" s="201"/>
      <c r="CN16" s="201"/>
      <c r="CO16" s="201"/>
      <c r="CP16" s="201"/>
      <c r="CQ16" s="201"/>
      <c r="CR16" s="201"/>
      <c r="CS16" s="201"/>
      <c r="CT16" s="201"/>
      <c r="CU16" s="201"/>
      <c r="CV16" s="201"/>
      <c r="CW16" s="201"/>
      <c r="CX16" s="201"/>
      <c r="CY16" s="201"/>
      <c r="CZ16" s="201"/>
      <c r="DA16" s="201"/>
      <c r="DB16" s="201"/>
      <c r="DC16" s="201"/>
      <c r="DD16" s="201"/>
      <c r="DE16" s="201"/>
      <c r="DF16" s="201"/>
      <c r="DG16" s="201"/>
      <c r="DH16" s="201"/>
      <c r="DI16" s="201"/>
      <c r="DJ16" s="201"/>
      <c r="DK16" s="201"/>
      <c r="DL16" s="201"/>
      <c r="DM16" s="201"/>
      <c r="DN16" s="201"/>
      <c r="DO16" s="201"/>
      <c r="DP16" s="201"/>
      <c r="DQ16" s="201"/>
      <c r="DR16" s="201"/>
      <c r="DS16" s="201"/>
      <c r="DT16" s="201"/>
      <c r="DU16" s="201"/>
      <c r="DV16" s="201"/>
      <c r="DW16" s="201"/>
      <c r="DX16" s="201"/>
      <c r="DY16" s="201"/>
      <c r="DZ16" s="201"/>
      <c r="EA16" s="201"/>
      <c r="EB16" s="201"/>
      <c r="EC16" s="201"/>
      <c r="ED16" s="201"/>
      <c r="EE16" s="201"/>
      <c r="EF16" s="201"/>
      <c r="EG16" s="201"/>
      <c r="EH16" s="201"/>
      <c r="EI16" s="201"/>
      <c r="EJ16" s="201"/>
      <c r="EK16" s="201"/>
      <c r="EL16" s="201"/>
      <c r="EM16" s="201"/>
      <c r="EN16" s="201"/>
      <c r="EO16" s="201"/>
      <c r="EP16" s="201"/>
      <c r="EQ16" s="201"/>
      <c r="ER16" s="201"/>
      <c r="ES16" s="201"/>
      <c r="ET16" s="201"/>
      <c r="EU16" s="201"/>
      <c r="EV16" s="201"/>
      <c r="EW16" s="201"/>
      <c r="EX16" s="201"/>
      <c r="EY16" s="201"/>
      <c r="EZ16" s="201"/>
      <c r="FA16" s="201"/>
      <c r="FB16" s="201"/>
      <c r="FC16" s="201"/>
      <c r="FD16" s="201"/>
      <c r="FE16" s="201"/>
      <c r="FF16" s="201"/>
      <c r="FG16" s="201"/>
      <c r="FH16" s="201"/>
      <c r="FI16" s="201"/>
      <c r="FJ16" s="201"/>
      <c r="FK16" s="201"/>
      <c r="FL16" s="201"/>
      <c r="FM16" s="201"/>
      <c r="FN16" s="201"/>
      <c r="FO16" s="201"/>
      <c r="FP16" s="201"/>
      <c r="FQ16" s="201"/>
      <c r="FR16" s="201"/>
      <c r="FS16" s="201"/>
      <c r="FT16" s="201"/>
      <c r="FU16" s="201"/>
      <c r="FV16" s="201"/>
      <c r="FW16" s="201"/>
      <c r="FX16" s="201"/>
      <c r="FY16" s="201"/>
      <c r="FZ16" s="201"/>
      <c r="GA16" s="201"/>
      <c r="GB16" s="201"/>
      <c r="GC16" s="201"/>
      <c r="GD16" s="201"/>
      <c r="GE16" s="201"/>
      <c r="GF16" s="201"/>
      <c r="GG16" s="201"/>
      <c r="GH16" s="201"/>
      <c r="GI16" s="201"/>
      <c r="GJ16" s="201"/>
      <c r="GK16" s="201"/>
      <c r="GL16" s="201"/>
      <c r="GM16" s="201"/>
      <c r="GN16" s="201"/>
      <c r="GO16" s="201"/>
      <c r="GP16" s="201"/>
      <c r="GQ16" s="201"/>
      <c r="GR16" s="201"/>
      <c r="GS16" s="201"/>
      <c r="GT16" s="201"/>
      <c r="GU16" s="201"/>
      <c r="GV16" s="201"/>
      <c r="GW16" s="201"/>
      <c r="GX16" s="201"/>
      <c r="GY16" s="201"/>
      <c r="GZ16" s="201"/>
      <c r="HA16" s="201"/>
      <c r="HB16" s="201"/>
      <c r="HC16" s="201"/>
      <c r="HD16" s="201"/>
      <c r="HE16" s="201"/>
      <c r="HF16" s="201"/>
      <c r="HG16" s="201"/>
      <c r="HH16" s="201"/>
      <c r="HI16" s="201"/>
      <c r="HJ16" s="201"/>
      <c r="HK16" s="201"/>
      <c r="HL16" s="201"/>
      <c r="HM16" s="201"/>
      <c r="HN16" s="201"/>
      <c r="HO16" s="201"/>
      <c r="HP16" s="201"/>
      <c r="HQ16" s="201"/>
      <c r="HR16" s="201"/>
      <c r="HS16" s="201"/>
      <c r="HT16" s="201"/>
      <c r="HU16" s="201"/>
      <c r="HV16" s="201"/>
      <c r="HW16" s="201"/>
      <c r="HX16" s="201"/>
      <c r="HY16" s="201"/>
      <c r="HZ16" s="201"/>
      <c r="IA16" s="201"/>
      <c r="IB16" s="201"/>
      <c r="IC16" s="201"/>
      <c r="ID16" s="201"/>
      <c r="IE16" s="201"/>
      <c r="IF16" s="201"/>
      <c r="IG16" s="201"/>
      <c r="IH16" s="201"/>
      <c r="II16" s="201"/>
      <c r="IJ16" s="201"/>
      <c r="IK16" s="201"/>
      <c r="IL16" s="201"/>
      <c r="IM16" s="201"/>
      <c r="IN16" s="201"/>
      <c r="IO16" s="201"/>
      <c r="IP16" s="201"/>
      <c r="IQ16" s="201"/>
      <c r="IR16" s="201"/>
      <c r="IS16" s="201"/>
      <c r="IT16" s="201"/>
      <c r="IU16" s="201"/>
      <c r="IV16" s="201"/>
      <c r="IW16" s="201"/>
    </row>
    <row r="17" customFormat="false" ht="9.75" hidden="false" customHeight="true" outlineLevel="0" collapsed="false">
      <c r="A17" s="224" t="s">
        <v>140</v>
      </c>
      <c r="B17" s="225"/>
      <c r="C17" s="13" t="n">
        <v>20800</v>
      </c>
      <c r="D17" s="13" t="n">
        <v>19200</v>
      </c>
      <c r="E17" s="13" t="n">
        <v>20800</v>
      </c>
      <c r="F17" s="13"/>
      <c r="G17" s="13"/>
      <c r="H17" s="13"/>
      <c r="I17" s="13"/>
      <c r="J17" s="226" t="n">
        <v>60800</v>
      </c>
      <c r="K17" s="0"/>
      <c r="L17" s="0"/>
      <c r="M17" s="0"/>
      <c r="N17" s="218"/>
      <c r="O17" s="218"/>
      <c r="P17" s="218"/>
      <c r="Q17" s="218"/>
      <c r="R17" s="218"/>
      <c r="S17" s="218"/>
      <c r="T17" s="218"/>
      <c r="U17" s="218"/>
      <c r="V17" s="218"/>
      <c r="W17" s="218"/>
      <c r="X17" s="219"/>
      <c r="Y17" s="218"/>
      <c r="Z17" s="218"/>
      <c r="AA17" s="200"/>
      <c r="AB17" s="200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1"/>
      <c r="BA17" s="201"/>
      <c r="BB17" s="201"/>
      <c r="BC17" s="201"/>
      <c r="BD17" s="201"/>
      <c r="BE17" s="201"/>
      <c r="BF17" s="201"/>
      <c r="BG17" s="201"/>
      <c r="BH17" s="201"/>
      <c r="BI17" s="201"/>
      <c r="BJ17" s="201"/>
      <c r="BK17" s="201"/>
      <c r="BL17" s="201"/>
      <c r="BM17" s="201"/>
      <c r="BN17" s="201"/>
      <c r="BO17" s="201"/>
      <c r="BP17" s="201"/>
      <c r="BQ17" s="201"/>
      <c r="BR17" s="201"/>
      <c r="BS17" s="201"/>
      <c r="BT17" s="201"/>
      <c r="BU17" s="201"/>
      <c r="BV17" s="201"/>
      <c r="BW17" s="201"/>
      <c r="BX17" s="201"/>
      <c r="BY17" s="201"/>
      <c r="BZ17" s="201"/>
      <c r="CA17" s="201"/>
      <c r="CB17" s="201"/>
      <c r="CC17" s="201"/>
      <c r="CD17" s="201"/>
      <c r="CE17" s="201"/>
      <c r="CF17" s="201"/>
      <c r="CG17" s="201"/>
      <c r="CH17" s="201"/>
      <c r="CI17" s="201"/>
      <c r="CJ17" s="201"/>
      <c r="CK17" s="201"/>
      <c r="CL17" s="201"/>
      <c r="CM17" s="201"/>
      <c r="CN17" s="201"/>
      <c r="CO17" s="201"/>
      <c r="CP17" s="201"/>
      <c r="CQ17" s="201"/>
      <c r="CR17" s="201"/>
      <c r="CS17" s="201"/>
      <c r="CT17" s="201"/>
      <c r="CU17" s="201"/>
      <c r="CV17" s="201"/>
      <c r="CW17" s="201"/>
      <c r="CX17" s="201"/>
      <c r="CY17" s="201"/>
      <c r="CZ17" s="201"/>
      <c r="DA17" s="201"/>
      <c r="DB17" s="201"/>
      <c r="DC17" s="201"/>
      <c r="DD17" s="201"/>
      <c r="DE17" s="201"/>
      <c r="DF17" s="201"/>
      <c r="DG17" s="201"/>
      <c r="DH17" s="201"/>
      <c r="DI17" s="201"/>
      <c r="DJ17" s="201"/>
      <c r="DK17" s="201"/>
      <c r="DL17" s="201"/>
      <c r="DM17" s="201"/>
      <c r="DN17" s="201"/>
      <c r="DO17" s="201"/>
      <c r="DP17" s="201"/>
      <c r="DQ17" s="201"/>
      <c r="DR17" s="201"/>
      <c r="DS17" s="201"/>
      <c r="DT17" s="201"/>
      <c r="DU17" s="201"/>
      <c r="DV17" s="201"/>
      <c r="DW17" s="201"/>
      <c r="DX17" s="201"/>
      <c r="DY17" s="201"/>
      <c r="DZ17" s="201"/>
      <c r="EA17" s="201"/>
      <c r="EB17" s="201"/>
      <c r="EC17" s="201"/>
      <c r="ED17" s="201"/>
      <c r="EE17" s="201"/>
      <c r="EF17" s="201"/>
      <c r="EG17" s="201"/>
      <c r="EH17" s="201"/>
      <c r="EI17" s="201"/>
      <c r="EJ17" s="201"/>
      <c r="EK17" s="201"/>
      <c r="EL17" s="201"/>
      <c r="EM17" s="201"/>
      <c r="EN17" s="201"/>
      <c r="EO17" s="201"/>
      <c r="EP17" s="201"/>
      <c r="EQ17" s="201"/>
      <c r="ER17" s="201"/>
      <c r="ES17" s="201"/>
      <c r="ET17" s="201"/>
      <c r="EU17" s="201"/>
      <c r="EV17" s="201"/>
      <c r="EW17" s="201"/>
      <c r="EX17" s="201"/>
      <c r="EY17" s="201"/>
      <c r="EZ17" s="201"/>
      <c r="FA17" s="201"/>
      <c r="FB17" s="201"/>
      <c r="FC17" s="201"/>
      <c r="FD17" s="201"/>
      <c r="FE17" s="201"/>
      <c r="FF17" s="201"/>
      <c r="FG17" s="201"/>
      <c r="FH17" s="201"/>
      <c r="FI17" s="201"/>
      <c r="FJ17" s="201"/>
      <c r="FK17" s="201"/>
      <c r="FL17" s="201"/>
      <c r="FM17" s="201"/>
      <c r="FN17" s="201"/>
      <c r="FO17" s="201"/>
      <c r="FP17" s="201"/>
      <c r="FQ17" s="201"/>
      <c r="FR17" s="201"/>
      <c r="FS17" s="201"/>
      <c r="FT17" s="201"/>
      <c r="FU17" s="201"/>
      <c r="FV17" s="201"/>
      <c r="FW17" s="201"/>
      <c r="FX17" s="201"/>
      <c r="FY17" s="201"/>
      <c r="FZ17" s="201"/>
      <c r="GA17" s="201"/>
      <c r="GB17" s="201"/>
      <c r="GC17" s="201"/>
      <c r="GD17" s="201"/>
      <c r="GE17" s="201"/>
      <c r="GF17" s="201"/>
      <c r="GG17" s="201"/>
      <c r="GH17" s="201"/>
      <c r="GI17" s="201"/>
      <c r="GJ17" s="201"/>
      <c r="GK17" s="201"/>
      <c r="GL17" s="201"/>
      <c r="GM17" s="201"/>
      <c r="GN17" s="201"/>
      <c r="GO17" s="201"/>
      <c r="GP17" s="201"/>
      <c r="GQ17" s="201"/>
      <c r="GR17" s="201"/>
      <c r="GS17" s="201"/>
      <c r="GT17" s="201"/>
      <c r="GU17" s="201"/>
      <c r="GV17" s="201"/>
      <c r="GW17" s="201"/>
      <c r="GX17" s="201"/>
      <c r="GY17" s="201"/>
      <c r="GZ17" s="201"/>
      <c r="HA17" s="201"/>
      <c r="HB17" s="201"/>
      <c r="HC17" s="201"/>
      <c r="HD17" s="201"/>
      <c r="HE17" s="201"/>
      <c r="HF17" s="201"/>
      <c r="HG17" s="201"/>
      <c r="HH17" s="201"/>
      <c r="HI17" s="201"/>
      <c r="HJ17" s="201"/>
      <c r="HK17" s="201"/>
      <c r="HL17" s="201"/>
      <c r="HM17" s="201"/>
      <c r="HN17" s="201"/>
      <c r="HO17" s="201"/>
      <c r="HP17" s="201"/>
      <c r="HQ17" s="201"/>
      <c r="HR17" s="201"/>
      <c r="HS17" s="201"/>
      <c r="HT17" s="201"/>
      <c r="HU17" s="201"/>
      <c r="HV17" s="201"/>
      <c r="HW17" s="201"/>
      <c r="HX17" s="201"/>
      <c r="HY17" s="201"/>
      <c r="HZ17" s="201"/>
      <c r="IA17" s="201"/>
      <c r="IB17" s="201"/>
      <c r="IC17" s="201"/>
      <c r="ID17" s="201"/>
      <c r="IE17" s="201"/>
      <c r="IF17" s="201"/>
      <c r="IG17" s="201"/>
      <c r="IH17" s="201"/>
      <c r="II17" s="201"/>
      <c r="IJ17" s="201"/>
      <c r="IK17" s="201"/>
      <c r="IL17" s="201"/>
      <c r="IM17" s="201"/>
      <c r="IN17" s="201"/>
      <c r="IO17" s="201"/>
      <c r="IP17" s="201"/>
      <c r="IQ17" s="201"/>
      <c r="IR17" s="201"/>
      <c r="IS17" s="201"/>
      <c r="IT17" s="201"/>
      <c r="IU17" s="201"/>
      <c r="IV17" s="201"/>
      <c r="IW17" s="201"/>
    </row>
    <row r="18" customFormat="false" ht="9.75" hidden="false" customHeight="true" outlineLevel="0" collapsed="false">
      <c r="A18" s="224" t="s">
        <v>198</v>
      </c>
      <c r="B18" s="225"/>
      <c r="C18" s="13"/>
      <c r="D18" s="13"/>
      <c r="E18" s="13"/>
      <c r="F18" s="13"/>
      <c r="G18" s="13"/>
      <c r="H18" s="13"/>
      <c r="I18" s="13"/>
      <c r="J18" s="226"/>
      <c r="K18" s="0"/>
      <c r="L18" s="0"/>
      <c r="M18" s="0"/>
      <c r="N18" s="218"/>
      <c r="O18" s="218"/>
      <c r="P18" s="218"/>
      <c r="Q18" s="218"/>
      <c r="R18" s="218"/>
      <c r="S18" s="218"/>
      <c r="T18" s="218"/>
      <c r="U18" s="218"/>
      <c r="V18" s="218"/>
      <c r="W18" s="218"/>
      <c r="X18" s="219"/>
      <c r="Y18" s="218"/>
      <c r="Z18" s="218"/>
      <c r="AA18" s="200"/>
      <c r="AB18" s="200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201"/>
      <c r="AU18" s="201"/>
      <c r="AV18" s="201"/>
      <c r="AW18" s="201"/>
      <c r="AX18" s="201"/>
      <c r="AY18" s="201"/>
      <c r="AZ18" s="201"/>
      <c r="BA18" s="201"/>
      <c r="BB18" s="201"/>
      <c r="BC18" s="201"/>
      <c r="BD18" s="201"/>
      <c r="BE18" s="201"/>
      <c r="BF18" s="201"/>
      <c r="BG18" s="201"/>
      <c r="BH18" s="201"/>
      <c r="BI18" s="201"/>
      <c r="BJ18" s="201"/>
      <c r="BK18" s="201"/>
      <c r="BL18" s="201"/>
      <c r="BM18" s="201"/>
      <c r="BN18" s="201"/>
      <c r="BO18" s="201"/>
      <c r="BP18" s="201"/>
      <c r="BQ18" s="201"/>
      <c r="BR18" s="201"/>
      <c r="BS18" s="201"/>
      <c r="BT18" s="201"/>
      <c r="BU18" s="201"/>
      <c r="BV18" s="201"/>
      <c r="BW18" s="201"/>
      <c r="BX18" s="201"/>
      <c r="BY18" s="201"/>
      <c r="BZ18" s="201"/>
      <c r="CA18" s="201"/>
      <c r="CB18" s="201"/>
      <c r="CC18" s="201"/>
      <c r="CD18" s="201"/>
      <c r="CE18" s="201"/>
      <c r="CF18" s="201"/>
      <c r="CG18" s="201"/>
      <c r="CH18" s="201"/>
      <c r="CI18" s="201"/>
      <c r="CJ18" s="201"/>
      <c r="CK18" s="201"/>
      <c r="CL18" s="201"/>
      <c r="CM18" s="201"/>
      <c r="CN18" s="201"/>
      <c r="CO18" s="201"/>
      <c r="CP18" s="201"/>
      <c r="CQ18" s="201"/>
      <c r="CR18" s="201"/>
      <c r="CS18" s="201"/>
      <c r="CT18" s="201"/>
      <c r="CU18" s="201"/>
      <c r="CV18" s="201"/>
      <c r="CW18" s="201"/>
      <c r="CX18" s="201"/>
      <c r="CY18" s="201"/>
      <c r="CZ18" s="201"/>
      <c r="DA18" s="201"/>
      <c r="DB18" s="201"/>
      <c r="DC18" s="201"/>
      <c r="DD18" s="201"/>
      <c r="DE18" s="201"/>
      <c r="DF18" s="201"/>
      <c r="DG18" s="201"/>
      <c r="DH18" s="201"/>
      <c r="DI18" s="201"/>
      <c r="DJ18" s="201"/>
      <c r="DK18" s="201"/>
      <c r="DL18" s="201"/>
      <c r="DM18" s="201"/>
      <c r="DN18" s="201"/>
      <c r="DO18" s="201"/>
      <c r="DP18" s="201"/>
      <c r="DQ18" s="201"/>
      <c r="DR18" s="201"/>
      <c r="DS18" s="201"/>
      <c r="DT18" s="201"/>
      <c r="DU18" s="201"/>
      <c r="DV18" s="201"/>
      <c r="DW18" s="201"/>
      <c r="DX18" s="201"/>
      <c r="DY18" s="201"/>
      <c r="DZ18" s="201"/>
      <c r="EA18" s="201"/>
      <c r="EB18" s="201"/>
      <c r="EC18" s="201"/>
      <c r="ED18" s="201"/>
      <c r="EE18" s="201"/>
      <c r="EF18" s="201"/>
      <c r="EG18" s="201"/>
      <c r="EH18" s="201"/>
      <c r="EI18" s="201"/>
      <c r="EJ18" s="201"/>
      <c r="EK18" s="201"/>
      <c r="EL18" s="201"/>
      <c r="EM18" s="201"/>
      <c r="EN18" s="201"/>
      <c r="EO18" s="201"/>
      <c r="EP18" s="201"/>
      <c r="EQ18" s="201"/>
      <c r="ER18" s="201"/>
      <c r="ES18" s="201"/>
      <c r="ET18" s="201"/>
      <c r="EU18" s="201"/>
      <c r="EV18" s="201"/>
      <c r="EW18" s="201"/>
      <c r="EX18" s="201"/>
      <c r="EY18" s="201"/>
      <c r="EZ18" s="201"/>
      <c r="FA18" s="201"/>
      <c r="FB18" s="201"/>
      <c r="FC18" s="201"/>
      <c r="FD18" s="201"/>
      <c r="FE18" s="201"/>
      <c r="FF18" s="201"/>
      <c r="FG18" s="201"/>
      <c r="FH18" s="201"/>
      <c r="FI18" s="201"/>
      <c r="FJ18" s="201"/>
      <c r="FK18" s="201"/>
      <c r="FL18" s="201"/>
      <c r="FM18" s="201"/>
      <c r="FN18" s="201"/>
      <c r="FO18" s="201"/>
      <c r="FP18" s="201"/>
      <c r="FQ18" s="201"/>
      <c r="FR18" s="201"/>
      <c r="FS18" s="201"/>
      <c r="FT18" s="201"/>
      <c r="FU18" s="201"/>
      <c r="FV18" s="201"/>
      <c r="FW18" s="201"/>
      <c r="FX18" s="201"/>
      <c r="FY18" s="201"/>
      <c r="FZ18" s="201"/>
      <c r="GA18" s="201"/>
      <c r="GB18" s="201"/>
      <c r="GC18" s="201"/>
      <c r="GD18" s="201"/>
      <c r="GE18" s="201"/>
      <c r="GF18" s="201"/>
      <c r="GG18" s="201"/>
      <c r="GH18" s="201"/>
      <c r="GI18" s="201"/>
      <c r="GJ18" s="201"/>
      <c r="GK18" s="201"/>
      <c r="GL18" s="201"/>
      <c r="GM18" s="201"/>
      <c r="GN18" s="201"/>
      <c r="GO18" s="201"/>
      <c r="GP18" s="201"/>
      <c r="GQ18" s="201"/>
      <c r="GR18" s="201"/>
      <c r="GS18" s="201"/>
      <c r="GT18" s="201"/>
      <c r="GU18" s="201"/>
      <c r="GV18" s="201"/>
      <c r="GW18" s="201"/>
      <c r="GX18" s="201"/>
      <c r="GY18" s="201"/>
      <c r="GZ18" s="201"/>
      <c r="HA18" s="201"/>
      <c r="HB18" s="201"/>
      <c r="HC18" s="201"/>
      <c r="HD18" s="201"/>
      <c r="HE18" s="201"/>
      <c r="HF18" s="201"/>
      <c r="HG18" s="201"/>
      <c r="HH18" s="201"/>
      <c r="HI18" s="201"/>
      <c r="HJ18" s="201"/>
      <c r="HK18" s="201"/>
      <c r="HL18" s="201"/>
      <c r="HM18" s="201"/>
      <c r="HN18" s="201"/>
      <c r="HO18" s="201"/>
      <c r="HP18" s="201"/>
      <c r="HQ18" s="201"/>
      <c r="HR18" s="201"/>
      <c r="HS18" s="201"/>
      <c r="HT18" s="201"/>
      <c r="HU18" s="201"/>
      <c r="HV18" s="201"/>
      <c r="HW18" s="201"/>
      <c r="HX18" s="201"/>
      <c r="HY18" s="201"/>
      <c r="HZ18" s="201"/>
      <c r="IA18" s="201"/>
      <c r="IB18" s="201"/>
      <c r="IC18" s="201"/>
      <c r="ID18" s="201"/>
      <c r="IE18" s="201"/>
      <c r="IF18" s="201"/>
      <c r="IG18" s="201"/>
      <c r="IH18" s="201"/>
      <c r="II18" s="201"/>
      <c r="IJ18" s="201"/>
      <c r="IK18" s="201"/>
      <c r="IL18" s="201"/>
      <c r="IM18" s="201"/>
      <c r="IN18" s="201"/>
      <c r="IO18" s="201"/>
      <c r="IP18" s="201"/>
      <c r="IQ18" s="201"/>
      <c r="IR18" s="201"/>
      <c r="IS18" s="201"/>
      <c r="IT18" s="201"/>
      <c r="IU18" s="201"/>
      <c r="IV18" s="201"/>
      <c r="IW18" s="201"/>
    </row>
    <row r="19" customFormat="false" ht="9.75" hidden="false" customHeight="true" outlineLevel="0" collapsed="false">
      <c r="A19" s="227" t="s">
        <v>199</v>
      </c>
      <c r="B19" s="228" t="n">
        <v>-10000</v>
      </c>
      <c r="C19" s="229" t="n">
        <v>0</v>
      </c>
      <c r="D19" s="229" t="n">
        <v>0</v>
      </c>
      <c r="E19" s="229" t="n">
        <v>0</v>
      </c>
      <c r="F19" s="229" t="n">
        <v>-20800</v>
      </c>
      <c r="G19" s="229" t="n">
        <v>-20800</v>
      </c>
      <c r="H19" s="229" t="n">
        <v>-20000</v>
      </c>
      <c r="I19" s="229"/>
      <c r="J19" s="230" t="n">
        <v>-71600</v>
      </c>
      <c r="K19" s="0"/>
      <c r="L19" s="0"/>
      <c r="M19" s="0"/>
      <c r="N19" s="218"/>
      <c r="O19" s="218"/>
      <c r="P19" s="218"/>
      <c r="Q19" s="218"/>
      <c r="R19" s="218"/>
      <c r="S19" s="218"/>
      <c r="T19" s="218"/>
      <c r="U19" s="218"/>
      <c r="V19" s="218"/>
      <c r="W19" s="218"/>
      <c r="X19" s="219"/>
      <c r="Y19" s="218"/>
      <c r="Z19" s="218"/>
      <c r="AA19" s="200"/>
      <c r="AB19" s="200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201"/>
      <c r="AS19" s="201"/>
      <c r="AT19" s="201"/>
      <c r="AU19" s="201"/>
      <c r="AV19" s="201"/>
      <c r="AW19" s="201"/>
      <c r="AX19" s="201"/>
      <c r="AY19" s="201"/>
      <c r="AZ19" s="201"/>
      <c r="BA19" s="201"/>
      <c r="BB19" s="201"/>
      <c r="BC19" s="201"/>
      <c r="BD19" s="201"/>
      <c r="BE19" s="201"/>
      <c r="BF19" s="201"/>
      <c r="BG19" s="201"/>
      <c r="BH19" s="201"/>
      <c r="BI19" s="201"/>
      <c r="BJ19" s="201"/>
      <c r="BK19" s="201"/>
      <c r="BL19" s="201"/>
      <c r="BM19" s="201"/>
      <c r="BN19" s="201"/>
      <c r="BO19" s="201"/>
      <c r="BP19" s="201"/>
      <c r="BQ19" s="201"/>
      <c r="BR19" s="201"/>
      <c r="BS19" s="201"/>
      <c r="BT19" s="201"/>
      <c r="BU19" s="201"/>
      <c r="BV19" s="201"/>
      <c r="BW19" s="201"/>
      <c r="BX19" s="201"/>
      <c r="BY19" s="201"/>
      <c r="BZ19" s="201"/>
      <c r="CA19" s="201"/>
      <c r="CB19" s="201"/>
      <c r="CC19" s="201"/>
      <c r="CD19" s="201"/>
      <c r="CE19" s="201"/>
      <c r="CF19" s="201"/>
      <c r="CG19" s="201"/>
      <c r="CH19" s="201"/>
      <c r="CI19" s="201"/>
      <c r="CJ19" s="201"/>
      <c r="CK19" s="201"/>
      <c r="CL19" s="201"/>
      <c r="CM19" s="201"/>
      <c r="CN19" s="201"/>
      <c r="CO19" s="201"/>
      <c r="CP19" s="201"/>
      <c r="CQ19" s="201"/>
      <c r="CR19" s="201"/>
      <c r="CS19" s="201"/>
      <c r="CT19" s="201"/>
      <c r="CU19" s="201"/>
      <c r="CV19" s="201"/>
      <c r="CW19" s="201"/>
      <c r="CX19" s="201"/>
      <c r="CY19" s="201"/>
      <c r="CZ19" s="201"/>
      <c r="DA19" s="201"/>
      <c r="DB19" s="201"/>
      <c r="DC19" s="201"/>
      <c r="DD19" s="201"/>
      <c r="DE19" s="201"/>
      <c r="DF19" s="201"/>
      <c r="DG19" s="201"/>
      <c r="DH19" s="201"/>
      <c r="DI19" s="201"/>
      <c r="DJ19" s="201"/>
      <c r="DK19" s="201"/>
      <c r="DL19" s="201"/>
      <c r="DM19" s="201"/>
      <c r="DN19" s="201"/>
      <c r="DO19" s="201"/>
      <c r="DP19" s="201"/>
      <c r="DQ19" s="201"/>
      <c r="DR19" s="201"/>
      <c r="DS19" s="201"/>
      <c r="DT19" s="201"/>
      <c r="DU19" s="201"/>
      <c r="DV19" s="201"/>
      <c r="DW19" s="201"/>
      <c r="DX19" s="201"/>
      <c r="DY19" s="201"/>
      <c r="DZ19" s="201"/>
      <c r="EA19" s="201"/>
      <c r="EB19" s="201"/>
      <c r="EC19" s="201"/>
      <c r="ED19" s="201"/>
      <c r="EE19" s="201"/>
      <c r="EF19" s="201"/>
      <c r="EG19" s="201"/>
      <c r="EH19" s="201"/>
      <c r="EI19" s="201"/>
      <c r="EJ19" s="201"/>
      <c r="EK19" s="201"/>
      <c r="EL19" s="201"/>
      <c r="EM19" s="201"/>
      <c r="EN19" s="201"/>
      <c r="EO19" s="201"/>
      <c r="EP19" s="201"/>
      <c r="EQ19" s="201"/>
      <c r="ER19" s="201"/>
      <c r="ES19" s="201"/>
      <c r="ET19" s="201"/>
      <c r="EU19" s="201"/>
      <c r="EV19" s="201"/>
      <c r="EW19" s="201"/>
      <c r="EX19" s="201"/>
      <c r="EY19" s="201"/>
      <c r="EZ19" s="201"/>
      <c r="FA19" s="201"/>
      <c r="FB19" s="201"/>
      <c r="FC19" s="201"/>
      <c r="FD19" s="201"/>
      <c r="FE19" s="201"/>
      <c r="FF19" s="201"/>
      <c r="FG19" s="201"/>
      <c r="FH19" s="201"/>
      <c r="FI19" s="201"/>
      <c r="FJ19" s="201"/>
      <c r="FK19" s="201"/>
      <c r="FL19" s="201"/>
      <c r="FM19" s="201"/>
      <c r="FN19" s="201"/>
      <c r="FO19" s="201"/>
      <c r="FP19" s="201"/>
      <c r="FQ19" s="201"/>
      <c r="FR19" s="201"/>
      <c r="FS19" s="201"/>
      <c r="FT19" s="201"/>
      <c r="FU19" s="201"/>
      <c r="FV19" s="201"/>
      <c r="FW19" s="201"/>
      <c r="FX19" s="201"/>
      <c r="FY19" s="201"/>
      <c r="FZ19" s="201"/>
      <c r="GA19" s="201"/>
      <c r="GB19" s="201"/>
      <c r="GC19" s="201"/>
      <c r="GD19" s="201"/>
      <c r="GE19" s="201"/>
      <c r="GF19" s="201"/>
      <c r="GG19" s="201"/>
      <c r="GH19" s="201"/>
      <c r="GI19" s="201"/>
      <c r="GJ19" s="201"/>
      <c r="GK19" s="201"/>
      <c r="GL19" s="201"/>
      <c r="GM19" s="201"/>
      <c r="GN19" s="201"/>
      <c r="GO19" s="201"/>
      <c r="GP19" s="201"/>
      <c r="GQ19" s="201"/>
      <c r="GR19" s="201"/>
      <c r="GS19" s="201"/>
      <c r="GT19" s="201"/>
      <c r="GU19" s="201"/>
      <c r="GV19" s="201"/>
      <c r="GW19" s="201"/>
      <c r="GX19" s="201"/>
      <c r="GY19" s="201"/>
      <c r="GZ19" s="201"/>
      <c r="HA19" s="201"/>
      <c r="HB19" s="201"/>
      <c r="HC19" s="201"/>
      <c r="HD19" s="201"/>
      <c r="HE19" s="201"/>
      <c r="HF19" s="201"/>
      <c r="HG19" s="201"/>
      <c r="HH19" s="201"/>
      <c r="HI19" s="201"/>
      <c r="HJ19" s="201"/>
      <c r="HK19" s="201"/>
      <c r="HL19" s="201"/>
      <c r="HM19" s="201"/>
      <c r="HN19" s="201"/>
      <c r="HO19" s="201"/>
      <c r="HP19" s="201"/>
      <c r="HQ19" s="201"/>
      <c r="HR19" s="201"/>
      <c r="HS19" s="201"/>
      <c r="HT19" s="201"/>
      <c r="HU19" s="201"/>
      <c r="HV19" s="201"/>
      <c r="HW19" s="201"/>
      <c r="HX19" s="201"/>
      <c r="HY19" s="201"/>
      <c r="HZ19" s="201"/>
      <c r="IA19" s="201"/>
      <c r="IB19" s="201"/>
      <c r="IC19" s="201"/>
      <c r="ID19" s="201"/>
      <c r="IE19" s="201"/>
      <c r="IF19" s="201"/>
      <c r="IG19" s="201"/>
      <c r="IH19" s="201"/>
      <c r="II19" s="201"/>
      <c r="IJ19" s="201"/>
      <c r="IK19" s="201"/>
      <c r="IL19" s="201"/>
      <c r="IM19" s="201"/>
      <c r="IN19" s="201"/>
      <c r="IO19" s="201"/>
      <c r="IP19" s="201"/>
      <c r="IQ19" s="201"/>
      <c r="IR19" s="201"/>
      <c r="IS19" s="201"/>
      <c r="IT19" s="201"/>
      <c r="IU19" s="201"/>
      <c r="IV19" s="201"/>
      <c r="IW19" s="201"/>
    </row>
    <row r="20" customFormat="false" ht="9.75" hidden="false" customHeight="true" outlineLevel="0" collapsed="false">
      <c r="A20" s="218"/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  <c r="O20" s="218"/>
      <c r="P20" s="218"/>
      <c r="Q20" s="218"/>
      <c r="R20" s="218"/>
      <c r="S20" s="218"/>
      <c r="T20" s="218"/>
      <c r="U20" s="218"/>
      <c r="V20" s="218"/>
      <c r="W20" s="218"/>
      <c r="X20" s="219"/>
      <c r="Y20" s="218"/>
      <c r="Z20" s="218"/>
      <c r="AA20" s="200"/>
      <c r="AB20" s="200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201"/>
      <c r="AT20" s="201"/>
      <c r="AU20" s="201"/>
      <c r="AV20" s="201"/>
      <c r="AW20" s="201"/>
      <c r="AX20" s="201"/>
      <c r="AY20" s="201"/>
      <c r="AZ20" s="201"/>
      <c r="BA20" s="201"/>
      <c r="BB20" s="201"/>
      <c r="BC20" s="201"/>
      <c r="BD20" s="201"/>
      <c r="BE20" s="201"/>
      <c r="BF20" s="201"/>
      <c r="BG20" s="201"/>
      <c r="BH20" s="201"/>
      <c r="BI20" s="201"/>
      <c r="BJ20" s="201"/>
      <c r="BK20" s="201"/>
      <c r="BL20" s="201"/>
      <c r="BM20" s="201"/>
      <c r="BN20" s="201"/>
      <c r="BO20" s="201"/>
      <c r="BP20" s="201"/>
      <c r="BQ20" s="201"/>
      <c r="BR20" s="201"/>
      <c r="BS20" s="201"/>
      <c r="BT20" s="201"/>
      <c r="BU20" s="201"/>
      <c r="BV20" s="201"/>
      <c r="BW20" s="201"/>
      <c r="BX20" s="201"/>
      <c r="BY20" s="201"/>
      <c r="BZ20" s="201"/>
      <c r="CA20" s="201"/>
      <c r="CB20" s="201"/>
      <c r="CC20" s="201"/>
      <c r="CD20" s="201"/>
      <c r="CE20" s="201"/>
      <c r="CF20" s="201"/>
      <c r="CG20" s="201"/>
      <c r="CH20" s="201"/>
      <c r="CI20" s="201"/>
      <c r="CJ20" s="201"/>
      <c r="CK20" s="201"/>
      <c r="CL20" s="201"/>
      <c r="CM20" s="201"/>
      <c r="CN20" s="201"/>
      <c r="CO20" s="201"/>
      <c r="CP20" s="201"/>
      <c r="CQ20" s="201"/>
      <c r="CR20" s="201"/>
      <c r="CS20" s="201"/>
      <c r="CT20" s="201"/>
      <c r="CU20" s="201"/>
      <c r="CV20" s="201"/>
      <c r="CW20" s="201"/>
      <c r="CX20" s="201"/>
      <c r="CY20" s="201"/>
      <c r="CZ20" s="201"/>
      <c r="DA20" s="201"/>
      <c r="DB20" s="201"/>
      <c r="DC20" s="201"/>
      <c r="DD20" s="201"/>
      <c r="DE20" s="201"/>
      <c r="DF20" s="201"/>
      <c r="DG20" s="201"/>
      <c r="DH20" s="201"/>
      <c r="DI20" s="201"/>
      <c r="DJ20" s="201"/>
      <c r="DK20" s="201"/>
      <c r="DL20" s="201"/>
      <c r="DM20" s="201"/>
      <c r="DN20" s="201"/>
      <c r="DO20" s="201"/>
      <c r="DP20" s="201"/>
      <c r="DQ20" s="201"/>
      <c r="DR20" s="201"/>
      <c r="DS20" s="201"/>
      <c r="DT20" s="201"/>
      <c r="DU20" s="201"/>
      <c r="DV20" s="201"/>
      <c r="DW20" s="201"/>
      <c r="DX20" s="201"/>
      <c r="DY20" s="201"/>
      <c r="DZ20" s="201"/>
      <c r="EA20" s="201"/>
      <c r="EB20" s="201"/>
      <c r="EC20" s="201"/>
      <c r="ED20" s="201"/>
      <c r="EE20" s="201"/>
      <c r="EF20" s="201"/>
      <c r="EG20" s="201"/>
      <c r="EH20" s="201"/>
      <c r="EI20" s="201"/>
      <c r="EJ20" s="201"/>
      <c r="EK20" s="201"/>
      <c r="EL20" s="201"/>
      <c r="EM20" s="201"/>
      <c r="EN20" s="201"/>
      <c r="EO20" s="201"/>
      <c r="EP20" s="201"/>
      <c r="EQ20" s="201"/>
      <c r="ER20" s="201"/>
      <c r="ES20" s="201"/>
      <c r="ET20" s="201"/>
      <c r="EU20" s="201"/>
      <c r="EV20" s="201"/>
      <c r="EW20" s="201"/>
      <c r="EX20" s="201"/>
      <c r="EY20" s="201"/>
      <c r="EZ20" s="201"/>
      <c r="FA20" s="201"/>
      <c r="FB20" s="201"/>
      <c r="FC20" s="201"/>
      <c r="FD20" s="201"/>
      <c r="FE20" s="201"/>
      <c r="FF20" s="201"/>
      <c r="FG20" s="201"/>
      <c r="FH20" s="201"/>
      <c r="FI20" s="201"/>
      <c r="FJ20" s="201"/>
      <c r="FK20" s="201"/>
      <c r="FL20" s="201"/>
      <c r="FM20" s="201"/>
      <c r="FN20" s="201"/>
      <c r="FO20" s="201"/>
      <c r="FP20" s="201"/>
      <c r="FQ20" s="201"/>
      <c r="FR20" s="201"/>
      <c r="FS20" s="201"/>
      <c r="FT20" s="201"/>
      <c r="FU20" s="201"/>
      <c r="FV20" s="201"/>
      <c r="FW20" s="201"/>
      <c r="FX20" s="201"/>
      <c r="FY20" s="201"/>
      <c r="FZ20" s="201"/>
      <c r="GA20" s="201"/>
      <c r="GB20" s="201"/>
      <c r="GC20" s="201"/>
      <c r="GD20" s="201"/>
      <c r="GE20" s="201"/>
      <c r="GF20" s="201"/>
      <c r="GG20" s="201"/>
      <c r="GH20" s="201"/>
      <c r="GI20" s="201"/>
      <c r="GJ20" s="201"/>
      <c r="GK20" s="201"/>
      <c r="GL20" s="201"/>
      <c r="GM20" s="201"/>
      <c r="GN20" s="201"/>
      <c r="GO20" s="201"/>
      <c r="GP20" s="201"/>
      <c r="GQ20" s="201"/>
      <c r="GR20" s="201"/>
      <c r="GS20" s="201"/>
      <c r="GT20" s="201"/>
      <c r="GU20" s="201"/>
      <c r="GV20" s="201"/>
      <c r="GW20" s="201"/>
      <c r="GX20" s="201"/>
      <c r="GY20" s="201"/>
      <c r="GZ20" s="201"/>
      <c r="HA20" s="201"/>
      <c r="HB20" s="201"/>
      <c r="HC20" s="201"/>
      <c r="HD20" s="201"/>
      <c r="HE20" s="201"/>
      <c r="HF20" s="201"/>
      <c r="HG20" s="201"/>
      <c r="HH20" s="201"/>
      <c r="HI20" s="201"/>
      <c r="HJ20" s="201"/>
      <c r="HK20" s="201"/>
      <c r="HL20" s="201"/>
      <c r="HM20" s="201"/>
      <c r="HN20" s="201"/>
      <c r="HO20" s="201"/>
      <c r="HP20" s="201"/>
      <c r="HQ20" s="201"/>
      <c r="HR20" s="201"/>
      <c r="HS20" s="201"/>
      <c r="HT20" s="201"/>
      <c r="HU20" s="201"/>
      <c r="HV20" s="201"/>
      <c r="HW20" s="201"/>
      <c r="HX20" s="201"/>
      <c r="HY20" s="201"/>
      <c r="HZ20" s="201"/>
      <c r="IA20" s="201"/>
      <c r="IB20" s="201"/>
      <c r="IC20" s="201"/>
      <c r="ID20" s="201"/>
      <c r="IE20" s="201"/>
      <c r="IF20" s="201"/>
      <c r="IG20" s="201"/>
      <c r="IH20" s="201"/>
      <c r="II20" s="201"/>
      <c r="IJ20" s="201"/>
      <c r="IK20" s="201"/>
      <c r="IL20" s="201"/>
      <c r="IM20" s="201"/>
      <c r="IN20" s="201"/>
      <c r="IO20" s="201"/>
      <c r="IP20" s="201"/>
      <c r="IQ20" s="201"/>
      <c r="IR20" s="201"/>
      <c r="IS20" s="201"/>
      <c r="IT20" s="201"/>
      <c r="IU20" s="201"/>
      <c r="IV20" s="201"/>
      <c r="IW20" s="201"/>
    </row>
    <row r="21" customFormat="false" ht="9.75" hidden="false" customHeight="true" outlineLevel="0" collapsed="false">
      <c r="A21" s="218"/>
      <c r="B21" s="218"/>
      <c r="C21" s="218"/>
      <c r="D21" s="218"/>
      <c r="E21" s="218"/>
      <c r="F21" s="218"/>
      <c r="G21" s="218"/>
      <c r="H21" s="218"/>
      <c r="I21" s="218"/>
      <c r="J21" s="218"/>
      <c r="K21" s="218"/>
      <c r="L21" s="218"/>
      <c r="M21" s="218"/>
      <c r="N21" s="218"/>
      <c r="O21" s="218"/>
      <c r="P21" s="218"/>
      <c r="Q21" s="218"/>
      <c r="R21" s="218"/>
      <c r="S21" s="218"/>
      <c r="T21" s="218"/>
      <c r="U21" s="218"/>
      <c r="V21" s="218"/>
      <c r="W21" s="218"/>
      <c r="X21" s="219"/>
      <c r="Y21" s="218"/>
      <c r="Z21" s="218"/>
      <c r="AA21" s="200"/>
      <c r="AB21" s="200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201"/>
      <c r="AQ21" s="201"/>
      <c r="AR21" s="201"/>
      <c r="AS21" s="201"/>
      <c r="AT21" s="201"/>
      <c r="AU21" s="201"/>
      <c r="AV21" s="201"/>
      <c r="AW21" s="201"/>
      <c r="AX21" s="201"/>
      <c r="AY21" s="201"/>
      <c r="AZ21" s="201"/>
      <c r="BA21" s="201"/>
      <c r="BB21" s="201"/>
      <c r="BC21" s="201"/>
      <c r="BD21" s="201"/>
      <c r="BE21" s="201"/>
      <c r="BF21" s="201"/>
      <c r="BG21" s="201"/>
      <c r="BH21" s="201"/>
      <c r="BI21" s="201"/>
      <c r="BJ21" s="201"/>
      <c r="BK21" s="201"/>
      <c r="BL21" s="201"/>
      <c r="BM21" s="201"/>
      <c r="BN21" s="201"/>
      <c r="BO21" s="201"/>
      <c r="BP21" s="201"/>
      <c r="BQ21" s="201"/>
      <c r="BR21" s="201"/>
      <c r="BS21" s="201"/>
      <c r="BT21" s="201"/>
      <c r="BU21" s="201"/>
      <c r="BV21" s="201"/>
      <c r="BW21" s="201"/>
      <c r="BX21" s="201"/>
      <c r="BY21" s="201"/>
      <c r="BZ21" s="201"/>
      <c r="CA21" s="201"/>
      <c r="CB21" s="201"/>
      <c r="CC21" s="201"/>
      <c r="CD21" s="201"/>
      <c r="CE21" s="201"/>
      <c r="CF21" s="201"/>
      <c r="CG21" s="201"/>
      <c r="CH21" s="201"/>
      <c r="CI21" s="201"/>
      <c r="CJ21" s="201"/>
      <c r="CK21" s="201"/>
      <c r="CL21" s="201"/>
      <c r="CM21" s="201"/>
      <c r="CN21" s="201"/>
      <c r="CO21" s="201"/>
      <c r="CP21" s="201"/>
      <c r="CQ21" s="201"/>
      <c r="CR21" s="201"/>
      <c r="CS21" s="201"/>
      <c r="CT21" s="201"/>
      <c r="CU21" s="201"/>
      <c r="CV21" s="201"/>
      <c r="CW21" s="201"/>
      <c r="CX21" s="201"/>
      <c r="CY21" s="201"/>
      <c r="CZ21" s="201"/>
      <c r="DA21" s="201"/>
      <c r="DB21" s="201"/>
      <c r="DC21" s="201"/>
      <c r="DD21" s="201"/>
      <c r="DE21" s="201"/>
      <c r="DF21" s="201"/>
      <c r="DG21" s="201"/>
      <c r="DH21" s="201"/>
      <c r="DI21" s="201"/>
      <c r="DJ21" s="201"/>
      <c r="DK21" s="201"/>
      <c r="DL21" s="201"/>
      <c r="DM21" s="201"/>
      <c r="DN21" s="201"/>
      <c r="DO21" s="201"/>
      <c r="DP21" s="201"/>
      <c r="DQ21" s="201"/>
      <c r="DR21" s="201"/>
      <c r="DS21" s="201"/>
      <c r="DT21" s="201"/>
      <c r="DU21" s="201"/>
      <c r="DV21" s="201"/>
      <c r="DW21" s="201"/>
      <c r="DX21" s="201"/>
      <c r="DY21" s="201"/>
      <c r="DZ21" s="201"/>
      <c r="EA21" s="201"/>
      <c r="EB21" s="201"/>
      <c r="EC21" s="201"/>
      <c r="ED21" s="201"/>
      <c r="EE21" s="201"/>
      <c r="EF21" s="201"/>
      <c r="EG21" s="201"/>
      <c r="EH21" s="201"/>
      <c r="EI21" s="201"/>
      <c r="EJ21" s="201"/>
      <c r="EK21" s="201"/>
      <c r="EL21" s="201"/>
      <c r="EM21" s="201"/>
      <c r="EN21" s="201"/>
      <c r="EO21" s="201"/>
      <c r="EP21" s="201"/>
      <c r="EQ21" s="201"/>
      <c r="ER21" s="201"/>
      <c r="ES21" s="201"/>
      <c r="ET21" s="201"/>
      <c r="EU21" s="201"/>
      <c r="EV21" s="201"/>
      <c r="EW21" s="201"/>
      <c r="EX21" s="201"/>
      <c r="EY21" s="201"/>
      <c r="EZ21" s="201"/>
      <c r="FA21" s="201"/>
      <c r="FB21" s="201"/>
      <c r="FC21" s="201"/>
      <c r="FD21" s="201"/>
      <c r="FE21" s="201"/>
      <c r="FF21" s="201"/>
      <c r="FG21" s="201"/>
      <c r="FH21" s="201"/>
      <c r="FI21" s="201"/>
      <c r="FJ21" s="201"/>
      <c r="FK21" s="201"/>
      <c r="FL21" s="201"/>
      <c r="FM21" s="201"/>
      <c r="FN21" s="201"/>
      <c r="FO21" s="201"/>
      <c r="FP21" s="201"/>
      <c r="FQ21" s="201"/>
      <c r="FR21" s="201"/>
      <c r="FS21" s="201"/>
      <c r="FT21" s="201"/>
      <c r="FU21" s="201"/>
      <c r="FV21" s="201"/>
      <c r="FW21" s="201"/>
      <c r="FX21" s="201"/>
      <c r="FY21" s="201"/>
      <c r="FZ21" s="201"/>
      <c r="GA21" s="201"/>
      <c r="GB21" s="201"/>
      <c r="GC21" s="201"/>
      <c r="GD21" s="201"/>
      <c r="GE21" s="201"/>
      <c r="GF21" s="201"/>
      <c r="GG21" s="201"/>
      <c r="GH21" s="201"/>
      <c r="GI21" s="201"/>
      <c r="GJ21" s="201"/>
      <c r="GK21" s="201"/>
      <c r="GL21" s="201"/>
      <c r="GM21" s="201"/>
      <c r="GN21" s="201"/>
      <c r="GO21" s="201"/>
      <c r="GP21" s="201"/>
      <c r="GQ21" s="201"/>
      <c r="GR21" s="201"/>
      <c r="GS21" s="201"/>
      <c r="GT21" s="201"/>
      <c r="GU21" s="201"/>
      <c r="GV21" s="201"/>
      <c r="GW21" s="201"/>
      <c r="GX21" s="201"/>
      <c r="GY21" s="201"/>
      <c r="GZ21" s="201"/>
      <c r="HA21" s="201"/>
      <c r="HB21" s="201"/>
      <c r="HC21" s="201"/>
      <c r="HD21" s="201"/>
      <c r="HE21" s="201"/>
      <c r="HF21" s="201"/>
      <c r="HG21" s="201"/>
      <c r="HH21" s="201"/>
      <c r="HI21" s="201"/>
      <c r="HJ21" s="201"/>
      <c r="HK21" s="201"/>
      <c r="HL21" s="201"/>
      <c r="HM21" s="201"/>
      <c r="HN21" s="201"/>
      <c r="HO21" s="201"/>
      <c r="HP21" s="201"/>
      <c r="HQ21" s="201"/>
      <c r="HR21" s="201"/>
      <c r="HS21" s="201"/>
      <c r="HT21" s="201"/>
      <c r="HU21" s="201"/>
      <c r="HV21" s="201"/>
      <c r="HW21" s="201"/>
      <c r="HX21" s="201"/>
      <c r="HY21" s="201"/>
      <c r="HZ21" s="201"/>
      <c r="IA21" s="201"/>
      <c r="IB21" s="201"/>
      <c r="IC21" s="201"/>
      <c r="ID21" s="201"/>
      <c r="IE21" s="201"/>
      <c r="IF21" s="201"/>
      <c r="IG21" s="201"/>
      <c r="IH21" s="201"/>
      <c r="II21" s="201"/>
      <c r="IJ21" s="201"/>
      <c r="IK21" s="201"/>
      <c r="IL21" s="201"/>
      <c r="IM21" s="201"/>
      <c r="IN21" s="201"/>
      <c r="IO21" s="201"/>
      <c r="IP21" s="201"/>
      <c r="IQ21" s="201"/>
      <c r="IR21" s="201"/>
      <c r="IS21" s="201"/>
      <c r="IT21" s="201"/>
      <c r="IU21" s="201"/>
      <c r="IV21" s="201"/>
      <c r="IW21" s="201"/>
    </row>
    <row r="22" customFormat="false" ht="9.75" hidden="false" customHeight="true" outlineLevel="0" collapsed="false">
      <c r="A22" s="190" t="s">
        <v>202</v>
      </c>
      <c r="B22" s="231" t="s">
        <v>203</v>
      </c>
      <c r="C22" s="231" t="s">
        <v>204</v>
      </c>
      <c r="D22" s="231" t="s">
        <v>205</v>
      </c>
      <c r="E22" s="231" t="s">
        <v>206</v>
      </c>
      <c r="F22" s="231" t="s">
        <v>207</v>
      </c>
      <c r="G22" s="231" t="s">
        <v>208</v>
      </c>
      <c r="H22" s="231" t="s">
        <v>209</v>
      </c>
      <c r="I22" s="231" t="s">
        <v>208</v>
      </c>
      <c r="J22" s="218"/>
      <c r="K22" s="218"/>
      <c r="L22" s="218"/>
      <c r="M22" s="218"/>
      <c r="N22" s="218"/>
      <c r="O22" s="218"/>
      <c r="P22" s="218"/>
      <c r="Q22" s="218"/>
      <c r="R22" s="218"/>
      <c r="S22" s="218"/>
      <c r="T22" s="218"/>
      <c r="U22" s="218"/>
      <c r="V22" s="218"/>
      <c r="W22" s="218"/>
      <c r="X22" s="219"/>
      <c r="Y22" s="218"/>
      <c r="Z22" s="218"/>
      <c r="AA22" s="200"/>
      <c r="AB22" s="200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201"/>
      <c r="AU22" s="201"/>
      <c r="AV22" s="201"/>
      <c r="AW22" s="201"/>
      <c r="AX22" s="201"/>
      <c r="AY22" s="201"/>
      <c r="AZ22" s="201"/>
      <c r="BA22" s="201"/>
      <c r="BB22" s="201"/>
      <c r="BC22" s="201"/>
      <c r="BD22" s="201"/>
      <c r="BE22" s="201"/>
      <c r="BF22" s="201"/>
      <c r="BG22" s="201"/>
      <c r="BH22" s="201"/>
      <c r="BI22" s="201"/>
      <c r="BJ22" s="201"/>
      <c r="BK22" s="201"/>
      <c r="BL22" s="201"/>
      <c r="BM22" s="201"/>
      <c r="BN22" s="201"/>
      <c r="BO22" s="201"/>
      <c r="BP22" s="201"/>
      <c r="BQ22" s="201"/>
      <c r="BR22" s="201"/>
      <c r="BS22" s="201"/>
      <c r="BT22" s="201"/>
      <c r="BU22" s="201"/>
      <c r="BV22" s="201"/>
      <c r="BW22" s="201"/>
      <c r="BX22" s="201"/>
      <c r="BY22" s="201"/>
      <c r="BZ22" s="201"/>
      <c r="CA22" s="201"/>
      <c r="CB22" s="201"/>
      <c r="CC22" s="201"/>
      <c r="CD22" s="201"/>
      <c r="CE22" s="201"/>
      <c r="CF22" s="201"/>
      <c r="CG22" s="201"/>
      <c r="CH22" s="201"/>
      <c r="CI22" s="201"/>
      <c r="CJ22" s="201"/>
      <c r="CK22" s="201"/>
      <c r="CL22" s="201"/>
      <c r="CM22" s="201"/>
      <c r="CN22" s="201"/>
      <c r="CO22" s="201"/>
      <c r="CP22" s="201"/>
      <c r="CQ22" s="201"/>
      <c r="CR22" s="201"/>
      <c r="CS22" s="201"/>
      <c r="CT22" s="201"/>
      <c r="CU22" s="201"/>
      <c r="CV22" s="201"/>
      <c r="CW22" s="201"/>
      <c r="CX22" s="201"/>
      <c r="CY22" s="201"/>
      <c r="CZ22" s="201"/>
      <c r="DA22" s="201"/>
      <c r="DB22" s="201"/>
      <c r="DC22" s="201"/>
      <c r="DD22" s="201"/>
      <c r="DE22" s="201"/>
      <c r="DF22" s="201"/>
      <c r="DG22" s="201"/>
      <c r="DH22" s="201"/>
      <c r="DI22" s="201"/>
      <c r="DJ22" s="201"/>
      <c r="DK22" s="201"/>
      <c r="DL22" s="201"/>
      <c r="DM22" s="201"/>
      <c r="DN22" s="201"/>
      <c r="DO22" s="201"/>
      <c r="DP22" s="201"/>
      <c r="DQ22" s="201"/>
      <c r="DR22" s="201"/>
      <c r="DS22" s="201"/>
      <c r="DT22" s="201"/>
      <c r="DU22" s="201"/>
      <c r="DV22" s="201"/>
      <c r="DW22" s="201"/>
      <c r="DX22" s="201"/>
      <c r="DY22" s="201"/>
      <c r="DZ22" s="201"/>
      <c r="EA22" s="201"/>
      <c r="EB22" s="201"/>
      <c r="EC22" s="201"/>
      <c r="ED22" s="201"/>
      <c r="EE22" s="201"/>
      <c r="EF22" s="201"/>
      <c r="EG22" s="201"/>
      <c r="EH22" s="201"/>
      <c r="EI22" s="201"/>
      <c r="EJ22" s="201"/>
      <c r="EK22" s="201"/>
      <c r="EL22" s="201"/>
      <c r="EM22" s="201"/>
      <c r="EN22" s="201"/>
      <c r="EO22" s="201"/>
      <c r="EP22" s="201"/>
      <c r="EQ22" s="201"/>
      <c r="ER22" s="201"/>
      <c r="ES22" s="201"/>
      <c r="ET22" s="201"/>
      <c r="EU22" s="201"/>
      <c r="EV22" s="201"/>
      <c r="EW22" s="201"/>
      <c r="EX22" s="201"/>
      <c r="EY22" s="201"/>
      <c r="EZ22" s="201"/>
      <c r="FA22" s="201"/>
      <c r="FB22" s="201"/>
      <c r="FC22" s="201"/>
      <c r="FD22" s="201"/>
      <c r="FE22" s="201"/>
      <c r="FF22" s="201"/>
      <c r="FG22" s="201"/>
      <c r="FH22" s="201"/>
      <c r="FI22" s="201"/>
      <c r="FJ22" s="201"/>
      <c r="FK22" s="201"/>
      <c r="FL22" s="201"/>
      <c r="FM22" s="201"/>
      <c r="FN22" s="201"/>
      <c r="FO22" s="201"/>
      <c r="FP22" s="201"/>
      <c r="FQ22" s="201"/>
      <c r="FR22" s="201"/>
      <c r="FS22" s="201"/>
      <c r="FT22" s="201"/>
      <c r="FU22" s="201"/>
      <c r="FV22" s="201"/>
      <c r="FW22" s="201"/>
      <c r="FX22" s="201"/>
      <c r="FY22" s="201"/>
      <c r="FZ22" s="201"/>
      <c r="GA22" s="201"/>
      <c r="GB22" s="201"/>
      <c r="GC22" s="201"/>
      <c r="GD22" s="201"/>
      <c r="GE22" s="201"/>
      <c r="GF22" s="201"/>
      <c r="GG22" s="201"/>
      <c r="GH22" s="201"/>
      <c r="GI22" s="201"/>
      <c r="GJ22" s="201"/>
      <c r="GK22" s="201"/>
      <c r="GL22" s="201"/>
      <c r="GM22" s="201"/>
      <c r="GN22" s="201"/>
      <c r="GO22" s="201"/>
      <c r="GP22" s="201"/>
      <c r="GQ22" s="201"/>
      <c r="GR22" s="201"/>
      <c r="GS22" s="201"/>
      <c r="GT22" s="201"/>
      <c r="GU22" s="201"/>
      <c r="GV22" s="201"/>
      <c r="GW22" s="201"/>
      <c r="GX22" s="201"/>
      <c r="GY22" s="201"/>
      <c r="GZ22" s="201"/>
      <c r="HA22" s="201"/>
      <c r="HB22" s="201"/>
      <c r="HC22" s="201"/>
      <c r="HD22" s="201"/>
      <c r="HE22" s="201"/>
      <c r="HF22" s="201"/>
      <c r="HG22" s="201"/>
      <c r="HH22" s="201"/>
      <c r="HI22" s="201"/>
      <c r="HJ22" s="201"/>
      <c r="HK22" s="201"/>
      <c r="HL22" s="201"/>
      <c r="HM22" s="201"/>
      <c r="HN22" s="201"/>
      <c r="HO22" s="201"/>
      <c r="HP22" s="201"/>
      <c r="HQ22" s="201"/>
      <c r="HR22" s="201"/>
      <c r="HS22" s="201"/>
      <c r="HT22" s="201"/>
      <c r="HU22" s="201"/>
      <c r="HV22" s="201"/>
      <c r="HW22" s="201"/>
      <c r="HX22" s="201"/>
      <c r="HY22" s="201"/>
      <c r="HZ22" s="201"/>
      <c r="IA22" s="201"/>
      <c r="IB22" s="201"/>
      <c r="IC22" s="201"/>
      <c r="ID22" s="201"/>
      <c r="IE22" s="201"/>
      <c r="IF22" s="201"/>
      <c r="IG22" s="201"/>
      <c r="IH22" s="201"/>
      <c r="II22" s="201"/>
      <c r="IJ22" s="201"/>
      <c r="IK22" s="201"/>
      <c r="IL22" s="201"/>
      <c r="IM22" s="201"/>
      <c r="IN22" s="201"/>
      <c r="IO22" s="201"/>
      <c r="IP22" s="201"/>
      <c r="IQ22" s="201"/>
      <c r="IR22" s="201"/>
      <c r="IS22" s="201"/>
      <c r="IT22" s="201"/>
      <c r="IU22" s="201"/>
      <c r="IV22" s="201"/>
      <c r="IW22" s="201"/>
    </row>
    <row r="23" customFormat="false" ht="9.75" hidden="false" customHeight="true" outlineLevel="0" collapsed="false">
      <c r="A23" s="232" t="n">
        <v>37124</v>
      </c>
      <c r="B23" s="233" t="s">
        <v>210</v>
      </c>
      <c r="C23" s="233" t="s">
        <v>211</v>
      </c>
      <c r="D23" s="233" t="s">
        <v>87</v>
      </c>
      <c r="E23" s="233" t="n">
        <v>25</v>
      </c>
      <c r="F23" s="233" t="s">
        <v>212</v>
      </c>
      <c r="G23" s="234" t="n">
        <v>3679</v>
      </c>
      <c r="H23" s="233" t="s">
        <v>136</v>
      </c>
      <c r="I23" s="234" t="n">
        <v>3680</v>
      </c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9"/>
      <c r="Y23" s="218"/>
      <c r="Z23" s="218"/>
      <c r="AA23" s="200"/>
      <c r="AB23" s="200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O23" s="201"/>
      <c r="AP23" s="201"/>
      <c r="AQ23" s="201"/>
      <c r="AR23" s="201"/>
      <c r="AS23" s="201"/>
      <c r="AT23" s="201"/>
      <c r="AU23" s="201"/>
      <c r="AV23" s="201"/>
      <c r="AW23" s="201"/>
      <c r="AX23" s="201"/>
      <c r="AY23" s="201"/>
      <c r="AZ23" s="201"/>
      <c r="BA23" s="201"/>
      <c r="BB23" s="201"/>
      <c r="BC23" s="201"/>
      <c r="BD23" s="201"/>
      <c r="BE23" s="201"/>
      <c r="BF23" s="201"/>
      <c r="BG23" s="201"/>
      <c r="BH23" s="201"/>
      <c r="BI23" s="201"/>
      <c r="BJ23" s="201"/>
      <c r="BK23" s="201"/>
      <c r="BL23" s="201"/>
      <c r="BM23" s="201"/>
      <c r="BN23" s="201"/>
      <c r="BO23" s="201"/>
      <c r="BP23" s="201"/>
      <c r="BQ23" s="201"/>
      <c r="BR23" s="201"/>
      <c r="BS23" s="201"/>
      <c r="BT23" s="201"/>
      <c r="BU23" s="201"/>
      <c r="BV23" s="201"/>
      <c r="BW23" s="201"/>
      <c r="BX23" s="201"/>
      <c r="BY23" s="201"/>
      <c r="BZ23" s="201"/>
      <c r="CA23" s="201"/>
      <c r="CB23" s="201"/>
      <c r="CC23" s="201"/>
      <c r="CD23" s="201"/>
      <c r="CE23" s="201"/>
      <c r="CF23" s="201"/>
      <c r="CG23" s="201"/>
      <c r="CH23" s="201"/>
      <c r="CI23" s="201"/>
      <c r="CJ23" s="201"/>
      <c r="CK23" s="201"/>
      <c r="CL23" s="201"/>
      <c r="CM23" s="201"/>
      <c r="CN23" s="201"/>
      <c r="CO23" s="201"/>
      <c r="CP23" s="201"/>
      <c r="CQ23" s="201"/>
      <c r="CR23" s="201"/>
      <c r="CS23" s="201"/>
      <c r="CT23" s="201"/>
      <c r="CU23" s="201"/>
      <c r="CV23" s="201"/>
      <c r="CW23" s="201"/>
      <c r="CX23" s="201"/>
      <c r="CY23" s="201"/>
      <c r="CZ23" s="201"/>
      <c r="DA23" s="201"/>
      <c r="DB23" s="201"/>
      <c r="DC23" s="201"/>
      <c r="DD23" s="201"/>
      <c r="DE23" s="201"/>
      <c r="DF23" s="201"/>
      <c r="DG23" s="201"/>
      <c r="DH23" s="201"/>
      <c r="DI23" s="201"/>
      <c r="DJ23" s="201"/>
      <c r="DK23" s="201"/>
      <c r="DL23" s="201"/>
      <c r="DM23" s="201"/>
      <c r="DN23" s="201"/>
      <c r="DO23" s="201"/>
      <c r="DP23" s="201"/>
      <c r="DQ23" s="201"/>
      <c r="DR23" s="201"/>
      <c r="DS23" s="201"/>
      <c r="DT23" s="201"/>
      <c r="DU23" s="201"/>
      <c r="DV23" s="201"/>
      <c r="DW23" s="201"/>
      <c r="DX23" s="201"/>
      <c r="DY23" s="201"/>
      <c r="DZ23" s="201"/>
      <c r="EA23" s="201"/>
      <c r="EB23" s="201"/>
      <c r="EC23" s="201"/>
      <c r="ED23" s="201"/>
      <c r="EE23" s="201"/>
      <c r="EF23" s="201"/>
      <c r="EG23" s="201"/>
      <c r="EH23" s="201"/>
      <c r="EI23" s="201"/>
      <c r="EJ23" s="201"/>
      <c r="EK23" s="201"/>
      <c r="EL23" s="201"/>
      <c r="EM23" s="201"/>
      <c r="EN23" s="201"/>
      <c r="EO23" s="201"/>
      <c r="EP23" s="201"/>
      <c r="EQ23" s="201"/>
      <c r="ER23" s="201"/>
      <c r="ES23" s="201"/>
      <c r="ET23" s="201"/>
      <c r="EU23" s="201"/>
      <c r="EV23" s="201"/>
      <c r="EW23" s="201"/>
      <c r="EX23" s="201"/>
      <c r="EY23" s="201"/>
      <c r="EZ23" s="201"/>
      <c r="FA23" s="201"/>
      <c r="FB23" s="201"/>
      <c r="FC23" s="201"/>
      <c r="FD23" s="201"/>
      <c r="FE23" s="201"/>
      <c r="FF23" s="201"/>
      <c r="FG23" s="201"/>
      <c r="FH23" s="201"/>
      <c r="FI23" s="201"/>
      <c r="FJ23" s="201"/>
      <c r="FK23" s="201"/>
      <c r="FL23" s="201"/>
      <c r="FM23" s="201"/>
      <c r="FN23" s="201"/>
      <c r="FO23" s="201"/>
      <c r="FP23" s="201"/>
      <c r="FQ23" s="201"/>
      <c r="FR23" s="201"/>
      <c r="FS23" s="201"/>
      <c r="FT23" s="201"/>
      <c r="FU23" s="201"/>
      <c r="FV23" s="201"/>
      <c r="FW23" s="201"/>
      <c r="FX23" s="201"/>
      <c r="FY23" s="201"/>
      <c r="FZ23" s="201"/>
      <c r="GA23" s="201"/>
      <c r="GB23" s="201"/>
      <c r="GC23" s="201"/>
      <c r="GD23" s="201"/>
      <c r="GE23" s="201"/>
      <c r="GF23" s="201"/>
      <c r="GG23" s="201"/>
      <c r="GH23" s="201"/>
      <c r="GI23" s="201"/>
      <c r="GJ23" s="201"/>
      <c r="GK23" s="201"/>
      <c r="GL23" s="201"/>
      <c r="GM23" s="201"/>
      <c r="GN23" s="201"/>
      <c r="GO23" s="201"/>
      <c r="GP23" s="201"/>
      <c r="GQ23" s="201"/>
      <c r="GR23" s="201"/>
      <c r="GS23" s="201"/>
      <c r="GT23" s="201"/>
      <c r="GU23" s="201"/>
      <c r="GV23" s="201"/>
      <c r="GW23" s="201"/>
      <c r="GX23" s="201"/>
      <c r="GY23" s="201"/>
      <c r="GZ23" s="201"/>
      <c r="HA23" s="201"/>
      <c r="HB23" s="201"/>
      <c r="HC23" s="201"/>
      <c r="HD23" s="201"/>
      <c r="HE23" s="201"/>
      <c r="HF23" s="201"/>
      <c r="HG23" s="201"/>
      <c r="HH23" s="201"/>
      <c r="HI23" s="201"/>
      <c r="HJ23" s="201"/>
      <c r="HK23" s="201"/>
      <c r="HL23" s="201"/>
      <c r="HM23" s="201"/>
      <c r="HN23" s="201"/>
      <c r="HO23" s="201"/>
      <c r="HP23" s="201"/>
      <c r="HQ23" s="201"/>
      <c r="HR23" s="201"/>
      <c r="HS23" s="201"/>
      <c r="HT23" s="201"/>
      <c r="HU23" s="201"/>
      <c r="HV23" s="201"/>
      <c r="HW23" s="201"/>
      <c r="HX23" s="201"/>
      <c r="HY23" s="201"/>
      <c r="HZ23" s="201"/>
      <c r="IA23" s="201"/>
      <c r="IB23" s="201"/>
      <c r="IC23" s="201"/>
      <c r="ID23" s="201"/>
      <c r="IE23" s="201"/>
      <c r="IF23" s="201"/>
      <c r="IG23" s="201"/>
      <c r="IH23" s="201"/>
      <c r="II23" s="201"/>
      <c r="IJ23" s="201"/>
      <c r="IK23" s="201"/>
      <c r="IL23" s="201"/>
      <c r="IM23" s="201"/>
      <c r="IN23" s="201"/>
      <c r="IO23" s="201"/>
      <c r="IP23" s="201"/>
      <c r="IQ23" s="201"/>
      <c r="IR23" s="201"/>
      <c r="IS23" s="201"/>
      <c r="IT23" s="201"/>
      <c r="IU23" s="201"/>
      <c r="IV23" s="201"/>
      <c r="IW23" s="201"/>
    </row>
    <row r="24" customFormat="false" ht="9.75" hidden="false" customHeight="true" outlineLevel="0" collapsed="false">
      <c r="A24" s="232" t="n">
        <v>37154</v>
      </c>
      <c r="B24" s="233" t="s">
        <v>213</v>
      </c>
      <c r="C24" s="233" t="s">
        <v>214</v>
      </c>
      <c r="D24" s="233" t="s">
        <v>87</v>
      </c>
      <c r="E24" s="233" t="n">
        <v>25</v>
      </c>
      <c r="F24" s="233" t="s">
        <v>136</v>
      </c>
      <c r="G24" s="234" t="n">
        <v>4130</v>
      </c>
      <c r="H24" s="233" t="s">
        <v>212</v>
      </c>
      <c r="I24" s="234" t="n">
        <v>4131</v>
      </c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U24" s="218"/>
      <c r="V24" s="218"/>
      <c r="W24" s="218"/>
      <c r="X24" s="219"/>
      <c r="Y24" s="218"/>
      <c r="Z24" s="218"/>
      <c r="AA24" s="200"/>
      <c r="AB24" s="200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201"/>
      <c r="AX24" s="201"/>
      <c r="AY24" s="201"/>
      <c r="AZ24" s="201"/>
      <c r="BA24" s="201"/>
      <c r="BB24" s="201"/>
      <c r="BC24" s="201"/>
      <c r="BD24" s="201"/>
      <c r="BE24" s="201"/>
      <c r="BF24" s="201"/>
      <c r="BG24" s="201"/>
      <c r="BH24" s="201"/>
      <c r="BI24" s="201"/>
      <c r="BJ24" s="201"/>
      <c r="BK24" s="201"/>
      <c r="BL24" s="201"/>
      <c r="BM24" s="201"/>
      <c r="BN24" s="201"/>
      <c r="BO24" s="201"/>
      <c r="BP24" s="201"/>
      <c r="BQ24" s="201"/>
      <c r="BR24" s="201"/>
      <c r="BS24" s="201"/>
      <c r="BT24" s="201"/>
      <c r="BU24" s="201"/>
      <c r="BV24" s="201"/>
      <c r="BW24" s="201"/>
      <c r="BX24" s="201"/>
      <c r="BY24" s="201"/>
      <c r="BZ24" s="201"/>
      <c r="CA24" s="201"/>
      <c r="CB24" s="201"/>
      <c r="CC24" s="201"/>
      <c r="CD24" s="201"/>
      <c r="CE24" s="201"/>
      <c r="CF24" s="201"/>
      <c r="CG24" s="201"/>
      <c r="CH24" s="201"/>
      <c r="CI24" s="201"/>
      <c r="CJ24" s="201"/>
      <c r="CK24" s="201"/>
      <c r="CL24" s="201"/>
      <c r="CM24" s="201"/>
      <c r="CN24" s="201"/>
      <c r="CO24" s="201"/>
      <c r="CP24" s="201"/>
      <c r="CQ24" s="201"/>
      <c r="CR24" s="201"/>
      <c r="CS24" s="201"/>
      <c r="CT24" s="201"/>
      <c r="CU24" s="201"/>
      <c r="CV24" s="201"/>
      <c r="CW24" s="201"/>
      <c r="CX24" s="201"/>
      <c r="CY24" s="201"/>
      <c r="CZ24" s="201"/>
      <c r="DA24" s="201"/>
      <c r="DB24" s="201"/>
      <c r="DC24" s="201"/>
      <c r="DD24" s="201"/>
      <c r="DE24" s="201"/>
      <c r="DF24" s="201"/>
      <c r="DG24" s="201"/>
      <c r="DH24" s="201"/>
      <c r="DI24" s="201"/>
      <c r="DJ24" s="201"/>
      <c r="DK24" s="201"/>
      <c r="DL24" s="201"/>
      <c r="DM24" s="201"/>
      <c r="DN24" s="201"/>
      <c r="DO24" s="201"/>
      <c r="DP24" s="201"/>
      <c r="DQ24" s="201"/>
      <c r="DR24" s="201"/>
      <c r="DS24" s="201"/>
      <c r="DT24" s="201"/>
      <c r="DU24" s="201"/>
      <c r="DV24" s="201"/>
      <c r="DW24" s="201"/>
      <c r="DX24" s="201"/>
      <c r="DY24" s="201"/>
      <c r="DZ24" s="201"/>
      <c r="EA24" s="201"/>
      <c r="EB24" s="201"/>
      <c r="EC24" s="201"/>
      <c r="ED24" s="201"/>
      <c r="EE24" s="201"/>
      <c r="EF24" s="201"/>
      <c r="EG24" s="201"/>
      <c r="EH24" s="201"/>
      <c r="EI24" s="201"/>
      <c r="EJ24" s="201"/>
      <c r="EK24" s="201"/>
      <c r="EL24" s="201"/>
      <c r="EM24" s="201"/>
      <c r="EN24" s="201"/>
      <c r="EO24" s="201"/>
      <c r="EP24" s="201"/>
      <c r="EQ24" s="201"/>
      <c r="ER24" s="201"/>
      <c r="ES24" s="201"/>
      <c r="ET24" s="201"/>
      <c r="EU24" s="201"/>
      <c r="EV24" s="201"/>
      <c r="EW24" s="201"/>
      <c r="EX24" s="201"/>
      <c r="EY24" s="201"/>
      <c r="EZ24" s="201"/>
      <c r="FA24" s="201"/>
      <c r="FB24" s="201"/>
      <c r="FC24" s="201"/>
      <c r="FD24" s="201"/>
      <c r="FE24" s="201"/>
      <c r="FF24" s="201"/>
      <c r="FG24" s="201"/>
      <c r="FH24" s="201"/>
      <c r="FI24" s="201"/>
      <c r="FJ24" s="201"/>
      <c r="FK24" s="201"/>
      <c r="FL24" s="201"/>
      <c r="FM24" s="201"/>
      <c r="FN24" s="201"/>
      <c r="FO24" s="201"/>
      <c r="FP24" s="201"/>
      <c r="FQ24" s="201"/>
      <c r="FR24" s="201"/>
      <c r="FS24" s="201"/>
      <c r="FT24" s="201"/>
      <c r="FU24" s="201"/>
      <c r="FV24" s="201"/>
      <c r="FW24" s="201"/>
      <c r="FX24" s="201"/>
      <c r="FY24" s="201"/>
      <c r="FZ24" s="201"/>
      <c r="GA24" s="201"/>
      <c r="GB24" s="201"/>
      <c r="GC24" s="201"/>
      <c r="GD24" s="201"/>
      <c r="GE24" s="201"/>
      <c r="GF24" s="201"/>
      <c r="GG24" s="201"/>
      <c r="GH24" s="201"/>
      <c r="GI24" s="201"/>
      <c r="GJ24" s="201"/>
      <c r="GK24" s="201"/>
      <c r="GL24" s="201"/>
      <c r="GM24" s="201"/>
      <c r="GN24" s="201"/>
      <c r="GO24" s="201"/>
      <c r="GP24" s="201"/>
      <c r="GQ24" s="201"/>
      <c r="GR24" s="201"/>
      <c r="GS24" s="201"/>
      <c r="GT24" s="201"/>
      <c r="GU24" s="201"/>
      <c r="GV24" s="201"/>
      <c r="GW24" s="201"/>
      <c r="GX24" s="201"/>
      <c r="GY24" s="201"/>
      <c r="GZ24" s="201"/>
      <c r="HA24" s="201"/>
      <c r="HB24" s="201"/>
      <c r="HC24" s="201"/>
      <c r="HD24" s="201"/>
      <c r="HE24" s="201"/>
      <c r="HF24" s="201"/>
      <c r="HG24" s="201"/>
      <c r="HH24" s="201"/>
      <c r="HI24" s="201"/>
      <c r="HJ24" s="201"/>
      <c r="HK24" s="201"/>
      <c r="HL24" s="201"/>
      <c r="HM24" s="201"/>
      <c r="HN24" s="201"/>
      <c r="HO24" s="201"/>
      <c r="HP24" s="201"/>
      <c r="HQ24" s="201"/>
      <c r="HR24" s="201"/>
      <c r="HS24" s="201"/>
      <c r="HT24" s="201"/>
      <c r="HU24" s="201"/>
      <c r="HV24" s="201"/>
      <c r="HW24" s="201"/>
      <c r="HX24" s="201"/>
      <c r="HY24" s="201"/>
      <c r="HZ24" s="201"/>
      <c r="IA24" s="201"/>
      <c r="IB24" s="201"/>
      <c r="IC24" s="201"/>
      <c r="ID24" s="201"/>
      <c r="IE24" s="201"/>
      <c r="IF24" s="201"/>
      <c r="IG24" s="201"/>
      <c r="IH24" s="201"/>
      <c r="II24" s="201"/>
      <c r="IJ24" s="201"/>
      <c r="IK24" s="201"/>
      <c r="IL24" s="201"/>
      <c r="IM24" s="201"/>
      <c r="IN24" s="201"/>
      <c r="IO24" s="201"/>
      <c r="IP24" s="201"/>
      <c r="IQ24" s="201"/>
      <c r="IR24" s="201"/>
      <c r="IS24" s="201"/>
      <c r="IT24" s="201"/>
      <c r="IU24" s="201"/>
      <c r="IV24" s="201"/>
      <c r="IW24" s="201"/>
    </row>
    <row r="25" customFormat="false" ht="9.75" hidden="false" customHeight="true" outlineLevel="0" collapsed="false">
      <c r="A25" s="232" t="n">
        <v>37196</v>
      </c>
      <c r="B25" s="233" t="s">
        <v>210</v>
      </c>
      <c r="C25" s="233" t="s">
        <v>215</v>
      </c>
      <c r="D25" s="233" t="s">
        <v>87</v>
      </c>
      <c r="E25" s="233" t="n">
        <v>25</v>
      </c>
      <c r="F25" s="233" t="s">
        <v>212</v>
      </c>
      <c r="G25" s="234" t="n">
        <v>5748</v>
      </c>
      <c r="H25" s="233" t="s">
        <v>136</v>
      </c>
      <c r="I25" s="234" t="n">
        <v>5749</v>
      </c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18"/>
      <c r="X25" s="219"/>
      <c r="Y25" s="218"/>
      <c r="Z25" s="218"/>
      <c r="AA25" s="200"/>
      <c r="AB25" s="200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201"/>
      <c r="AS25" s="201"/>
      <c r="AT25" s="201"/>
      <c r="AU25" s="201"/>
      <c r="AV25" s="201"/>
      <c r="AW25" s="201"/>
      <c r="AX25" s="201"/>
      <c r="AY25" s="201"/>
      <c r="AZ25" s="201"/>
      <c r="BA25" s="201"/>
      <c r="BB25" s="201"/>
      <c r="BC25" s="201"/>
      <c r="BD25" s="201"/>
      <c r="BE25" s="201"/>
      <c r="BF25" s="201"/>
      <c r="BG25" s="201"/>
      <c r="BH25" s="201"/>
      <c r="BI25" s="201"/>
      <c r="BJ25" s="201"/>
      <c r="BK25" s="201"/>
      <c r="BL25" s="201"/>
      <c r="BM25" s="201"/>
      <c r="BN25" s="201"/>
      <c r="BO25" s="201"/>
      <c r="BP25" s="201"/>
      <c r="BQ25" s="201"/>
      <c r="BR25" s="201"/>
      <c r="BS25" s="201"/>
      <c r="BT25" s="201"/>
      <c r="BU25" s="201"/>
      <c r="BV25" s="201"/>
      <c r="BW25" s="201"/>
      <c r="BX25" s="201"/>
      <c r="BY25" s="201"/>
      <c r="BZ25" s="201"/>
      <c r="CA25" s="201"/>
      <c r="CB25" s="201"/>
      <c r="CC25" s="201"/>
      <c r="CD25" s="201"/>
      <c r="CE25" s="201"/>
      <c r="CF25" s="201"/>
      <c r="CG25" s="201"/>
      <c r="CH25" s="201"/>
      <c r="CI25" s="201"/>
      <c r="CJ25" s="201"/>
      <c r="CK25" s="201"/>
      <c r="CL25" s="201"/>
      <c r="CM25" s="201"/>
      <c r="CN25" s="201"/>
      <c r="CO25" s="201"/>
      <c r="CP25" s="201"/>
      <c r="CQ25" s="201"/>
      <c r="CR25" s="201"/>
      <c r="CS25" s="201"/>
      <c r="CT25" s="201"/>
      <c r="CU25" s="201"/>
      <c r="CV25" s="201"/>
      <c r="CW25" s="201"/>
      <c r="CX25" s="201"/>
      <c r="CY25" s="201"/>
      <c r="CZ25" s="201"/>
      <c r="DA25" s="201"/>
      <c r="DB25" s="201"/>
      <c r="DC25" s="201"/>
      <c r="DD25" s="201"/>
      <c r="DE25" s="201"/>
      <c r="DF25" s="201"/>
      <c r="DG25" s="201"/>
      <c r="DH25" s="201"/>
      <c r="DI25" s="201"/>
      <c r="DJ25" s="201"/>
      <c r="DK25" s="201"/>
      <c r="DL25" s="201"/>
      <c r="DM25" s="201"/>
      <c r="DN25" s="201"/>
      <c r="DO25" s="201"/>
      <c r="DP25" s="201"/>
      <c r="DQ25" s="201"/>
      <c r="DR25" s="201"/>
      <c r="DS25" s="201"/>
      <c r="DT25" s="201"/>
      <c r="DU25" s="201"/>
      <c r="DV25" s="201"/>
      <c r="DW25" s="201"/>
      <c r="DX25" s="201"/>
      <c r="DY25" s="201"/>
      <c r="DZ25" s="201"/>
      <c r="EA25" s="201"/>
      <c r="EB25" s="201"/>
      <c r="EC25" s="201"/>
      <c r="ED25" s="201"/>
      <c r="EE25" s="201"/>
      <c r="EF25" s="201"/>
      <c r="EG25" s="201"/>
      <c r="EH25" s="201"/>
      <c r="EI25" s="201"/>
      <c r="EJ25" s="201"/>
      <c r="EK25" s="201"/>
      <c r="EL25" s="201"/>
      <c r="EM25" s="201"/>
      <c r="EN25" s="201"/>
      <c r="EO25" s="201"/>
      <c r="EP25" s="201"/>
      <c r="EQ25" s="201"/>
      <c r="ER25" s="201"/>
      <c r="ES25" s="201"/>
      <c r="ET25" s="201"/>
      <c r="EU25" s="201"/>
      <c r="EV25" s="201"/>
      <c r="EW25" s="201"/>
      <c r="EX25" s="201"/>
      <c r="EY25" s="201"/>
      <c r="EZ25" s="201"/>
      <c r="FA25" s="201"/>
      <c r="FB25" s="201"/>
      <c r="FC25" s="201"/>
      <c r="FD25" s="201"/>
      <c r="FE25" s="201"/>
      <c r="FF25" s="201"/>
      <c r="FG25" s="201"/>
      <c r="FH25" s="201"/>
      <c r="FI25" s="201"/>
      <c r="FJ25" s="201"/>
      <c r="FK25" s="201"/>
      <c r="FL25" s="201"/>
      <c r="FM25" s="201"/>
      <c r="FN25" s="201"/>
      <c r="FO25" s="201"/>
      <c r="FP25" s="201"/>
      <c r="FQ25" s="201"/>
      <c r="FR25" s="201"/>
      <c r="FS25" s="201"/>
      <c r="FT25" s="201"/>
      <c r="FU25" s="201"/>
      <c r="FV25" s="201"/>
      <c r="FW25" s="201"/>
      <c r="FX25" s="201"/>
      <c r="FY25" s="201"/>
      <c r="FZ25" s="201"/>
      <c r="GA25" s="201"/>
      <c r="GB25" s="201"/>
      <c r="GC25" s="201"/>
      <c r="GD25" s="201"/>
      <c r="GE25" s="201"/>
      <c r="GF25" s="201"/>
      <c r="GG25" s="201"/>
      <c r="GH25" s="201"/>
      <c r="GI25" s="201"/>
      <c r="GJ25" s="201"/>
      <c r="GK25" s="201"/>
      <c r="GL25" s="201"/>
      <c r="GM25" s="201"/>
      <c r="GN25" s="201"/>
      <c r="GO25" s="201"/>
      <c r="GP25" s="201"/>
      <c r="GQ25" s="201"/>
      <c r="GR25" s="201"/>
      <c r="GS25" s="201"/>
      <c r="GT25" s="201"/>
      <c r="GU25" s="201"/>
      <c r="GV25" s="201"/>
      <c r="GW25" s="201"/>
      <c r="GX25" s="201"/>
      <c r="GY25" s="201"/>
      <c r="GZ25" s="201"/>
      <c r="HA25" s="201"/>
      <c r="HB25" s="201"/>
      <c r="HC25" s="201"/>
      <c r="HD25" s="201"/>
      <c r="HE25" s="201"/>
      <c r="HF25" s="201"/>
      <c r="HG25" s="201"/>
      <c r="HH25" s="201"/>
      <c r="HI25" s="201"/>
      <c r="HJ25" s="201"/>
      <c r="HK25" s="201"/>
      <c r="HL25" s="201"/>
      <c r="HM25" s="201"/>
      <c r="HN25" s="201"/>
      <c r="HO25" s="201"/>
      <c r="HP25" s="201"/>
      <c r="HQ25" s="201"/>
      <c r="HR25" s="201"/>
      <c r="HS25" s="201"/>
      <c r="HT25" s="201"/>
      <c r="HU25" s="201"/>
      <c r="HV25" s="201"/>
      <c r="HW25" s="201"/>
      <c r="HX25" s="201"/>
      <c r="HY25" s="201"/>
      <c r="HZ25" s="201"/>
      <c r="IA25" s="201"/>
      <c r="IB25" s="201"/>
      <c r="IC25" s="201"/>
      <c r="ID25" s="201"/>
      <c r="IE25" s="201"/>
      <c r="IF25" s="201"/>
      <c r="IG25" s="201"/>
      <c r="IH25" s="201"/>
      <c r="II25" s="201"/>
      <c r="IJ25" s="201"/>
      <c r="IK25" s="201"/>
      <c r="IL25" s="201"/>
      <c r="IM25" s="201"/>
      <c r="IN25" s="201"/>
      <c r="IO25" s="201"/>
      <c r="IP25" s="201"/>
      <c r="IQ25" s="201"/>
      <c r="IR25" s="201"/>
      <c r="IS25" s="201"/>
      <c r="IT25" s="201"/>
      <c r="IU25" s="201"/>
      <c r="IV25" s="201"/>
      <c r="IW25" s="201"/>
    </row>
    <row r="26" customFormat="false" ht="9.75" hidden="false" customHeight="true" outlineLevel="0" collapsed="false">
      <c r="A26" s="235" t="n">
        <v>37210</v>
      </c>
      <c r="B26" s="233" t="s">
        <v>213</v>
      </c>
      <c r="C26" s="233" t="s">
        <v>214</v>
      </c>
      <c r="D26" s="233" t="s">
        <v>87</v>
      </c>
      <c r="E26" s="233" t="n">
        <v>50</v>
      </c>
      <c r="F26" s="233" t="s">
        <v>136</v>
      </c>
      <c r="G26" s="234" t="s">
        <v>216</v>
      </c>
      <c r="H26" s="233" t="s">
        <v>140</v>
      </c>
      <c r="I26" s="234" t="s">
        <v>217</v>
      </c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9"/>
      <c r="Y26" s="218"/>
      <c r="Z26" s="218"/>
      <c r="AA26" s="200"/>
      <c r="AB26" s="200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  <c r="AT26" s="201"/>
      <c r="AU26" s="201"/>
      <c r="AV26" s="201"/>
      <c r="AW26" s="201"/>
      <c r="AX26" s="201"/>
      <c r="AY26" s="201"/>
      <c r="AZ26" s="201"/>
      <c r="BA26" s="201"/>
      <c r="BB26" s="201"/>
      <c r="BC26" s="201"/>
      <c r="BD26" s="201"/>
      <c r="BE26" s="201"/>
      <c r="BF26" s="201"/>
      <c r="BG26" s="201"/>
      <c r="BH26" s="201"/>
      <c r="BI26" s="201"/>
      <c r="BJ26" s="201"/>
      <c r="BK26" s="201"/>
      <c r="BL26" s="201"/>
      <c r="BM26" s="201"/>
      <c r="BN26" s="201"/>
      <c r="BO26" s="201"/>
      <c r="BP26" s="201"/>
      <c r="BQ26" s="201"/>
      <c r="BR26" s="201"/>
      <c r="BS26" s="201"/>
      <c r="BT26" s="201"/>
      <c r="BU26" s="201"/>
      <c r="BV26" s="201"/>
      <c r="BW26" s="201"/>
      <c r="BX26" s="201"/>
      <c r="BY26" s="201"/>
      <c r="BZ26" s="201"/>
      <c r="CA26" s="201"/>
      <c r="CB26" s="201"/>
      <c r="CC26" s="201"/>
      <c r="CD26" s="201"/>
      <c r="CE26" s="201"/>
      <c r="CF26" s="201"/>
      <c r="CG26" s="201"/>
      <c r="CH26" s="201"/>
      <c r="CI26" s="201"/>
      <c r="CJ26" s="201"/>
      <c r="CK26" s="201"/>
      <c r="CL26" s="201"/>
      <c r="CM26" s="201"/>
      <c r="CN26" s="201"/>
      <c r="CO26" s="201"/>
      <c r="CP26" s="201"/>
      <c r="CQ26" s="201"/>
      <c r="CR26" s="201"/>
      <c r="CS26" s="201"/>
      <c r="CT26" s="201"/>
      <c r="CU26" s="201"/>
      <c r="CV26" s="201"/>
      <c r="CW26" s="201"/>
      <c r="CX26" s="201"/>
      <c r="CY26" s="201"/>
      <c r="CZ26" s="201"/>
      <c r="DA26" s="201"/>
      <c r="DB26" s="201"/>
      <c r="DC26" s="201"/>
      <c r="DD26" s="201"/>
      <c r="DE26" s="201"/>
      <c r="DF26" s="201"/>
      <c r="DG26" s="201"/>
      <c r="DH26" s="201"/>
      <c r="DI26" s="201"/>
      <c r="DJ26" s="201"/>
      <c r="DK26" s="201"/>
      <c r="DL26" s="201"/>
      <c r="DM26" s="201"/>
      <c r="DN26" s="201"/>
      <c r="DO26" s="201"/>
      <c r="DP26" s="201"/>
      <c r="DQ26" s="201"/>
      <c r="DR26" s="201"/>
      <c r="DS26" s="201"/>
      <c r="DT26" s="201"/>
      <c r="DU26" s="201"/>
      <c r="DV26" s="201"/>
      <c r="DW26" s="201"/>
      <c r="DX26" s="201"/>
      <c r="DY26" s="201"/>
      <c r="DZ26" s="201"/>
      <c r="EA26" s="201"/>
      <c r="EB26" s="201"/>
      <c r="EC26" s="201"/>
      <c r="ED26" s="201"/>
      <c r="EE26" s="201"/>
      <c r="EF26" s="201"/>
      <c r="EG26" s="201"/>
      <c r="EH26" s="201"/>
      <c r="EI26" s="201"/>
      <c r="EJ26" s="201"/>
      <c r="EK26" s="201"/>
      <c r="EL26" s="201"/>
      <c r="EM26" s="201"/>
      <c r="EN26" s="201"/>
      <c r="EO26" s="201"/>
      <c r="EP26" s="201"/>
      <c r="EQ26" s="201"/>
      <c r="ER26" s="201"/>
      <c r="ES26" s="201"/>
      <c r="ET26" s="201"/>
      <c r="EU26" s="201"/>
      <c r="EV26" s="201"/>
      <c r="EW26" s="201"/>
      <c r="EX26" s="201"/>
      <c r="EY26" s="201"/>
      <c r="EZ26" s="201"/>
      <c r="FA26" s="201"/>
      <c r="FB26" s="201"/>
      <c r="FC26" s="201"/>
      <c r="FD26" s="201"/>
      <c r="FE26" s="201"/>
      <c r="FF26" s="201"/>
      <c r="FG26" s="201"/>
      <c r="FH26" s="201"/>
      <c r="FI26" s="201"/>
      <c r="FJ26" s="201"/>
      <c r="FK26" s="201"/>
      <c r="FL26" s="201"/>
      <c r="FM26" s="201"/>
      <c r="FN26" s="201"/>
      <c r="FO26" s="201"/>
      <c r="FP26" s="201"/>
      <c r="FQ26" s="201"/>
      <c r="FR26" s="201"/>
      <c r="FS26" s="201"/>
      <c r="FT26" s="201"/>
      <c r="FU26" s="201"/>
      <c r="FV26" s="201"/>
      <c r="FW26" s="201"/>
      <c r="FX26" s="201"/>
      <c r="FY26" s="201"/>
      <c r="FZ26" s="201"/>
      <c r="GA26" s="201"/>
      <c r="GB26" s="201"/>
      <c r="GC26" s="201"/>
      <c r="GD26" s="201"/>
      <c r="GE26" s="201"/>
      <c r="GF26" s="201"/>
      <c r="GG26" s="201"/>
      <c r="GH26" s="201"/>
      <c r="GI26" s="201"/>
      <c r="GJ26" s="201"/>
      <c r="GK26" s="201"/>
      <c r="GL26" s="201"/>
      <c r="GM26" s="201"/>
      <c r="GN26" s="201"/>
      <c r="GO26" s="201"/>
      <c r="GP26" s="201"/>
      <c r="GQ26" s="201"/>
      <c r="GR26" s="201"/>
      <c r="GS26" s="201"/>
      <c r="GT26" s="201"/>
      <c r="GU26" s="201"/>
      <c r="GV26" s="201"/>
      <c r="GW26" s="201"/>
      <c r="GX26" s="201"/>
      <c r="GY26" s="201"/>
      <c r="GZ26" s="201"/>
      <c r="HA26" s="201"/>
      <c r="HB26" s="201"/>
      <c r="HC26" s="201"/>
      <c r="HD26" s="201"/>
      <c r="HE26" s="201"/>
      <c r="HF26" s="201"/>
      <c r="HG26" s="201"/>
      <c r="HH26" s="201"/>
      <c r="HI26" s="201"/>
      <c r="HJ26" s="201"/>
      <c r="HK26" s="201"/>
      <c r="HL26" s="201"/>
      <c r="HM26" s="201"/>
      <c r="HN26" s="201"/>
      <c r="HO26" s="201"/>
      <c r="HP26" s="201"/>
      <c r="HQ26" s="201"/>
      <c r="HR26" s="201"/>
      <c r="HS26" s="201"/>
      <c r="HT26" s="201"/>
      <c r="HU26" s="201"/>
      <c r="HV26" s="201"/>
      <c r="HW26" s="201"/>
      <c r="HX26" s="201"/>
      <c r="HY26" s="201"/>
      <c r="HZ26" s="201"/>
      <c r="IA26" s="201"/>
      <c r="IB26" s="201"/>
      <c r="IC26" s="201"/>
      <c r="ID26" s="201"/>
      <c r="IE26" s="201"/>
      <c r="IF26" s="201"/>
      <c r="IG26" s="201"/>
      <c r="IH26" s="201"/>
      <c r="II26" s="201"/>
      <c r="IJ26" s="201"/>
      <c r="IK26" s="201"/>
      <c r="IL26" s="201"/>
      <c r="IM26" s="201"/>
      <c r="IN26" s="201"/>
      <c r="IO26" s="201"/>
      <c r="IP26" s="201"/>
      <c r="IQ26" s="201"/>
      <c r="IR26" s="201"/>
      <c r="IS26" s="201"/>
      <c r="IT26" s="201"/>
      <c r="IU26" s="201"/>
      <c r="IV26" s="201"/>
      <c r="IW26" s="201"/>
    </row>
    <row r="27" customFormat="false" ht="9.75" hidden="false" customHeight="true" outlineLevel="0" collapsed="false">
      <c r="A27" s="235"/>
      <c r="B27" s="233"/>
      <c r="C27" s="233"/>
      <c r="D27" s="233"/>
      <c r="E27" s="233"/>
      <c r="F27" s="233"/>
      <c r="G27" s="234"/>
      <c r="H27" s="233"/>
      <c r="I27" s="234"/>
      <c r="J27" s="218"/>
      <c r="K27" s="218"/>
      <c r="L27" s="218"/>
      <c r="M27" s="218"/>
      <c r="N27" s="218"/>
      <c r="O27" s="218"/>
      <c r="P27" s="218"/>
      <c r="Q27" s="218"/>
      <c r="R27" s="218"/>
      <c r="S27" s="218"/>
      <c r="T27" s="218"/>
      <c r="U27" s="218"/>
      <c r="V27" s="218"/>
      <c r="W27" s="218"/>
      <c r="X27" s="219"/>
      <c r="Y27" s="218"/>
      <c r="Z27" s="218"/>
      <c r="AA27" s="200"/>
      <c r="AB27" s="200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  <c r="AT27" s="201"/>
      <c r="AU27" s="201"/>
      <c r="AV27" s="201"/>
      <c r="AW27" s="201"/>
      <c r="AX27" s="201"/>
      <c r="AY27" s="201"/>
      <c r="AZ27" s="201"/>
      <c r="BA27" s="201"/>
      <c r="BB27" s="201"/>
      <c r="BC27" s="201"/>
      <c r="BD27" s="201"/>
      <c r="BE27" s="201"/>
      <c r="BF27" s="201"/>
      <c r="BG27" s="201"/>
      <c r="BH27" s="201"/>
      <c r="BI27" s="201"/>
      <c r="BJ27" s="201"/>
      <c r="BK27" s="201"/>
      <c r="BL27" s="201"/>
      <c r="BM27" s="201"/>
      <c r="BN27" s="201"/>
      <c r="BO27" s="201"/>
      <c r="BP27" s="201"/>
      <c r="BQ27" s="201"/>
      <c r="BR27" s="201"/>
      <c r="BS27" s="201"/>
      <c r="BT27" s="201"/>
      <c r="BU27" s="201"/>
      <c r="BV27" s="201"/>
      <c r="BW27" s="201"/>
      <c r="BX27" s="201"/>
      <c r="BY27" s="201"/>
      <c r="BZ27" s="201"/>
      <c r="CA27" s="201"/>
      <c r="CB27" s="201"/>
      <c r="CC27" s="201"/>
      <c r="CD27" s="201"/>
      <c r="CE27" s="201"/>
      <c r="CF27" s="201"/>
      <c r="CG27" s="201"/>
      <c r="CH27" s="201"/>
      <c r="CI27" s="201"/>
      <c r="CJ27" s="201"/>
      <c r="CK27" s="201"/>
      <c r="CL27" s="201"/>
      <c r="CM27" s="201"/>
      <c r="CN27" s="201"/>
      <c r="CO27" s="201"/>
      <c r="CP27" s="201"/>
      <c r="CQ27" s="201"/>
      <c r="CR27" s="201"/>
      <c r="CS27" s="201"/>
      <c r="CT27" s="201"/>
      <c r="CU27" s="201"/>
      <c r="CV27" s="201"/>
      <c r="CW27" s="201"/>
      <c r="CX27" s="201"/>
      <c r="CY27" s="201"/>
      <c r="CZ27" s="201"/>
      <c r="DA27" s="201"/>
      <c r="DB27" s="201"/>
      <c r="DC27" s="201"/>
      <c r="DD27" s="201"/>
      <c r="DE27" s="201"/>
      <c r="DF27" s="201"/>
      <c r="DG27" s="201"/>
      <c r="DH27" s="201"/>
      <c r="DI27" s="201"/>
      <c r="DJ27" s="201"/>
      <c r="DK27" s="201"/>
      <c r="DL27" s="201"/>
      <c r="DM27" s="201"/>
      <c r="DN27" s="201"/>
      <c r="DO27" s="201"/>
      <c r="DP27" s="201"/>
      <c r="DQ27" s="201"/>
      <c r="DR27" s="201"/>
      <c r="DS27" s="201"/>
      <c r="DT27" s="201"/>
      <c r="DU27" s="201"/>
      <c r="DV27" s="201"/>
      <c r="DW27" s="201"/>
      <c r="DX27" s="201"/>
      <c r="DY27" s="201"/>
      <c r="DZ27" s="201"/>
      <c r="EA27" s="201"/>
      <c r="EB27" s="201"/>
      <c r="EC27" s="201"/>
      <c r="ED27" s="201"/>
      <c r="EE27" s="201"/>
      <c r="EF27" s="201"/>
      <c r="EG27" s="201"/>
      <c r="EH27" s="201"/>
      <c r="EI27" s="201"/>
      <c r="EJ27" s="201"/>
      <c r="EK27" s="201"/>
      <c r="EL27" s="201"/>
      <c r="EM27" s="201"/>
      <c r="EN27" s="201"/>
      <c r="EO27" s="201"/>
      <c r="EP27" s="201"/>
      <c r="EQ27" s="201"/>
      <c r="ER27" s="201"/>
      <c r="ES27" s="201"/>
      <c r="ET27" s="201"/>
      <c r="EU27" s="201"/>
      <c r="EV27" s="201"/>
      <c r="EW27" s="201"/>
      <c r="EX27" s="201"/>
      <c r="EY27" s="201"/>
      <c r="EZ27" s="201"/>
      <c r="FA27" s="201"/>
      <c r="FB27" s="201"/>
      <c r="FC27" s="201"/>
      <c r="FD27" s="201"/>
      <c r="FE27" s="201"/>
      <c r="FF27" s="201"/>
      <c r="FG27" s="201"/>
      <c r="FH27" s="201"/>
      <c r="FI27" s="201"/>
      <c r="FJ27" s="201"/>
      <c r="FK27" s="201"/>
      <c r="FL27" s="201"/>
      <c r="FM27" s="201"/>
      <c r="FN27" s="201"/>
      <c r="FO27" s="201"/>
      <c r="FP27" s="201"/>
      <c r="FQ27" s="201"/>
      <c r="FR27" s="201"/>
      <c r="FS27" s="201"/>
      <c r="FT27" s="201"/>
      <c r="FU27" s="201"/>
      <c r="FV27" s="201"/>
      <c r="FW27" s="201"/>
      <c r="FX27" s="201"/>
      <c r="FY27" s="201"/>
      <c r="FZ27" s="201"/>
      <c r="GA27" s="201"/>
      <c r="GB27" s="201"/>
      <c r="GC27" s="201"/>
      <c r="GD27" s="201"/>
      <c r="GE27" s="201"/>
      <c r="GF27" s="201"/>
      <c r="GG27" s="201"/>
      <c r="GH27" s="201"/>
      <c r="GI27" s="201"/>
      <c r="GJ27" s="201"/>
      <c r="GK27" s="201"/>
      <c r="GL27" s="201"/>
      <c r="GM27" s="201"/>
      <c r="GN27" s="201"/>
      <c r="GO27" s="201"/>
      <c r="GP27" s="201"/>
      <c r="GQ27" s="201"/>
      <c r="GR27" s="201"/>
      <c r="GS27" s="201"/>
      <c r="GT27" s="201"/>
      <c r="GU27" s="201"/>
      <c r="GV27" s="201"/>
      <c r="GW27" s="201"/>
      <c r="GX27" s="201"/>
      <c r="GY27" s="201"/>
      <c r="GZ27" s="201"/>
      <c r="HA27" s="201"/>
      <c r="HB27" s="201"/>
      <c r="HC27" s="201"/>
      <c r="HD27" s="201"/>
      <c r="HE27" s="201"/>
      <c r="HF27" s="201"/>
      <c r="HG27" s="201"/>
      <c r="HH27" s="201"/>
      <c r="HI27" s="201"/>
      <c r="HJ27" s="201"/>
      <c r="HK27" s="201"/>
      <c r="HL27" s="201"/>
      <c r="HM27" s="201"/>
      <c r="HN27" s="201"/>
      <c r="HO27" s="201"/>
      <c r="HP27" s="201"/>
      <c r="HQ27" s="201"/>
      <c r="HR27" s="201"/>
      <c r="HS27" s="201"/>
      <c r="HT27" s="201"/>
      <c r="HU27" s="201"/>
      <c r="HV27" s="201"/>
      <c r="HW27" s="201"/>
      <c r="HX27" s="201"/>
      <c r="HY27" s="201"/>
      <c r="HZ27" s="201"/>
      <c r="IA27" s="201"/>
      <c r="IB27" s="201"/>
      <c r="IC27" s="201"/>
      <c r="ID27" s="201"/>
      <c r="IE27" s="201"/>
      <c r="IF27" s="201"/>
      <c r="IG27" s="201"/>
      <c r="IH27" s="201"/>
      <c r="II27" s="201"/>
      <c r="IJ27" s="201"/>
      <c r="IK27" s="201"/>
      <c r="IL27" s="201"/>
      <c r="IM27" s="201"/>
      <c r="IN27" s="201"/>
      <c r="IO27" s="201"/>
      <c r="IP27" s="201"/>
      <c r="IQ27" s="201"/>
      <c r="IR27" s="201"/>
      <c r="IS27" s="201"/>
      <c r="IT27" s="201"/>
      <c r="IU27" s="201"/>
      <c r="IV27" s="201"/>
      <c r="IW27" s="201"/>
    </row>
    <row r="28" customFormat="false" ht="9.75" hidden="false" customHeight="true" outlineLevel="0" collapsed="false">
      <c r="A28" s="218"/>
      <c r="B28" s="236"/>
      <c r="C28" s="236"/>
      <c r="D28" s="218"/>
      <c r="E28" s="218"/>
      <c r="F28" s="218"/>
      <c r="G28" s="237"/>
      <c r="H28" s="218"/>
      <c r="I28" s="234"/>
      <c r="J28" s="218"/>
      <c r="K28" s="218"/>
      <c r="L28" s="218"/>
      <c r="M28" s="218"/>
      <c r="N28" s="218"/>
      <c r="O28" s="218"/>
      <c r="P28" s="218"/>
      <c r="Q28" s="218"/>
      <c r="R28" s="218"/>
      <c r="S28" s="218"/>
      <c r="T28" s="218"/>
      <c r="U28" s="218"/>
      <c r="V28" s="218"/>
      <c r="W28" s="218"/>
      <c r="X28" s="219"/>
      <c r="Y28" s="218"/>
      <c r="Z28" s="218"/>
      <c r="AA28" s="200"/>
      <c r="AB28" s="200"/>
      <c r="AC28" s="201"/>
      <c r="AD28" s="201"/>
      <c r="AE28" s="201"/>
      <c r="AF28" s="201"/>
      <c r="AG28" s="201"/>
      <c r="AH28" s="201"/>
      <c r="AI28" s="201"/>
      <c r="AJ28" s="201"/>
      <c r="AK28" s="201"/>
      <c r="AL28" s="201"/>
      <c r="AM28" s="201"/>
      <c r="AN28" s="201"/>
      <c r="AO28" s="201"/>
      <c r="AP28" s="201"/>
      <c r="AQ28" s="201"/>
      <c r="AR28" s="201"/>
      <c r="AS28" s="201"/>
      <c r="AT28" s="201"/>
      <c r="AU28" s="201"/>
      <c r="AV28" s="201"/>
      <c r="AW28" s="201"/>
      <c r="AX28" s="201"/>
      <c r="AY28" s="201"/>
      <c r="AZ28" s="201"/>
      <c r="BA28" s="201"/>
      <c r="BB28" s="201"/>
      <c r="BC28" s="201"/>
      <c r="BD28" s="201"/>
      <c r="BE28" s="201"/>
      <c r="BF28" s="201"/>
      <c r="BG28" s="201"/>
      <c r="BH28" s="201"/>
      <c r="BI28" s="201"/>
      <c r="BJ28" s="201"/>
      <c r="BK28" s="201"/>
      <c r="BL28" s="201"/>
      <c r="BM28" s="201"/>
      <c r="BN28" s="201"/>
      <c r="BO28" s="201"/>
      <c r="BP28" s="201"/>
      <c r="BQ28" s="201"/>
      <c r="BR28" s="201"/>
      <c r="BS28" s="201"/>
      <c r="BT28" s="201"/>
      <c r="BU28" s="201"/>
      <c r="BV28" s="201"/>
      <c r="BW28" s="201"/>
      <c r="BX28" s="201"/>
      <c r="BY28" s="201"/>
      <c r="BZ28" s="201"/>
      <c r="CA28" s="201"/>
      <c r="CB28" s="201"/>
      <c r="CC28" s="201"/>
      <c r="CD28" s="201"/>
      <c r="CE28" s="201"/>
      <c r="CF28" s="201"/>
      <c r="CG28" s="201"/>
      <c r="CH28" s="201"/>
      <c r="CI28" s="201"/>
      <c r="CJ28" s="201"/>
      <c r="CK28" s="201"/>
      <c r="CL28" s="201"/>
      <c r="CM28" s="201"/>
      <c r="CN28" s="201"/>
      <c r="CO28" s="201"/>
      <c r="CP28" s="201"/>
      <c r="CQ28" s="201"/>
      <c r="CR28" s="201"/>
      <c r="CS28" s="201"/>
      <c r="CT28" s="201"/>
      <c r="CU28" s="201"/>
      <c r="CV28" s="201"/>
      <c r="CW28" s="201"/>
      <c r="CX28" s="201"/>
      <c r="CY28" s="201"/>
      <c r="CZ28" s="201"/>
      <c r="DA28" s="201"/>
      <c r="DB28" s="201"/>
      <c r="DC28" s="201"/>
      <c r="DD28" s="201"/>
      <c r="DE28" s="201"/>
      <c r="DF28" s="201"/>
      <c r="DG28" s="201"/>
      <c r="DH28" s="201"/>
      <c r="DI28" s="201"/>
      <c r="DJ28" s="201"/>
      <c r="DK28" s="201"/>
      <c r="DL28" s="201"/>
      <c r="DM28" s="201"/>
      <c r="DN28" s="201"/>
      <c r="DO28" s="201"/>
      <c r="DP28" s="201"/>
      <c r="DQ28" s="201"/>
      <c r="DR28" s="201"/>
      <c r="DS28" s="201"/>
      <c r="DT28" s="201"/>
      <c r="DU28" s="201"/>
      <c r="DV28" s="201"/>
      <c r="DW28" s="201"/>
      <c r="DX28" s="201"/>
      <c r="DY28" s="201"/>
      <c r="DZ28" s="201"/>
      <c r="EA28" s="201"/>
      <c r="EB28" s="201"/>
      <c r="EC28" s="201"/>
      <c r="ED28" s="201"/>
      <c r="EE28" s="201"/>
      <c r="EF28" s="201"/>
      <c r="EG28" s="201"/>
      <c r="EH28" s="201"/>
      <c r="EI28" s="201"/>
      <c r="EJ28" s="201"/>
      <c r="EK28" s="201"/>
      <c r="EL28" s="201"/>
      <c r="EM28" s="201"/>
      <c r="EN28" s="201"/>
      <c r="EO28" s="201"/>
      <c r="EP28" s="201"/>
      <c r="EQ28" s="201"/>
      <c r="ER28" s="201"/>
      <c r="ES28" s="201"/>
      <c r="ET28" s="201"/>
      <c r="EU28" s="201"/>
      <c r="EV28" s="201"/>
      <c r="EW28" s="201"/>
      <c r="EX28" s="201"/>
      <c r="EY28" s="201"/>
      <c r="EZ28" s="201"/>
      <c r="FA28" s="201"/>
      <c r="FB28" s="201"/>
      <c r="FC28" s="201"/>
      <c r="FD28" s="201"/>
      <c r="FE28" s="201"/>
      <c r="FF28" s="201"/>
      <c r="FG28" s="201"/>
      <c r="FH28" s="201"/>
      <c r="FI28" s="201"/>
      <c r="FJ28" s="201"/>
      <c r="FK28" s="201"/>
      <c r="FL28" s="201"/>
      <c r="FM28" s="201"/>
      <c r="FN28" s="201"/>
      <c r="FO28" s="201"/>
      <c r="FP28" s="201"/>
      <c r="FQ28" s="201"/>
      <c r="FR28" s="201"/>
      <c r="FS28" s="201"/>
      <c r="FT28" s="201"/>
      <c r="FU28" s="201"/>
      <c r="FV28" s="201"/>
      <c r="FW28" s="201"/>
      <c r="FX28" s="201"/>
      <c r="FY28" s="201"/>
      <c r="FZ28" s="201"/>
      <c r="GA28" s="201"/>
      <c r="GB28" s="201"/>
      <c r="GC28" s="201"/>
      <c r="GD28" s="201"/>
      <c r="GE28" s="201"/>
      <c r="GF28" s="201"/>
      <c r="GG28" s="201"/>
      <c r="GH28" s="201"/>
      <c r="GI28" s="201"/>
      <c r="GJ28" s="201"/>
      <c r="GK28" s="201"/>
      <c r="GL28" s="201"/>
      <c r="GM28" s="201"/>
      <c r="GN28" s="201"/>
      <c r="GO28" s="201"/>
      <c r="GP28" s="201"/>
      <c r="GQ28" s="201"/>
      <c r="GR28" s="201"/>
      <c r="GS28" s="201"/>
      <c r="GT28" s="201"/>
      <c r="GU28" s="201"/>
      <c r="GV28" s="201"/>
      <c r="GW28" s="201"/>
      <c r="GX28" s="201"/>
      <c r="GY28" s="201"/>
      <c r="GZ28" s="201"/>
      <c r="HA28" s="201"/>
      <c r="HB28" s="201"/>
      <c r="HC28" s="201"/>
      <c r="HD28" s="201"/>
      <c r="HE28" s="201"/>
      <c r="HF28" s="201"/>
      <c r="HG28" s="201"/>
      <c r="HH28" s="201"/>
      <c r="HI28" s="201"/>
      <c r="HJ28" s="201"/>
      <c r="HK28" s="201"/>
      <c r="HL28" s="201"/>
      <c r="HM28" s="201"/>
      <c r="HN28" s="201"/>
      <c r="HO28" s="201"/>
      <c r="HP28" s="201"/>
      <c r="HQ28" s="201"/>
      <c r="HR28" s="201"/>
      <c r="HS28" s="201"/>
      <c r="HT28" s="201"/>
      <c r="HU28" s="201"/>
      <c r="HV28" s="201"/>
      <c r="HW28" s="201"/>
      <c r="HX28" s="201"/>
      <c r="HY28" s="201"/>
      <c r="HZ28" s="201"/>
      <c r="IA28" s="201"/>
      <c r="IB28" s="201"/>
      <c r="IC28" s="201"/>
      <c r="ID28" s="201"/>
      <c r="IE28" s="201"/>
      <c r="IF28" s="201"/>
      <c r="IG28" s="201"/>
      <c r="IH28" s="201"/>
      <c r="II28" s="201"/>
      <c r="IJ28" s="201"/>
      <c r="IK28" s="201"/>
      <c r="IL28" s="201"/>
      <c r="IM28" s="201"/>
      <c r="IN28" s="201"/>
      <c r="IO28" s="201"/>
      <c r="IP28" s="201"/>
      <c r="IQ28" s="201"/>
      <c r="IR28" s="201"/>
      <c r="IS28" s="201"/>
      <c r="IT28" s="201"/>
      <c r="IU28" s="201"/>
      <c r="IV28" s="201"/>
      <c r="IW28" s="201"/>
    </row>
    <row r="29" customFormat="false" ht="9.75" hidden="false" customHeight="true" outlineLevel="0" collapsed="false">
      <c r="A29" s="238" t="s">
        <v>218</v>
      </c>
      <c r="B29" s="231" t="s">
        <v>203</v>
      </c>
      <c r="C29" s="231" t="s">
        <v>204</v>
      </c>
      <c r="D29" s="231" t="s">
        <v>205</v>
      </c>
      <c r="E29" s="231" t="s">
        <v>206</v>
      </c>
      <c r="F29" s="231" t="s">
        <v>219</v>
      </c>
      <c r="G29" s="231" t="s">
        <v>220</v>
      </c>
      <c r="H29" s="231" t="s">
        <v>221</v>
      </c>
      <c r="I29" s="234"/>
      <c r="J29" s="218"/>
      <c r="K29" s="218"/>
      <c r="L29" s="218"/>
      <c r="M29" s="218"/>
      <c r="N29" s="218"/>
      <c r="O29" s="218"/>
      <c r="P29" s="218"/>
      <c r="Q29" s="218"/>
      <c r="R29" s="218"/>
      <c r="S29" s="218"/>
      <c r="T29" s="218"/>
      <c r="U29" s="218"/>
      <c r="V29" s="218"/>
      <c r="W29" s="218"/>
      <c r="X29" s="219"/>
      <c r="Y29" s="218"/>
      <c r="Z29" s="218"/>
      <c r="AA29" s="200"/>
      <c r="AB29" s="200"/>
      <c r="AC29" s="201"/>
      <c r="AD29" s="201"/>
      <c r="AE29" s="201"/>
      <c r="AF29" s="201"/>
      <c r="AG29" s="201"/>
      <c r="AH29" s="201"/>
      <c r="AI29" s="201"/>
      <c r="AJ29" s="201"/>
      <c r="AK29" s="201"/>
      <c r="AL29" s="201"/>
      <c r="AM29" s="201"/>
      <c r="AN29" s="201"/>
      <c r="AO29" s="201"/>
      <c r="AP29" s="201"/>
      <c r="AQ29" s="201"/>
      <c r="AR29" s="201"/>
      <c r="AS29" s="201"/>
      <c r="AT29" s="201"/>
      <c r="AU29" s="201"/>
      <c r="AV29" s="201"/>
      <c r="AW29" s="201"/>
      <c r="AX29" s="201"/>
      <c r="AY29" s="201"/>
      <c r="AZ29" s="201"/>
      <c r="BA29" s="201"/>
      <c r="BB29" s="201"/>
      <c r="BC29" s="201"/>
      <c r="BD29" s="201"/>
      <c r="BE29" s="201"/>
      <c r="BF29" s="201"/>
      <c r="BG29" s="201"/>
      <c r="BH29" s="201"/>
      <c r="BI29" s="201"/>
      <c r="BJ29" s="201"/>
      <c r="BK29" s="201"/>
      <c r="BL29" s="201"/>
      <c r="BM29" s="201"/>
      <c r="BN29" s="201"/>
      <c r="BO29" s="201"/>
      <c r="BP29" s="201"/>
      <c r="BQ29" s="201"/>
      <c r="BR29" s="201"/>
      <c r="BS29" s="201"/>
      <c r="BT29" s="201"/>
      <c r="BU29" s="201"/>
      <c r="BV29" s="201"/>
      <c r="BW29" s="201"/>
      <c r="BX29" s="201"/>
      <c r="BY29" s="201"/>
      <c r="BZ29" s="201"/>
      <c r="CA29" s="201"/>
      <c r="CB29" s="201"/>
      <c r="CC29" s="201"/>
      <c r="CD29" s="201"/>
      <c r="CE29" s="201"/>
      <c r="CF29" s="201"/>
      <c r="CG29" s="201"/>
      <c r="CH29" s="201"/>
      <c r="CI29" s="201"/>
      <c r="CJ29" s="201"/>
      <c r="CK29" s="201"/>
      <c r="CL29" s="201"/>
      <c r="CM29" s="201"/>
      <c r="CN29" s="201"/>
      <c r="CO29" s="201"/>
      <c r="CP29" s="201"/>
      <c r="CQ29" s="201"/>
      <c r="CR29" s="201"/>
      <c r="CS29" s="201"/>
      <c r="CT29" s="201"/>
      <c r="CU29" s="201"/>
      <c r="CV29" s="201"/>
      <c r="CW29" s="201"/>
      <c r="CX29" s="201"/>
      <c r="CY29" s="201"/>
      <c r="CZ29" s="201"/>
      <c r="DA29" s="201"/>
      <c r="DB29" s="201"/>
      <c r="DC29" s="201"/>
      <c r="DD29" s="201"/>
      <c r="DE29" s="201"/>
      <c r="DF29" s="201"/>
      <c r="DG29" s="201"/>
      <c r="DH29" s="201"/>
      <c r="DI29" s="201"/>
      <c r="DJ29" s="201"/>
      <c r="DK29" s="201"/>
      <c r="DL29" s="201"/>
      <c r="DM29" s="201"/>
      <c r="DN29" s="201"/>
      <c r="DO29" s="201"/>
      <c r="DP29" s="201"/>
      <c r="DQ29" s="201"/>
      <c r="DR29" s="201"/>
      <c r="DS29" s="201"/>
      <c r="DT29" s="201"/>
      <c r="DU29" s="201"/>
      <c r="DV29" s="201"/>
      <c r="DW29" s="201"/>
      <c r="DX29" s="201"/>
      <c r="DY29" s="201"/>
      <c r="DZ29" s="201"/>
      <c r="EA29" s="201"/>
      <c r="EB29" s="201"/>
      <c r="EC29" s="201"/>
      <c r="ED29" s="201"/>
      <c r="EE29" s="201"/>
      <c r="EF29" s="201"/>
      <c r="EG29" s="201"/>
      <c r="EH29" s="201"/>
      <c r="EI29" s="201"/>
      <c r="EJ29" s="201"/>
      <c r="EK29" s="201"/>
      <c r="EL29" s="201"/>
      <c r="EM29" s="201"/>
      <c r="EN29" s="201"/>
      <c r="EO29" s="201"/>
      <c r="EP29" s="201"/>
      <c r="EQ29" s="201"/>
      <c r="ER29" s="201"/>
      <c r="ES29" s="201"/>
      <c r="ET29" s="201"/>
      <c r="EU29" s="201"/>
      <c r="EV29" s="201"/>
      <c r="EW29" s="201"/>
      <c r="EX29" s="201"/>
      <c r="EY29" s="201"/>
      <c r="EZ29" s="201"/>
      <c r="FA29" s="201"/>
      <c r="FB29" s="201"/>
      <c r="FC29" s="201"/>
      <c r="FD29" s="201"/>
      <c r="FE29" s="201"/>
      <c r="FF29" s="201"/>
      <c r="FG29" s="201"/>
      <c r="FH29" s="201"/>
      <c r="FI29" s="201"/>
      <c r="FJ29" s="201"/>
      <c r="FK29" s="201"/>
      <c r="FL29" s="201"/>
      <c r="FM29" s="201"/>
      <c r="FN29" s="201"/>
      <c r="FO29" s="201"/>
      <c r="FP29" s="201"/>
      <c r="FQ29" s="201"/>
      <c r="FR29" s="201"/>
      <c r="FS29" s="201"/>
      <c r="FT29" s="201"/>
      <c r="FU29" s="201"/>
      <c r="FV29" s="201"/>
      <c r="FW29" s="201"/>
      <c r="FX29" s="201"/>
      <c r="FY29" s="201"/>
      <c r="FZ29" s="201"/>
      <c r="GA29" s="201"/>
      <c r="GB29" s="201"/>
      <c r="GC29" s="201"/>
      <c r="GD29" s="201"/>
      <c r="GE29" s="201"/>
      <c r="GF29" s="201"/>
      <c r="GG29" s="201"/>
      <c r="GH29" s="201"/>
      <c r="GI29" s="201"/>
      <c r="GJ29" s="201"/>
      <c r="GK29" s="201"/>
      <c r="GL29" s="201"/>
      <c r="GM29" s="201"/>
      <c r="GN29" s="201"/>
      <c r="GO29" s="201"/>
      <c r="GP29" s="201"/>
      <c r="GQ29" s="201"/>
      <c r="GR29" s="201"/>
      <c r="GS29" s="201"/>
      <c r="GT29" s="201"/>
      <c r="GU29" s="201"/>
      <c r="GV29" s="201"/>
      <c r="GW29" s="201"/>
      <c r="GX29" s="201"/>
      <c r="GY29" s="201"/>
      <c r="GZ29" s="201"/>
      <c r="HA29" s="201"/>
      <c r="HB29" s="201"/>
      <c r="HC29" s="201"/>
      <c r="HD29" s="201"/>
      <c r="HE29" s="201"/>
      <c r="HF29" s="201"/>
      <c r="HG29" s="201"/>
      <c r="HH29" s="201"/>
      <c r="HI29" s="201"/>
      <c r="HJ29" s="201"/>
      <c r="HK29" s="201"/>
      <c r="HL29" s="201"/>
      <c r="HM29" s="201"/>
      <c r="HN29" s="201"/>
      <c r="HO29" s="201"/>
      <c r="HP29" s="201"/>
      <c r="HQ29" s="201"/>
      <c r="HR29" s="201"/>
      <c r="HS29" s="201"/>
      <c r="HT29" s="201"/>
      <c r="HU29" s="201"/>
      <c r="HV29" s="201"/>
      <c r="HW29" s="201"/>
      <c r="HX29" s="201"/>
      <c r="HY29" s="201"/>
      <c r="HZ29" s="201"/>
      <c r="IA29" s="201"/>
      <c r="IB29" s="201"/>
      <c r="IC29" s="201"/>
      <c r="ID29" s="201"/>
      <c r="IE29" s="201"/>
      <c r="IF29" s="201"/>
      <c r="IG29" s="201"/>
      <c r="IH29" s="201"/>
      <c r="II29" s="201"/>
      <c r="IJ29" s="201"/>
      <c r="IK29" s="201"/>
      <c r="IL29" s="201"/>
      <c r="IM29" s="201"/>
      <c r="IN29" s="201"/>
      <c r="IO29" s="201"/>
      <c r="IP29" s="201"/>
      <c r="IQ29" s="201"/>
      <c r="IR29" s="201"/>
      <c r="IS29" s="201"/>
      <c r="IT29" s="201"/>
      <c r="IU29" s="201"/>
      <c r="IV29" s="201"/>
      <c r="IW29" s="201"/>
    </row>
    <row r="30" customFormat="false" ht="9.75" hidden="false" customHeight="true" outlineLevel="0" collapsed="false">
      <c r="A30" s="232" t="n">
        <v>37196</v>
      </c>
      <c r="B30" s="233" t="s">
        <v>213</v>
      </c>
      <c r="C30" s="239" t="s">
        <v>211</v>
      </c>
      <c r="D30" s="233" t="s">
        <v>87</v>
      </c>
      <c r="E30" s="233" t="n">
        <v>50</v>
      </c>
      <c r="F30" s="240"/>
      <c r="G30" s="233" t="s">
        <v>136</v>
      </c>
      <c r="H30" s="241" t="s">
        <v>222</v>
      </c>
      <c r="I30" s="234"/>
      <c r="J30" s="218"/>
      <c r="K30" s="218"/>
      <c r="L30" s="218"/>
      <c r="M30" s="218"/>
      <c r="N30" s="218"/>
      <c r="O30" s="218"/>
      <c r="P30" s="218"/>
      <c r="Q30" s="218"/>
      <c r="R30" s="218"/>
      <c r="S30" s="218"/>
      <c r="T30" s="218"/>
      <c r="U30" s="218"/>
      <c r="V30" s="218"/>
      <c r="W30" s="218"/>
      <c r="X30" s="219"/>
      <c r="Y30" s="218"/>
      <c r="Z30" s="218"/>
      <c r="AA30" s="200"/>
      <c r="AB30" s="200"/>
      <c r="AC30" s="201"/>
      <c r="AD30" s="201"/>
      <c r="AE30" s="201"/>
      <c r="AF30" s="201"/>
      <c r="AG30" s="201"/>
      <c r="AH30" s="201"/>
      <c r="AI30" s="201"/>
      <c r="AJ30" s="201"/>
      <c r="AK30" s="201"/>
      <c r="AL30" s="201"/>
      <c r="AM30" s="201"/>
      <c r="AN30" s="201"/>
      <c r="AO30" s="201"/>
      <c r="AP30" s="201"/>
      <c r="AQ30" s="201"/>
      <c r="AR30" s="201"/>
      <c r="AS30" s="201"/>
      <c r="AT30" s="201"/>
      <c r="AU30" s="201"/>
      <c r="AV30" s="201"/>
      <c r="AW30" s="201"/>
      <c r="AX30" s="201"/>
      <c r="AY30" s="201"/>
      <c r="AZ30" s="201"/>
      <c r="BA30" s="201"/>
      <c r="BB30" s="201"/>
      <c r="BC30" s="201"/>
      <c r="BD30" s="201"/>
      <c r="BE30" s="201"/>
      <c r="BF30" s="201"/>
      <c r="BG30" s="201"/>
      <c r="BH30" s="201"/>
      <c r="BI30" s="201"/>
      <c r="BJ30" s="201"/>
      <c r="BK30" s="201"/>
      <c r="BL30" s="201"/>
      <c r="BM30" s="201"/>
      <c r="BN30" s="201"/>
      <c r="BO30" s="201"/>
      <c r="BP30" s="201"/>
      <c r="BQ30" s="201"/>
      <c r="BR30" s="201"/>
      <c r="BS30" s="201"/>
      <c r="BT30" s="201"/>
      <c r="BU30" s="201"/>
      <c r="BV30" s="201"/>
      <c r="BW30" s="201"/>
      <c r="BX30" s="201"/>
      <c r="BY30" s="201"/>
      <c r="BZ30" s="201"/>
      <c r="CA30" s="201"/>
      <c r="CB30" s="201"/>
      <c r="CC30" s="201"/>
      <c r="CD30" s="201"/>
      <c r="CE30" s="201"/>
      <c r="CF30" s="201"/>
      <c r="CG30" s="201"/>
      <c r="CH30" s="201"/>
      <c r="CI30" s="201"/>
      <c r="CJ30" s="201"/>
      <c r="CK30" s="201"/>
      <c r="CL30" s="201"/>
      <c r="CM30" s="201"/>
      <c r="CN30" s="201"/>
      <c r="CO30" s="201"/>
      <c r="CP30" s="201"/>
      <c r="CQ30" s="201"/>
      <c r="CR30" s="201"/>
      <c r="CS30" s="201"/>
      <c r="CT30" s="201"/>
      <c r="CU30" s="201"/>
      <c r="CV30" s="201"/>
      <c r="CW30" s="201"/>
      <c r="CX30" s="201"/>
      <c r="CY30" s="201"/>
      <c r="CZ30" s="201"/>
      <c r="DA30" s="201"/>
      <c r="DB30" s="201"/>
      <c r="DC30" s="201"/>
      <c r="DD30" s="201"/>
      <c r="DE30" s="201"/>
      <c r="DF30" s="201"/>
      <c r="DG30" s="201"/>
      <c r="DH30" s="201"/>
      <c r="DI30" s="201"/>
      <c r="DJ30" s="201"/>
      <c r="DK30" s="201"/>
      <c r="DL30" s="201"/>
      <c r="DM30" s="201"/>
      <c r="DN30" s="201"/>
      <c r="DO30" s="201"/>
      <c r="DP30" s="201"/>
      <c r="DQ30" s="201"/>
      <c r="DR30" s="201"/>
      <c r="DS30" s="201"/>
      <c r="DT30" s="201"/>
      <c r="DU30" s="201"/>
      <c r="DV30" s="201"/>
      <c r="DW30" s="201"/>
      <c r="DX30" s="201"/>
      <c r="DY30" s="201"/>
      <c r="DZ30" s="201"/>
      <c r="EA30" s="201"/>
      <c r="EB30" s="201"/>
      <c r="EC30" s="201"/>
      <c r="ED30" s="201"/>
      <c r="EE30" s="201"/>
      <c r="EF30" s="201"/>
      <c r="EG30" s="201"/>
      <c r="EH30" s="201"/>
      <c r="EI30" s="201"/>
      <c r="EJ30" s="201"/>
      <c r="EK30" s="201"/>
      <c r="EL30" s="201"/>
      <c r="EM30" s="201"/>
      <c r="EN30" s="201"/>
      <c r="EO30" s="201"/>
      <c r="EP30" s="201"/>
      <c r="EQ30" s="201"/>
      <c r="ER30" s="201"/>
      <c r="ES30" s="201"/>
      <c r="ET30" s="201"/>
      <c r="EU30" s="201"/>
      <c r="EV30" s="201"/>
      <c r="EW30" s="201"/>
      <c r="EX30" s="201"/>
      <c r="EY30" s="201"/>
      <c r="EZ30" s="201"/>
      <c r="FA30" s="201"/>
      <c r="FB30" s="201"/>
      <c r="FC30" s="201"/>
      <c r="FD30" s="201"/>
      <c r="FE30" s="201"/>
      <c r="FF30" s="201"/>
      <c r="FG30" s="201"/>
      <c r="FH30" s="201"/>
      <c r="FI30" s="201"/>
      <c r="FJ30" s="201"/>
      <c r="FK30" s="201"/>
      <c r="FL30" s="201"/>
      <c r="FM30" s="201"/>
      <c r="FN30" s="201"/>
      <c r="FO30" s="201"/>
      <c r="FP30" s="201"/>
      <c r="FQ30" s="201"/>
      <c r="FR30" s="201"/>
      <c r="FS30" s="201"/>
      <c r="FT30" s="201"/>
      <c r="FU30" s="201"/>
      <c r="FV30" s="201"/>
      <c r="FW30" s="201"/>
      <c r="FX30" s="201"/>
      <c r="FY30" s="201"/>
      <c r="FZ30" s="201"/>
      <c r="GA30" s="201"/>
      <c r="GB30" s="201"/>
      <c r="GC30" s="201"/>
      <c r="GD30" s="201"/>
      <c r="GE30" s="201"/>
      <c r="GF30" s="201"/>
      <c r="GG30" s="201"/>
      <c r="GH30" s="201"/>
      <c r="GI30" s="201"/>
      <c r="GJ30" s="201"/>
      <c r="GK30" s="201"/>
      <c r="GL30" s="201"/>
      <c r="GM30" s="201"/>
      <c r="GN30" s="201"/>
      <c r="GO30" s="201"/>
      <c r="GP30" s="201"/>
      <c r="GQ30" s="201"/>
      <c r="GR30" s="201"/>
      <c r="GS30" s="201"/>
      <c r="GT30" s="201"/>
      <c r="GU30" s="201"/>
      <c r="GV30" s="201"/>
      <c r="GW30" s="201"/>
      <c r="GX30" s="201"/>
      <c r="GY30" s="201"/>
      <c r="GZ30" s="201"/>
      <c r="HA30" s="201"/>
      <c r="HB30" s="201"/>
      <c r="HC30" s="201"/>
      <c r="HD30" s="201"/>
      <c r="HE30" s="201"/>
      <c r="HF30" s="201"/>
      <c r="HG30" s="201"/>
      <c r="HH30" s="201"/>
      <c r="HI30" s="201"/>
      <c r="HJ30" s="201"/>
      <c r="HK30" s="201"/>
      <c r="HL30" s="201"/>
      <c r="HM30" s="201"/>
      <c r="HN30" s="201"/>
      <c r="HO30" s="201"/>
      <c r="HP30" s="201"/>
      <c r="HQ30" s="201"/>
      <c r="HR30" s="201"/>
      <c r="HS30" s="201"/>
      <c r="HT30" s="201"/>
      <c r="HU30" s="201"/>
      <c r="HV30" s="201"/>
      <c r="HW30" s="201"/>
      <c r="HX30" s="201"/>
      <c r="HY30" s="201"/>
      <c r="HZ30" s="201"/>
      <c r="IA30" s="201"/>
      <c r="IB30" s="201"/>
      <c r="IC30" s="201"/>
      <c r="ID30" s="201"/>
      <c r="IE30" s="201"/>
      <c r="IF30" s="201"/>
      <c r="IG30" s="201"/>
      <c r="IH30" s="201"/>
      <c r="II30" s="201"/>
      <c r="IJ30" s="201"/>
      <c r="IK30" s="201"/>
      <c r="IL30" s="201"/>
      <c r="IM30" s="201"/>
      <c r="IN30" s="201"/>
      <c r="IO30" s="201"/>
      <c r="IP30" s="201"/>
      <c r="IQ30" s="201"/>
      <c r="IR30" s="201"/>
      <c r="IS30" s="201"/>
      <c r="IT30" s="201"/>
      <c r="IU30" s="201"/>
      <c r="IV30" s="201"/>
      <c r="IW30" s="201"/>
    </row>
    <row r="31" customFormat="false" ht="9.75" hidden="false" customHeight="true" outlineLevel="0" collapsed="false">
      <c r="A31" s="232" t="n">
        <v>37210</v>
      </c>
      <c r="B31" s="233" t="s">
        <v>213</v>
      </c>
      <c r="C31" s="239" t="n">
        <v>37226</v>
      </c>
      <c r="D31" s="233" t="s">
        <v>87</v>
      </c>
      <c r="E31" s="233" t="n">
        <v>25</v>
      </c>
      <c r="F31" s="240"/>
      <c r="G31" s="233" t="s">
        <v>136</v>
      </c>
      <c r="H31" s="234" t="n">
        <v>6877</v>
      </c>
      <c r="I31" s="234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9"/>
      <c r="Y31" s="218"/>
      <c r="Z31" s="218"/>
      <c r="AA31" s="200"/>
      <c r="AB31" s="200"/>
      <c r="AC31" s="201"/>
      <c r="AD31" s="201"/>
      <c r="AE31" s="201"/>
      <c r="AF31" s="201"/>
      <c r="AG31" s="201"/>
      <c r="AH31" s="201"/>
      <c r="AI31" s="201"/>
      <c r="AJ31" s="201"/>
      <c r="AK31" s="201"/>
      <c r="AL31" s="201"/>
      <c r="AM31" s="201"/>
      <c r="AN31" s="201"/>
      <c r="AO31" s="201"/>
      <c r="AP31" s="201"/>
      <c r="AQ31" s="201"/>
      <c r="AR31" s="201"/>
      <c r="AS31" s="201"/>
      <c r="AT31" s="201"/>
      <c r="AU31" s="201"/>
      <c r="AV31" s="201"/>
      <c r="AW31" s="201"/>
      <c r="AX31" s="201"/>
      <c r="AY31" s="201"/>
      <c r="AZ31" s="201"/>
      <c r="BA31" s="201"/>
      <c r="BB31" s="201"/>
      <c r="BC31" s="201"/>
      <c r="BD31" s="201"/>
      <c r="BE31" s="201"/>
      <c r="BF31" s="201"/>
      <c r="BG31" s="201"/>
      <c r="BH31" s="201"/>
      <c r="BI31" s="201"/>
      <c r="BJ31" s="201"/>
      <c r="BK31" s="201"/>
      <c r="BL31" s="201"/>
      <c r="BM31" s="201"/>
      <c r="BN31" s="201"/>
      <c r="BO31" s="201"/>
      <c r="BP31" s="201"/>
      <c r="BQ31" s="201"/>
      <c r="BR31" s="201"/>
      <c r="BS31" s="201"/>
      <c r="BT31" s="201"/>
      <c r="BU31" s="201"/>
      <c r="BV31" s="201"/>
      <c r="BW31" s="201"/>
      <c r="BX31" s="201"/>
      <c r="BY31" s="201"/>
      <c r="BZ31" s="201"/>
      <c r="CA31" s="201"/>
      <c r="CB31" s="201"/>
      <c r="CC31" s="201"/>
      <c r="CD31" s="201"/>
      <c r="CE31" s="201"/>
      <c r="CF31" s="201"/>
      <c r="CG31" s="201"/>
      <c r="CH31" s="201"/>
      <c r="CI31" s="201"/>
      <c r="CJ31" s="201"/>
      <c r="CK31" s="201"/>
      <c r="CL31" s="201"/>
      <c r="CM31" s="201"/>
      <c r="CN31" s="201"/>
      <c r="CO31" s="201"/>
      <c r="CP31" s="201"/>
      <c r="CQ31" s="201"/>
      <c r="CR31" s="201"/>
      <c r="CS31" s="201"/>
      <c r="CT31" s="201"/>
      <c r="CU31" s="201"/>
      <c r="CV31" s="201"/>
      <c r="CW31" s="201"/>
      <c r="CX31" s="201"/>
      <c r="CY31" s="201"/>
      <c r="CZ31" s="201"/>
      <c r="DA31" s="201"/>
      <c r="DB31" s="201"/>
      <c r="DC31" s="201"/>
      <c r="DD31" s="201"/>
      <c r="DE31" s="201"/>
      <c r="DF31" s="201"/>
      <c r="DG31" s="201"/>
      <c r="DH31" s="201"/>
      <c r="DI31" s="201"/>
      <c r="DJ31" s="201"/>
      <c r="DK31" s="201"/>
      <c r="DL31" s="201"/>
      <c r="DM31" s="201"/>
      <c r="DN31" s="201"/>
      <c r="DO31" s="201"/>
      <c r="DP31" s="201"/>
      <c r="DQ31" s="201"/>
      <c r="DR31" s="201"/>
      <c r="DS31" s="201"/>
      <c r="DT31" s="201"/>
      <c r="DU31" s="201"/>
      <c r="DV31" s="201"/>
      <c r="DW31" s="201"/>
      <c r="DX31" s="201"/>
      <c r="DY31" s="201"/>
      <c r="DZ31" s="201"/>
      <c r="EA31" s="201"/>
      <c r="EB31" s="201"/>
      <c r="EC31" s="201"/>
      <c r="ED31" s="201"/>
      <c r="EE31" s="201"/>
      <c r="EF31" s="201"/>
      <c r="EG31" s="201"/>
      <c r="EH31" s="201"/>
      <c r="EI31" s="201"/>
      <c r="EJ31" s="201"/>
      <c r="EK31" s="201"/>
      <c r="EL31" s="201"/>
      <c r="EM31" s="201"/>
      <c r="EN31" s="201"/>
      <c r="EO31" s="201"/>
      <c r="EP31" s="201"/>
      <c r="EQ31" s="201"/>
      <c r="ER31" s="201"/>
      <c r="ES31" s="201"/>
      <c r="ET31" s="201"/>
      <c r="EU31" s="201"/>
      <c r="EV31" s="201"/>
      <c r="EW31" s="201"/>
      <c r="EX31" s="201"/>
      <c r="EY31" s="201"/>
      <c r="EZ31" s="201"/>
      <c r="FA31" s="201"/>
      <c r="FB31" s="201"/>
      <c r="FC31" s="201"/>
      <c r="FD31" s="201"/>
      <c r="FE31" s="201"/>
      <c r="FF31" s="201"/>
      <c r="FG31" s="201"/>
      <c r="FH31" s="201"/>
      <c r="FI31" s="201"/>
      <c r="FJ31" s="201"/>
      <c r="FK31" s="201"/>
      <c r="FL31" s="201"/>
      <c r="FM31" s="201"/>
      <c r="FN31" s="201"/>
      <c r="FO31" s="201"/>
      <c r="FP31" s="201"/>
      <c r="FQ31" s="201"/>
      <c r="FR31" s="201"/>
      <c r="FS31" s="201"/>
      <c r="FT31" s="201"/>
      <c r="FU31" s="201"/>
      <c r="FV31" s="201"/>
      <c r="FW31" s="201"/>
      <c r="FX31" s="201"/>
      <c r="FY31" s="201"/>
      <c r="FZ31" s="201"/>
      <c r="GA31" s="201"/>
      <c r="GB31" s="201"/>
      <c r="GC31" s="201"/>
      <c r="GD31" s="201"/>
      <c r="GE31" s="201"/>
      <c r="GF31" s="201"/>
      <c r="GG31" s="201"/>
      <c r="GH31" s="201"/>
      <c r="GI31" s="201"/>
      <c r="GJ31" s="201"/>
      <c r="GK31" s="201"/>
      <c r="GL31" s="201"/>
      <c r="GM31" s="201"/>
      <c r="GN31" s="201"/>
      <c r="GO31" s="201"/>
      <c r="GP31" s="201"/>
      <c r="GQ31" s="201"/>
      <c r="GR31" s="201"/>
      <c r="GS31" s="201"/>
      <c r="GT31" s="201"/>
      <c r="GU31" s="201"/>
      <c r="GV31" s="201"/>
      <c r="GW31" s="201"/>
      <c r="GX31" s="201"/>
      <c r="GY31" s="201"/>
      <c r="GZ31" s="201"/>
      <c r="HA31" s="201"/>
      <c r="HB31" s="201"/>
      <c r="HC31" s="201"/>
      <c r="HD31" s="201"/>
      <c r="HE31" s="201"/>
      <c r="HF31" s="201"/>
      <c r="HG31" s="201"/>
      <c r="HH31" s="201"/>
      <c r="HI31" s="201"/>
      <c r="HJ31" s="201"/>
      <c r="HK31" s="201"/>
      <c r="HL31" s="201"/>
      <c r="HM31" s="201"/>
      <c r="HN31" s="201"/>
      <c r="HO31" s="201"/>
      <c r="HP31" s="201"/>
      <c r="HQ31" s="201"/>
      <c r="HR31" s="201"/>
      <c r="HS31" s="201"/>
      <c r="HT31" s="201"/>
      <c r="HU31" s="201"/>
      <c r="HV31" s="201"/>
      <c r="HW31" s="201"/>
      <c r="HX31" s="201"/>
      <c r="HY31" s="201"/>
      <c r="HZ31" s="201"/>
      <c r="IA31" s="201"/>
      <c r="IB31" s="201"/>
      <c r="IC31" s="201"/>
      <c r="ID31" s="201"/>
      <c r="IE31" s="201"/>
      <c r="IF31" s="201"/>
      <c r="IG31" s="201"/>
      <c r="IH31" s="201"/>
      <c r="II31" s="201"/>
      <c r="IJ31" s="201"/>
      <c r="IK31" s="201"/>
      <c r="IL31" s="201"/>
      <c r="IM31" s="201"/>
      <c r="IN31" s="201"/>
      <c r="IO31" s="201"/>
      <c r="IP31" s="201"/>
      <c r="IQ31" s="201"/>
      <c r="IR31" s="201"/>
      <c r="IS31" s="201"/>
      <c r="IT31" s="201"/>
      <c r="IU31" s="201"/>
      <c r="IV31" s="201"/>
      <c r="IW31" s="201"/>
    </row>
    <row r="32" customFormat="false" ht="9.75" hidden="false" customHeight="true" outlineLevel="0" collapsed="false">
      <c r="A32" s="218"/>
      <c r="B32" s="236"/>
      <c r="C32" s="236"/>
      <c r="D32" s="218"/>
      <c r="E32" s="218"/>
      <c r="F32" s="218"/>
      <c r="G32" s="237"/>
      <c r="H32" s="218"/>
      <c r="I32" s="234"/>
      <c r="J32" s="218"/>
      <c r="K32" s="218"/>
      <c r="L32" s="218"/>
      <c r="M32" s="218"/>
      <c r="N32" s="218"/>
      <c r="O32" s="218"/>
      <c r="P32" s="218"/>
      <c r="Q32" s="218"/>
      <c r="R32" s="218"/>
      <c r="S32" s="218"/>
      <c r="T32" s="218"/>
      <c r="U32" s="218"/>
      <c r="V32" s="218"/>
      <c r="W32" s="218"/>
      <c r="X32" s="219"/>
      <c r="Y32" s="218"/>
      <c r="Z32" s="218"/>
      <c r="AA32" s="200"/>
      <c r="AB32" s="200"/>
      <c r="AC32" s="201"/>
      <c r="AD32" s="201"/>
      <c r="AE32" s="201"/>
      <c r="AF32" s="201"/>
      <c r="AG32" s="201"/>
      <c r="AH32" s="201"/>
      <c r="AI32" s="201"/>
      <c r="AJ32" s="201"/>
      <c r="AK32" s="201"/>
      <c r="AL32" s="201"/>
      <c r="AM32" s="201"/>
      <c r="AN32" s="201"/>
      <c r="AO32" s="201"/>
      <c r="AP32" s="201"/>
      <c r="AQ32" s="201"/>
      <c r="AR32" s="201"/>
      <c r="AS32" s="201"/>
      <c r="AT32" s="201"/>
      <c r="AU32" s="201"/>
      <c r="AV32" s="201"/>
      <c r="AW32" s="201"/>
      <c r="AX32" s="201"/>
      <c r="AY32" s="201"/>
      <c r="AZ32" s="201"/>
      <c r="BA32" s="201"/>
      <c r="BB32" s="201"/>
      <c r="BC32" s="201"/>
      <c r="BD32" s="201"/>
      <c r="BE32" s="201"/>
      <c r="BF32" s="201"/>
      <c r="BG32" s="201"/>
      <c r="BH32" s="201"/>
      <c r="BI32" s="201"/>
      <c r="BJ32" s="201"/>
      <c r="BK32" s="201"/>
      <c r="BL32" s="201"/>
      <c r="BM32" s="201"/>
      <c r="BN32" s="201"/>
      <c r="BO32" s="201"/>
      <c r="BP32" s="201"/>
      <c r="BQ32" s="201"/>
      <c r="BR32" s="201"/>
      <c r="BS32" s="201"/>
      <c r="BT32" s="201"/>
      <c r="BU32" s="201"/>
      <c r="BV32" s="201"/>
      <c r="BW32" s="201"/>
      <c r="BX32" s="201"/>
      <c r="BY32" s="201"/>
      <c r="BZ32" s="201"/>
      <c r="CA32" s="201"/>
      <c r="CB32" s="201"/>
      <c r="CC32" s="201"/>
      <c r="CD32" s="201"/>
      <c r="CE32" s="201"/>
      <c r="CF32" s="201"/>
      <c r="CG32" s="201"/>
      <c r="CH32" s="201"/>
      <c r="CI32" s="201"/>
      <c r="CJ32" s="201"/>
      <c r="CK32" s="201"/>
      <c r="CL32" s="201"/>
      <c r="CM32" s="201"/>
      <c r="CN32" s="201"/>
      <c r="CO32" s="201"/>
      <c r="CP32" s="201"/>
      <c r="CQ32" s="201"/>
      <c r="CR32" s="201"/>
      <c r="CS32" s="201"/>
      <c r="CT32" s="201"/>
      <c r="CU32" s="201"/>
      <c r="CV32" s="201"/>
      <c r="CW32" s="201"/>
      <c r="CX32" s="201"/>
      <c r="CY32" s="201"/>
      <c r="CZ32" s="201"/>
      <c r="DA32" s="201"/>
      <c r="DB32" s="201"/>
      <c r="DC32" s="201"/>
      <c r="DD32" s="201"/>
      <c r="DE32" s="201"/>
      <c r="DF32" s="201"/>
      <c r="DG32" s="201"/>
      <c r="DH32" s="201"/>
      <c r="DI32" s="201"/>
      <c r="DJ32" s="201"/>
      <c r="DK32" s="201"/>
      <c r="DL32" s="201"/>
      <c r="DM32" s="201"/>
      <c r="DN32" s="201"/>
      <c r="DO32" s="201"/>
      <c r="DP32" s="201"/>
      <c r="DQ32" s="201"/>
      <c r="DR32" s="201"/>
      <c r="DS32" s="201"/>
      <c r="DT32" s="201"/>
      <c r="DU32" s="201"/>
      <c r="DV32" s="201"/>
      <c r="DW32" s="201"/>
      <c r="DX32" s="201"/>
      <c r="DY32" s="201"/>
      <c r="DZ32" s="201"/>
      <c r="EA32" s="201"/>
      <c r="EB32" s="201"/>
      <c r="EC32" s="201"/>
      <c r="ED32" s="201"/>
      <c r="EE32" s="201"/>
      <c r="EF32" s="201"/>
      <c r="EG32" s="201"/>
      <c r="EH32" s="201"/>
      <c r="EI32" s="201"/>
      <c r="EJ32" s="201"/>
      <c r="EK32" s="201"/>
      <c r="EL32" s="201"/>
      <c r="EM32" s="201"/>
      <c r="EN32" s="201"/>
      <c r="EO32" s="201"/>
      <c r="EP32" s="201"/>
      <c r="EQ32" s="201"/>
      <c r="ER32" s="201"/>
      <c r="ES32" s="201"/>
      <c r="ET32" s="201"/>
      <c r="EU32" s="201"/>
      <c r="EV32" s="201"/>
      <c r="EW32" s="201"/>
      <c r="EX32" s="201"/>
      <c r="EY32" s="201"/>
      <c r="EZ32" s="201"/>
      <c r="FA32" s="201"/>
      <c r="FB32" s="201"/>
      <c r="FC32" s="201"/>
      <c r="FD32" s="201"/>
      <c r="FE32" s="201"/>
      <c r="FF32" s="201"/>
      <c r="FG32" s="201"/>
      <c r="FH32" s="201"/>
      <c r="FI32" s="201"/>
      <c r="FJ32" s="201"/>
      <c r="FK32" s="201"/>
      <c r="FL32" s="201"/>
      <c r="FM32" s="201"/>
      <c r="FN32" s="201"/>
      <c r="FO32" s="201"/>
      <c r="FP32" s="201"/>
      <c r="FQ32" s="201"/>
      <c r="FR32" s="201"/>
      <c r="FS32" s="201"/>
      <c r="FT32" s="201"/>
      <c r="FU32" s="201"/>
      <c r="FV32" s="201"/>
      <c r="FW32" s="201"/>
      <c r="FX32" s="201"/>
      <c r="FY32" s="201"/>
      <c r="FZ32" s="201"/>
      <c r="GA32" s="201"/>
      <c r="GB32" s="201"/>
      <c r="GC32" s="201"/>
      <c r="GD32" s="201"/>
      <c r="GE32" s="201"/>
      <c r="GF32" s="201"/>
      <c r="GG32" s="201"/>
      <c r="GH32" s="201"/>
      <c r="GI32" s="201"/>
      <c r="GJ32" s="201"/>
      <c r="GK32" s="201"/>
      <c r="GL32" s="201"/>
      <c r="GM32" s="201"/>
      <c r="GN32" s="201"/>
      <c r="GO32" s="201"/>
      <c r="GP32" s="201"/>
      <c r="GQ32" s="201"/>
      <c r="GR32" s="201"/>
      <c r="GS32" s="201"/>
      <c r="GT32" s="201"/>
      <c r="GU32" s="201"/>
      <c r="GV32" s="201"/>
      <c r="GW32" s="201"/>
      <c r="GX32" s="201"/>
      <c r="GY32" s="201"/>
      <c r="GZ32" s="201"/>
      <c r="HA32" s="201"/>
      <c r="HB32" s="201"/>
      <c r="HC32" s="201"/>
      <c r="HD32" s="201"/>
      <c r="HE32" s="201"/>
      <c r="HF32" s="201"/>
      <c r="HG32" s="201"/>
      <c r="HH32" s="201"/>
      <c r="HI32" s="201"/>
      <c r="HJ32" s="201"/>
      <c r="HK32" s="201"/>
      <c r="HL32" s="201"/>
      <c r="HM32" s="201"/>
      <c r="HN32" s="201"/>
      <c r="HO32" s="201"/>
      <c r="HP32" s="201"/>
      <c r="HQ32" s="201"/>
      <c r="HR32" s="201"/>
      <c r="HS32" s="201"/>
      <c r="HT32" s="201"/>
      <c r="HU32" s="201"/>
      <c r="HV32" s="201"/>
      <c r="HW32" s="201"/>
      <c r="HX32" s="201"/>
      <c r="HY32" s="201"/>
      <c r="HZ32" s="201"/>
      <c r="IA32" s="201"/>
      <c r="IB32" s="201"/>
      <c r="IC32" s="201"/>
      <c r="ID32" s="201"/>
      <c r="IE32" s="201"/>
      <c r="IF32" s="201"/>
      <c r="IG32" s="201"/>
      <c r="IH32" s="201"/>
      <c r="II32" s="201"/>
      <c r="IJ32" s="201"/>
      <c r="IK32" s="201"/>
      <c r="IL32" s="201"/>
      <c r="IM32" s="201"/>
      <c r="IN32" s="201"/>
      <c r="IO32" s="201"/>
      <c r="IP32" s="201"/>
      <c r="IQ32" s="201"/>
      <c r="IR32" s="201"/>
      <c r="IS32" s="201"/>
      <c r="IT32" s="201"/>
      <c r="IU32" s="201"/>
      <c r="IV32" s="201"/>
      <c r="IW32" s="201"/>
    </row>
    <row r="33" customFormat="false" ht="9.75" hidden="false" customHeight="true" outlineLevel="0" collapsed="false">
      <c r="A33" s="218"/>
      <c r="B33" s="236"/>
      <c r="C33" s="236"/>
      <c r="D33" s="218"/>
      <c r="E33" s="218"/>
      <c r="F33" s="218"/>
      <c r="G33" s="237"/>
      <c r="H33" s="218"/>
      <c r="I33" s="234"/>
      <c r="J33" s="218"/>
      <c r="K33" s="218"/>
      <c r="L33" s="218"/>
      <c r="M33" s="218"/>
      <c r="N33" s="218"/>
      <c r="O33" s="218"/>
      <c r="P33" s="218"/>
      <c r="Q33" s="218"/>
      <c r="R33" s="218"/>
      <c r="S33" s="218"/>
      <c r="T33" s="218"/>
      <c r="U33" s="218"/>
      <c r="V33" s="218"/>
      <c r="W33" s="218"/>
      <c r="X33" s="219"/>
      <c r="Y33" s="218"/>
      <c r="Z33" s="218"/>
      <c r="AA33" s="200"/>
      <c r="AB33" s="200"/>
      <c r="AC33" s="201"/>
      <c r="AD33" s="201"/>
      <c r="AE33" s="201"/>
      <c r="AF33" s="201"/>
      <c r="AG33" s="201"/>
      <c r="AH33" s="201"/>
      <c r="AI33" s="201"/>
      <c r="AJ33" s="201"/>
      <c r="AK33" s="201"/>
      <c r="AL33" s="201"/>
      <c r="AM33" s="201"/>
      <c r="AN33" s="201"/>
      <c r="AO33" s="201"/>
      <c r="AP33" s="201"/>
      <c r="AQ33" s="201"/>
      <c r="AR33" s="201"/>
      <c r="AS33" s="201"/>
      <c r="AT33" s="201"/>
      <c r="AU33" s="201"/>
      <c r="AV33" s="201"/>
      <c r="AW33" s="201"/>
      <c r="AX33" s="201"/>
      <c r="AY33" s="201"/>
      <c r="AZ33" s="201"/>
      <c r="BA33" s="201"/>
      <c r="BB33" s="201"/>
      <c r="BC33" s="201"/>
      <c r="BD33" s="201"/>
      <c r="BE33" s="201"/>
      <c r="BF33" s="201"/>
      <c r="BG33" s="201"/>
      <c r="BH33" s="201"/>
      <c r="BI33" s="201"/>
      <c r="BJ33" s="201"/>
      <c r="BK33" s="201"/>
      <c r="BL33" s="201"/>
      <c r="BM33" s="201"/>
      <c r="BN33" s="201"/>
      <c r="BO33" s="201"/>
      <c r="BP33" s="201"/>
      <c r="BQ33" s="201"/>
      <c r="BR33" s="201"/>
      <c r="BS33" s="201"/>
      <c r="BT33" s="201"/>
      <c r="BU33" s="201"/>
      <c r="BV33" s="201"/>
      <c r="BW33" s="201"/>
      <c r="BX33" s="201"/>
      <c r="BY33" s="201"/>
      <c r="BZ33" s="201"/>
      <c r="CA33" s="201"/>
      <c r="CB33" s="201"/>
      <c r="CC33" s="201"/>
      <c r="CD33" s="201"/>
      <c r="CE33" s="201"/>
      <c r="CF33" s="201"/>
      <c r="CG33" s="201"/>
      <c r="CH33" s="201"/>
      <c r="CI33" s="201"/>
      <c r="CJ33" s="201"/>
      <c r="CK33" s="201"/>
      <c r="CL33" s="201"/>
      <c r="CM33" s="201"/>
      <c r="CN33" s="201"/>
      <c r="CO33" s="201"/>
      <c r="CP33" s="201"/>
      <c r="CQ33" s="201"/>
      <c r="CR33" s="201"/>
      <c r="CS33" s="201"/>
      <c r="CT33" s="201"/>
      <c r="CU33" s="201"/>
      <c r="CV33" s="201"/>
      <c r="CW33" s="201"/>
      <c r="CX33" s="201"/>
      <c r="CY33" s="201"/>
      <c r="CZ33" s="201"/>
      <c r="DA33" s="201"/>
      <c r="DB33" s="201"/>
      <c r="DC33" s="201"/>
      <c r="DD33" s="201"/>
      <c r="DE33" s="201"/>
      <c r="DF33" s="201"/>
      <c r="DG33" s="201"/>
      <c r="DH33" s="201"/>
      <c r="DI33" s="201"/>
      <c r="DJ33" s="201"/>
      <c r="DK33" s="201"/>
      <c r="DL33" s="201"/>
      <c r="DM33" s="201"/>
      <c r="DN33" s="201"/>
      <c r="DO33" s="201"/>
      <c r="DP33" s="201"/>
      <c r="DQ33" s="201"/>
      <c r="DR33" s="201"/>
      <c r="DS33" s="201"/>
      <c r="DT33" s="201"/>
      <c r="DU33" s="201"/>
      <c r="DV33" s="201"/>
      <c r="DW33" s="201"/>
      <c r="DX33" s="201"/>
      <c r="DY33" s="201"/>
      <c r="DZ33" s="201"/>
      <c r="EA33" s="201"/>
      <c r="EB33" s="201"/>
      <c r="EC33" s="201"/>
      <c r="ED33" s="201"/>
      <c r="EE33" s="201"/>
      <c r="EF33" s="201"/>
      <c r="EG33" s="201"/>
      <c r="EH33" s="201"/>
      <c r="EI33" s="201"/>
      <c r="EJ33" s="201"/>
      <c r="EK33" s="201"/>
      <c r="EL33" s="201"/>
      <c r="EM33" s="201"/>
      <c r="EN33" s="201"/>
      <c r="EO33" s="201"/>
      <c r="EP33" s="201"/>
      <c r="EQ33" s="201"/>
      <c r="ER33" s="201"/>
      <c r="ES33" s="201"/>
      <c r="ET33" s="201"/>
      <c r="EU33" s="201"/>
      <c r="EV33" s="201"/>
      <c r="EW33" s="201"/>
      <c r="EX33" s="201"/>
      <c r="EY33" s="201"/>
      <c r="EZ33" s="201"/>
      <c r="FA33" s="201"/>
      <c r="FB33" s="201"/>
      <c r="FC33" s="201"/>
      <c r="FD33" s="201"/>
      <c r="FE33" s="201"/>
      <c r="FF33" s="201"/>
      <c r="FG33" s="201"/>
      <c r="FH33" s="201"/>
      <c r="FI33" s="201"/>
      <c r="FJ33" s="201"/>
      <c r="FK33" s="201"/>
      <c r="FL33" s="201"/>
      <c r="FM33" s="201"/>
      <c r="FN33" s="201"/>
      <c r="FO33" s="201"/>
      <c r="FP33" s="201"/>
      <c r="FQ33" s="201"/>
      <c r="FR33" s="201"/>
      <c r="FS33" s="201"/>
      <c r="FT33" s="201"/>
      <c r="FU33" s="201"/>
      <c r="FV33" s="201"/>
      <c r="FW33" s="201"/>
      <c r="FX33" s="201"/>
      <c r="FY33" s="201"/>
      <c r="FZ33" s="201"/>
      <c r="GA33" s="201"/>
      <c r="GB33" s="201"/>
      <c r="GC33" s="201"/>
      <c r="GD33" s="201"/>
      <c r="GE33" s="201"/>
      <c r="GF33" s="201"/>
      <c r="GG33" s="201"/>
      <c r="GH33" s="201"/>
      <c r="GI33" s="201"/>
      <c r="GJ33" s="201"/>
      <c r="GK33" s="201"/>
      <c r="GL33" s="201"/>
      <c r="GM33" s="201"/>
      <c r="GN33" s="201"/>
      <c r="GO33" s="201"/>
      <c r="GP33" s="201"/>
      <c r="GQ33" s="201"/>
      <c r="GR33" s="201"/>
      <c r="GS33" s="201"/>
      <c r="GT33" s="201"/>
      <c r="GU33" s="201"/>
      <c r="GV33" s="201"/>
      <c r="GW33" s="201"/>
      <c r="GX33" s="201"/>
      <c r="GY33" s="201"/>
      <c r="GZ33" s="201"/>
      <c r="HA33" s="201"/>
      <c r="HB33" s="201"/>
      <c r="HC33" s="201"/>
      <c r="HD33" s="201"/>
      <c r="HE33" s="201"/>
      <c r="HF33" s="201"/>
      <c r="HG33" s="201"/>
      <c r="HH33" s="201"/>
      <c r="HI33" s="201"/>
      <c r="HJ33" s="201"/>
      <c r="HK33" s="201"/>
      <c r="HL33" s="201"/>
      <c r="HM33" s="201"/>
      <c r="HN33" s="201"/>
      <c r="HO33" s="201"/>
      <c r="HP33" s="201"/>
      <c r="HQ33" s="201"/>
      <c r="HR33" s="201"/>
      <c r="HS33" s="201"/>
      <c r="HT33" s="201"/>
      <c r="HU33" s="201"/>
      <c r="HV33" s="201"/>
      <c r="HW33" s="201"/>
      <c r="HX33" s="201"/>
      <c r="HY33" s="201"/>
      <c r="HZ33" s="201"/>
      <c r="IA33" s="201"/>
      <c r="IB33" s="201"/>
      <c r="IC33" s="201"/>
      <c r="ID33" s="201"/>
      <c r="IE33" s="201"/>
      <c r="IF33" s="201"/>
      <c r="IG33" s="201"/>
      <c r="IH33" s="201"/>
      <c r="II33" s="201"/>
      <c r="IJ33" s="201"/>
      <c r="IK33" s="201"/>
      <c r="IL33" s="201"/>
      <c r="IM33" s="201"/>
      <c r="IN33" s="201"/>
      <c r="IO33" s="201"/>
      <c r="IP33" s="201"/>
      <c r="IQ33" s="201"/>
      <c r="IR33" s="201"/>
      <c r="IS33" s="201"/>
      <c r="IT33" s="201"/>
      <c r="IU33" s="201"/>
      <c r="IV33" s="201"/>
      <c r="IW33" s="201"/>
    </row>
    <row r="34" customFormat="false" ht="9.75" hidden="false" customHeight="true" outlineLevel="0" collapsed="false">
      <c r="A34" s="242"/>
      <c r="B34" s="195" t="s">
        <v>202</v>
      </c>
      <c r="C34" s="236"/>
      <c r="D34" s="218"/>
      <c r="E34" s="218"/>
      <c r="F34" s="218"/>
      <c r="G34" s="237"/>
      <c r="H34" s="218"/>
      <c r="I34" s="234"/>
      <c r="J34" s="218"/>
      <c r="K34" s="218"/>
      <c r="L34" s="218"/>
      <c r="M34" s="218"/>
      <c r="N34" s="218"/>
      <c r="O34" s="218"/>
      <c r="P34" s="218"/>
      <c r="Q34" s="218"/>
      <c r="R34" s="218"/>
      <c r="S34" s="218"/>
      <c r="T34" s="218"/>
      <c r="U34" s="218"/>
      <c r="V34" s="218"/>
      <c r="W34" s="218"/>
      <c r="X34" s="219"/>
      <c r="Y34" s="218"/>
      <c r="Z34" s="218"/>
      <c r="AA34" s="200"/>
      <c r="AB34" s="200"/>
      <c r="AC34" s="201"/>
      <c r="AD34" s="201"/>
      <c r="AE34" s="201"/>
      <c r="AF34" s="201"/>
      <c r="AG34" s="201"/>
      <c r="AH34" s="201"/>
      <c r="AI34" s="201"/>
      <c r="AJ34" s="201"/>
      <c r="AK34" s="201"/>
      <c r="AL34" s="201"/>
      <c r="AM34" s="201"/>
      <c r="AN34" s="201"/>
      <c r="AO34" s="201"/>
      <c r="AP34" s="201"/>
      <c r="AQ34" s="201"/>
      <c r="AR34" s="201"/>
      <c r="AS34" s="201"/>
      <c r="AT34" s="201"/>
      <c r="AU34" s="201"/>
      <c r="AV34" s="201"/>
      <c r="AW34" s="201"/>
      <c r="AX34" s="201"/>
      <c r="AY34" s="201"/>
      <c r="AZ34" s="201"/>
      <c r="BA34" s="201"/>
      <c r="BB34" s="201"/>
      <c r="BC34" s="201"/>
      <c r="BD34" s="201"/>
      <c r="BE34" s="201"/>
      <c r="BF34" s="201"/>
      <c r="BG34" s="201"/>
      <c r="BH34" s="201"/>
      <c r="BI34" s="201"/>
      <c r="BJ34" s="201"/>
      <c r="BK34" s="201"/>
      <c r="BL34" s="201"/>
      <c r="BM34" s="201"/>
      <c r="BN34" s="201"/>
      <c r="BO34" s="201"/>
      <c r="BP34" s="201"/>
      <c r="BQ34" s="201"/>
      <c r="BR34" s="201"/>
      <c r="BS34" s="201"/>
      <c r="BT34" s="201"/>
      <c r="BU34" s="201"/>
      <c r="BV34" s="201"/>
      <c r="BW34" s="201"/>
      <c r="BX34" s="201"/>
      <c r="BY34" s="201"/>
      <c r="BZ34" s="201"/>
      <c r="CA34" s="201"/>
      <c r="CB34" s="201"/>
      <c r="CC34" s="201"/>
      <c r="CD34" s="201"/>
      <c r="CE34" s="201"/>
      <c r="CF34" s="201"/>
      <c r="CG34" s="201"/>
      <c r="CH34" s="201"/>
      <c r="CI34" s="201"/>
      <c r="CJ34" s="201"/>
      <c r="CK34" s="201"/>
      <c r="CL34" s="201"/>
      <c r="CM34" s="201"/>
      <c r="CN34" s="201"/>
      <c r="CO34" s="201"/>
      <c r="CP34" s="201"/>
      <c r="CQ34" s="201"/>
      <c r="CR34" s="201"/>
      <c r="CS34" s="201"/>
      <c r="CT34" s="201"/>
      <c r="CU34" s="201"/>
      <c r="CV34" s="201"/>
      <c r="CW34" s="201"/>
      <c r="CX34" s="201"/>
      <c r="CY34" s="201"/>
      <c r="CZ34" s="201"/>
      <c r="DA34" s="201"/>
      <c r="DB34" s="201"/>
      <c r="DC34" s="201"/>
      <c r="DD34" s="201"/>
      <c r="DE34" s="201"/>
      <c r="DF34" s="201"/>
      <c r="DG34" s="201"/>
      <c r="DH34" s="201"/>
      <c r="DI34" s="201"/>
      <c r="DJ34" s="201"/>
      <c r="DK34" s="201"/>
      <c r="DL34" s="201"/>
      <c r="DM34" s="201"/>
      <c r="DN34" s="201"/>
      <c r="DO34" s="201"/>
      <c r="DP34" s="201"/>
      <c r="DQ34" s="201"/>
      <c r="DR34" s="201"/>
      <c r="DS34" s="201"/>
      <c r="DT34" s="201"/>
      <c r="DU34" s="201"/>
      <c r="DV34" s="201"/>
      <c r="DW34" s="201"/>
      <c r="DX34" s="201"/>
      <c r="DY34" s="201"/>
      <c r="DZ34" s="201"/>
      <c r="EA34" s="201"/>
      <c r="EB34" s="201"/>
      <c r="EC34" s="201"/>
      <c r="ED34" s="201"/>
      <c r="EE34" s="201"/>
      <c r="EF34" s="201"/>
      <c r="EG34" s="201"/>
      <c r="EH34" s="201"/>
      <c r="EI34" s="201"/>
      <c r="EJ34" s="201"/>
      <c r="EK34" s="201"/>
      <c r="EL34" s="201"/>
      <c r="EM34" s="201"/>
      <c r="EN34" s="201"/>
      <c r="EO34" s="201"/>
      <c r="EP34" s="201"/>
      <c r="EQ34" s="201"/>
      <c r="ER34" s="201"/>
      <c r="ES34" s="201"/>
      <c r="ET34" s="201"/>
      <c r="EU34" s="201"/>
      <c r="EV34" s="201"/>
      <c r="EW34" s="201"/>
      <c r="EX34" s="201"/>
      <c r="EY34" s="201"/>
      <c r="EZ34" s="201"/>
      <c r="FA34" s="201"/>
      <c r="FB34" s="201"/>
      <c r="FC34" s="201"/>
      <c r="FD34" s="201"/>
      <c r="FE34" s="201"/>
      <c r="FF34" s="201"/>
      <c r="FG34" s="201"/>
      <c r="FH34" s="201"/>
      <c r="FI34" s="201"/>
      <c r="FJ34" s="201"/>
      <c r="FK34" s="201"/>
      <c r="FL34" s="201"/>
      <c r="FM34" s="201"/>
      <c r="FN34" s="201"/>
      <c r="FO34" s="201"/>
      <c r="FP34" s="201"/>
      <c r="FQ34" s="201"/>
      <c r="FR34" s="201"/>
      <c r="FS34" s="201"/>
      <c r="FT34" s="201"/>
      <c r="FU34" s="201"/>
      <c r="FV34" s="201"/>
      <c r="FW34" s="201"/>
      <c r="FX34" s="201"/>
      <c r="FY34" s="201"/>
      <c r="FZ34" s="201"/>
      <c r="GA34" s="201"/>
      <c r="GB34" s="201"/>
      <c r="GC34" s="201"/>
      <c r="GD34" s="201"/>
      <c r="GE34" s="201"/>
      <c r="GF34" s="201"/>
      <c r="GG34" s="201"/>
      <c r="GH34" s="201"/>
      <c r="GI34" s="201"/>
      <c r="GJ34" s="201"/>
      <c r="GK34" s="201"/>
      <c r="GL34" s="201"/>
      <c r="GM34" s="201"/>
      <c r="GN34" s="201"/>
      <c r="GO34" s="201"/>
      <c r="GP34" s="201"/>
      <c r="GQ34" s="201"/>
      <c r="GR34" s="201"/>
      <c r="GS34" s="201"/>
      <c r="GT34" s="201"/>
      <c r="GU34" s="201"/>
      <c r="GV34" s="201"/>
      <c r="GW34" s="201"/>
      <c r="GX34" s="201"/>
      <c r="GY34" s="201"/>
      <c r="GZ34" s="201"/>
      <c r="HA34" s="201"/>
      <c r="HB34" s="201"/>
      <c r="HC34" s="201"/>
      <c r="HD34" s="201"/>
      <c r="HE34" s="201"/>
      <c r="HF34" s="201"/>
      <c r="HG34" s="201"/>
      <c r="HH34" s="201"/>
      <c r="HI34" s="201"/>
      <c r="HJ34" s="201"/>
      <c r="HK34" s="201"/>
      <c r="HL34" s="201"/>
      <c r="HM34" s="201"/>
      <c r="HN34" s="201"/>
      <c r="HO34" s="201"/>
      <c r="HP34" s="201"/>
      <c r="HQ34" s="201"/>
      <c r="HR34" s="201"/>
      <c r="HS34" s="201"/>
      <c r="HT34" s="201"/>
      <c r="HU34" s="201"/>
      <c r="HV34" s="201"/>
      <c r="HW34" s="201"/>
      <c r="HX34" s="201"/>
      <c r="HY34" s="201"/>
      <c r="HZ34" s="201"/>
      <c r="IA34" s="201"/>
      <c r="IB34" s="201"/>
      <c r="IC34" s="201"/>
      <c r="ID34" s="201"/>
      <c r="IE34" s="201"/>
      <c r="IF34" s="201"/>
      <c r="IG34" s="201"/>
      <c r="IH34" s="201"/>
      <c r="II34" s="201"/>
      <c r="IJ34" s="201"/>
      <c r="IK34" s="201"/>
      <c r="IL34" s="201"/>
      <c r="IM34" s="201"/>
      <c r="IN34" s="201"/>
      <c r="IO34" s="201"/>
      <c r="IP34" s="201"/>
      <c r="IQ34" s="201"/>
      <c r="IR34" s="201"/>
      <c r="IS34" s="201"/>
      <c r="IT34" s="201"/>
      <c r="IU34" s="201"/>
      <c r="IV34" s="201"/>
      <c r="IW34" s="201"/>
    </row>
    <row r="35" customFormat="false" ht="9.75" hidden="false" customHeight="true" outlineLevel="0" collapsed="false">
      <c r="A35" s="243"/>
      <c r="B35" s="195" t="s">
        <v>202</v>
      </c>
      <c r="C35" s="236"/>
      <c r="D35" s="218"/>
      <c r="E35" s="218"/>
      <c r="F35" s="218"/>
      <c r="G35" s="244"/>
      <c r="H35" s="218"/>
      <c r="I35" s="218"/>
      <c r="J35" s="218"/>
      <c r="K35" s="218"/>
      <c r="L35" s="218"/>
      <c r="M35" s="218"/>
      <c r="N35" s="218"/>
      <c r="O35" s="218"/>
      <c r="P35" s="218"/>
      <c r="Q35" s="218"/>
      <c r="R35" s="218"/>
      <c r="S35" s="218"/>
      <c r="T35" s="218"/>
      <c r="U35" s="218"/>
      <c r="V35" s="218"/>
      <c r="W35" s="218"/>
      <c r="X35" s="219"/>
      <c r="Y35" s="218"/>
      <c r="Z35" s="218"/>
      <c r="AA35" s="200"/>
      <c r="AB35" s="200"/>
      <c r="AC35" s="201"/>
      <c r="AD35" s="201"/>
      <c r="AE35" s="201"/>
      <c r="AF35" s="201"/>
      <c r="AG35" s="201"/>
      <c r="AH35" s="201"/>
      <c r="AI35" s="201"/>
      <c r="AJ35" s="201"/>
      <c r="AK35" s="201"/>
      <c r="AL35" s="201"/>
      <c r="AM35" s="201"/>
      <c r="AN35" s="201"/>
      <c r="AO35" s="201"/>
      <c r="AP35" s="201"/>
      <c r="AQ35" s="201"/>
      <c r="AR35" s="201"/>
      <c r="AS35" s="201"/>
      <c r="AT35" s="201"/>
      <c r="AU35" s="201"/>
      <c r="AV35" s="201"/>
      <c r="AW35" s="201"/>
      <c r="AX35" s="201"/>
      <c r="AY35" s="201"/>
      <c r="AZ35" s="201"/>
      <c r="BA35" s="201"/>
      <c r="BB35" s="201"/>
      <c r="BC35" s="201"/>
      <c r="BD35" s="201"/>
      <c r="BE35" s="201"/>
      <c r="BF35" s="201"/>
      <c r="BG35" s="201"/>
      <c r="BH35" s="201"/>
      <c r="BI35" s="201"/>
      <c r="BJ35" s="201"/>
      <c r="BK35" s="201"/>
      <c r="BL35" s="201"/>
      <c r="BM35" s="201"/>
      <c r="BN35" s="201"/>
      <c r="BO35" s="201"/>
      <c r="BP35" s="201"/>
      <c r="BQ35" s="201"/>
      <c r="BR35" s="201"/>
      <c r="BS35" s="201"/>
      <c r="BT35" s="201"/>
      <c r="BU35" s="201"/>
      <c r="BV35" s="201"/>
      <c r="BW35" s="201"/>
      <c r="BX35" s="201"/>
      <c r="BY35" s="201"/>
      <c r="BZ35" s="201"/>
      <c r="CA35" s="201"/>
      <c r="CB35" s="201"/>
      <c r="CC35" s="201"/>
      <c r="CD35" s="201"/>
      <c r="CE35" s="201"/>
      <c r="CF35" s="201"/>
      <c r="CG35" s="201"/>
      <c r="CH35" s="201"/>
      <c r="CI35" s="201"/>
      <c r="CJ35" s="201"/>
      <c r="CK35" s="201"/>
      <c r="CL35" s="201"/>
      <c r="CM35" s="201"/>
      <c r="CN35" s="201"/>
      <c r="CO35" s="201"/>
      <c r="CP35" s="201"/>
      <c r="CQ35" s="201"/>
      <c r="CR35" s="201"/>
      <c r="CS35" s="201"/>
      <c r="CT35" s="201"/>
      <c r="CU35" s="201"/>
      <c r="CV35" s="201"/>
      <c r="CW35" s="201"/>
      <c r="CX35" s="201"/>
      <c r="CY35" s="201"/>
      <c r="CZ35" s="201"/>
      <c r="DA35" s="201"/>
      <c r="DB35" s="201"/>
      <c r="DC35" s="201"/>
      <c r="DD35" s="201"/>
      <c r="DE35" s="201"/>
      <c r="DF35" s="201"/>
      <c r="DG35" s="201"/>
      <c r="DH35" s="201"/>
      <c r="DI35" s="201"/>
      <c r="DJ35" s="201"/>
      <c r="DK35" s="201"/>
      <c r="DL35" s="201"/>
      <c r="DM35" s="201"/>
      <c r="DN35" s="201"/>
      <c r="DO35" s="201"/>
      <c r="DP35" s="201"/>
      <c r="DQ35" s="201"/>
      <c r="DR35" s="201"/>
      <c r="DS35" s="201"/>
      <c r="DT35" s="201"/>
      <c r="DU35" s="201"/>
      <c r="DV35" s="201"/>
      <c r="DW35" s="201"/>
      <c r="DX35" s="201"/>
      <c r="DY35" s="201"/>
      <c r="DZ35" s="201"/>
      <c r="EA35" s="201"/>
      <c r="EB35" s="201"/>
      <c r="EC35" s="201"/>
      <c r="ED35" s="201"/>
      <c r="EE35" s="201"/>
      <c r="EF35" s="201"/>
      <c r="EG35" s="201"/>
      <c r="EH35" s="201"/>
      <c r="EI35" s="201"/>
      <c r="EJ35" s="201"/>
      <c r="EK35" s="201"/>
      <c r="EL35" s="201"/>
      <c r="EM35" s="201"/>
      <c r="EN35" s="201"/>
      <c r="EO35" s="201"/>
      <c r="EP35" s="201"/>
      <c r="EQ35" s="201"/>
      <c r="ER35" s="201"/>
      <c r="ES35" s="201"/>
      <c r="ET35" s="201"/>
      <c r="EU35" s="201"/>
      <c r="EV35" s="201"/>
      <c r="EW35" s="201"/>
      <c r="EX35" s="201"/>
      <c r="EY35" s="201"/>
      <c r="EZ35" s="201"/>
      <c r="FA35" s="201"/>
      <c r="FB35" s="201"/>
      <c r="FC35" s="201"/>
      <c r="FD35" s="201"/>
      <c r="FE35" s="201"/>
      <c r="FF35" s="201"/>
      <c r="FG35" s="201"/>
      <c r="FH35" s="201"/>
      <c r="FI35" s="201"/>
      <c r="FJ35" s="201"/>
      <c r="FK35" s="201"/>
      <c r="FL35" s="201"/>
      <c r="FM35" s="201"/>
      <c r="FN35" s="201"/>
      <c r="FO35" s="201"/>
      <c r="FP35" s="201"/>
      <c r="FQ35" s="201"/>
      <c r="FR35" s="201"/>
      <c r="FS35" s="201"/>
      <c r="FT35" s="201"/>
      <c r="FU35" s="201"/>
      <c r="FV35" s="201"/>
      <c r="FW35" s="201"/>
      <c r="FX35" s="201"/>
      <c r="FY35" s="201"/>
      <c r="FZ35" s="201"/>
      <c r="GA35" s="201"/>
      <c r="GB35" s="201"/>
      <c r="GC35" s="201"/>
      <c r="GD35" s="201"/>
      <c r="GE35" s="201"/>
      <c r="GF35" s="201"/>
      <c r="GG35" s="201"/>
      <c r="GH35" s="201"/>
      <c r="GI35" s="201"/>
      <c r="GJ35" s="201"/>
      <c r="GK35" s="201"/>
      <c r="GL35" s="201"/>
      <c r="GM35" s="201"/>
      <c r="GN35" s="201"/>
      <c r="GO35" s="201"/>
      <c r="GP35" s="201"/>
      <c r="GQ35" s="201"/>
      <c r="GR35" s="201"/>
      <c r="GS35" s="201"/>
      <c r="GT35" s="201"/>
      <c r="GU35" s="201"/>
      <c r="GV35" s="201"/>
      <c r="GW35" s="201"/>
      <c r="GX35" s="201"/>
      <c r="GY35" s="201"/>
      <c r="GZ35" s="201"/>
      <c r="HA35" s="201"/>
      <c r="HB35" s="201"/>
      <c r="HC35" s="201"/>
      <c r="HD35" s="201"/>
      <c r="HE35" s="201"/>
      <c r="HF35" s="201"/>
      <c r="HG35" s="201"/>
      <c r="HH35" s="201"/>
      <c r="HI35" s="201"/>
      <c r="HJ35" s="201"/>
      <c r="HK35" s="201"/>
      <c r="HL35" s="201"/>
      <c r="HM35" s="201"/>
      <c r="HN35" s="201"/>
      <c r="HO35" s="201"/>
      <c r="HP35" s="201"/>
      <c r="HQ35" s="201"/>
      <c r="HR35" s="201"/>
      <c r="HS35" s="201"/>
      <c r="HT35" s="201"/>
      <c r="HU35" s="201"/>
      <c r="HV35" s="201"/>
      <c r="HW35" s="201"/>
      <c r="HX35" s="201"/>
      <c r="HY35" s="201"/>
      <c r="HZ35" s="201"/>
      <c r="IA35" s="201"/>
      <c r="IB35" s="201"/>
      <c r="IC35" s="201"/>
      <c r="ID35" s="201"/>
      <c r="IE35" s="201"/>
      <c r="IF35" s="201"/>
      <c r="IG35" s="201"/>
      <c r="IH35" s="201"/>
      <c r="II35" s="201"/>
      <c r="IJ35" s="201"/>
      <c r="IK35" s="201"/>
      <c r="IL35" s="201"/>
      <c r="IM35" s="201"/>
      <c r="IN35" s="201"/>
      <c r="IO35" s="201"/>
      <c r="IP35" s="201"/>
      <c r="IQ35" s="201"/>
      <c r="IR35" s="201"/>
      <c r="IS35" s="201"/>
      <c r="IT35" s="201"/>
      <c r="IU35" s="201"/>
      <c r="IV35" s="201"/>
      <c r="IW35" s="201"/>
    </row>
    <row r="36" customFormat="false" ht="9.75" hidden="false" customHeight="true" outlineLevel="0" collapsed="false">
      <c r="A36" s="245"/>
      <c r="B36" s="195" t="s">
        <v>223</v>
      </c>
      <c r="C36" s="236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9"/>
      <c r="Y36" s="218"/>
      <c r="Z36" s="218"/>
      <c r="AA36" s="200"/>
      <c r="AB36" s="200"/>
      <c r="AC36" s="201"/>
      <c r="AD36" s="201"/>
      <c r="AE36" s="201"/>
      <c r="AF36" s="201"/>
      <c r="AG36" s="201"/>
      <c r="AH36" s="201"/>
      <c r="AI36" s="201"/>
      <c r="AJ36" s="201"/>
      <c r="AK36" s="201"/>
      <c r="AL36" s="201"/>
      <c r="AM36" s="201"/>
      <c r="AN36" s="201"/>
      <c r="AO36" s="201"/>
      <c r="AP36" s="201"/>
      <c r="AQ36" s="201"/>
      <c r="AR36" s="201"/>
      <c r="AS36" s="201"/>
      <c r="AT36" s="201"/>
      <c r="AU36" s="201"/>
      <c r="AV36" s="201"/>
      <c r="AW36" s="201"/>
      <c r="AX36" s="201"/>
      <c r="AY36" s="201"/>
      <c r="AZ36" s="201"/>
      <c r="BA36" s="201"/>
      <c r="BB36" s="201"/>
      <c r="BC36" s="201"/>
      <c r="BD36" s="201"/>
      <c r="BE36" s="201"/>
      <c r="BF36" s="201"/>
      <c r="BG36" s="201"/>
      <c r="BH36" s="201"/>
      <c r="BI36" s="201"/>
      <c r="BJ36" s="201"/>
      <c r="BK36" s="201"/>
      <c r="BL36" s="201"/>
      <c r="BM36" s="201"/>
      <c r="BN36" s="201"/>
      <c r="BO36" s="201"/>
      <c r="BP36" s="201"/>
      <c r="BQ36" s="201"/>
      <c r="BR36" s="201"/>
      <c r="BS36" s="201"/>
      <c r="BT36" s="201"/>
      <c r="BU36" s="201"/>
      <c r="BV36" s="201"/>
      <c r="BW36" s="201"/>
      <c r="BX36" s="201"/>
      <c r="BY36" s="201"/>
      <c r="BZ36" s="201"/>
      <c r="CA36" s="201"/>
      <c r="CB36" s="201"/>
      <c r="CC36" s="201"/>
      <c r="CD36" s="201"/>
      <c r="CE36" s="201"/>
      <c r="CF36" s="201"/>
      <c r="CG36" s="201"/>
      <c r="CH36" s="201"/>
      <c r="CI36" s="201"/>
      <c r="CJ36" s="201"/>
      <c r="CK36" s="201"/>
      <c r="CL36" s="201"/>
      <c r="CM36" s="201"/>
      <c r="CN36" s="201"/>
      <c r="CO36" s="201"/>
      <c r="CP36" s="201"/>
      <c r="CQ36" s="201"/>
      <c r="CR36" s="201"/>
      <c r="CS36" s="201"/>
      <c r="CT36" s="201"/>
      <c r="CU36" s="201"/>
      <c r="CV36" s="201"/>
      <c r="CW36" s="201"/>
      <c r="CX36" s="201"/>
      <c r="CY36" s="201"/>
      <c r="CZ36" s="201"/>
      <c r="DA36" s="201"/>
      <c r="DB36" s="201"/>
      <c r="DC36" s="201"/>
      <c r="DD36" s="201"/>
      <c r="DE36" s="201"/>
      <c r="DF36" s="201"/>
      <c r="DG36" s="201"/>
      <c r="DH36" s="201"/>
      <c r="DI36" s="201"/>
      <c r="DJ36" s="201"/>
      <c r="DK36" s="201"/>
      <c r="DL36" s="201"/>
      <c r="DM36" s="201"/>
      <c r="DN36" s="201"/>
      <c r="DO36" s="201"/>
      <c r="DP36" s="201"/>
      <c r="DQ36" s="201"/>
      <c r="DR36" s="201"/>
      <c r="DS36" s="201"/>
      <c r="DT36" s="201"/>
      <c r="DU36" s="201"/>
      <c r="DV36" s="201"/>
      <c r="DW36" s="201"/>
      <c r="DX36" s="201"/>
      <c r="DY36" s="201"/>
      <c r="DZ36" s="201"/>
      <c r="EA36" s="201"/>
      <c r="EB36" s="201"/>
      <c r="EC36" s="201"/>
      <c r="ED36" s="201"/>
      <c r="EE36" s="201"/>
      <c r="EF36" s="201"/>
      <c r="EG36" s="201"/>
      <c r="EH36" s="201"/>
      <c r="EI36" s="201"/>
      <c r="EJ36" s="201"/>
      <c r="EK36" s="201"/>
      <c r="EL36" s="201"/>
      <c r="EM36" s="201"/>
      <c r="EN36" s="201"/>
      <c r="EO36" s="201"/>
      <c r="EP36" s="201"/>
      <c r="EQ36" s="201"/>
      <c r="ER36" s="201"/>
      <c r="ES36" s="201"/>
      <c r="ET36" s="201"/>
      <c r="EU36" s="201"/>
      <c r="EV36" s="201"/>
      <c r="EW36" s="201"/>
      <c r="EX36" s="201"/>
      <c r="EY36" s="201"/>
      <c r="EZ36" s="201"/>
      <c r="FA36" s="201"/>
      <c r="FB36" s="201"/>
      <c r="FC36" s="201"/>
      <c r="FD36" s="201"/>
      <c r="FE36" s="201"/>
      <c r="FF36" s="201"/>
      <c r="FG36" s="201"/>
      <c r="FH36" s="201"/>
      <c r="FI36" s="201"/>
      <c r="FJ36" s="201"/>
      <c r="FK36" s="201"/>
      <c r="FL36" s="201"/>
      <c r="FM36" s="201"/>
      <c r="FN36" s="201"/>
      <c r="FO36" s="201"/>
      <c r="FP36" s="201"/>
      <c r="FQ36" s="201"/>
      <c r="FR36" s="201"/>
      <c r="FS36" s="201"/>
      <c r="FT36" s="201"/>
      <c r="FU36" s="201"/>
      <c r="FV36" s="201"/>
      <c r="FW36" s="201"/>
      <c r="FX36" s="201"/>
      <c r="FY36" s="201"/>
      <c r="FZ36" s="201"/>
      <c r="GA36" s="201"/>
      <c r="GB36" s="201"/>
      <c r="GC36" s="201"/>
      <c r="GD36" s="201"/>
      <c r="GE36" s="201"/>
      <c r="GF36" s="201"/>
      <c r="GG36" s="201"/>
      <c r="GH36" s="201"/>
      <c r="GI36" s="201"/>
      <c r="GJ36" s="201"/>
      <c r="GK36" s="201"/>
      <c r="GL36" s="201"/>
      <c r="GM36" s="201"/>
      <c r="GN36" s="201"/>
      <c r="GO36" s="201"/>
      <c r="GP36" s="201"/>
      <c r="GQ36" s="201"/>
      <c r="GR36" s="201"/>
      <c r="GS36" s="201"/>
      <c r="GT36" s="201"/>
      <c r="GU36" s="201"/>
      <c r="GV36" s="201"/>
      <c r="GW36" s="201"/>
      <c r="GX36" s="201"/>
      <c r="GY36" s="201"/>
      <c r="GZ36" s="201"/>
      <c r="HA36" s="201"/>
      <c r="HB36" s="201"/>
      <c r="HC36" s="201"/>
      <c r="HD36" s="201"/>
      <c r="HE36" s="201"/>
      <c r="HF36" s="201"/>
      <c r="HG36" s="201"/>
      <c r="HH36" s="201"/>
      <c r="HI36" s="201"/>
      <c r="HJ36" s="201"/>
      <c r="HK36" s="201"/>
      <c r="HL36" s="201"/>
      <c r="HM36" s="201"/>
      <c r="HN36" s="201"/>
      <c r="HO36" s="201"/>
      <c r="HP36" s="201"/>
      <c r="HQ36" s="201"/>
      <c r="HR36" s="201"/>
      <c r="HS36" s="201"/>
      <c r="HT36" s="201"/>
      <c r="HU36" s="201"/>
      <c r="HV36" s="201"/>
      <c r="HW36" s="201"/>
      <c r="HX36" s="201"/>
      <c r="HY36" s="201"/>
      <c r="HZ36" s="201"/>
      <c r="IA36" s="201"/>
      <c r="IB36" s="201"/>
      <c r="IC36" s="201"/>
      <c r="ID36" s="201"/>
      <c r="IE36" s="201"/>
      <c r="IF36" s="201"/>
      <c r="IG36" s="201"/>
      <c r="IH36" s="201"/>
      <c r="II36" s="201"/>
      <c r="IJ36" s="201"/>
      <c r="IK36" s="201"/>
      <c r="IL36" s="201"/>
      <c r="IM36" s="201"/>
      <c r="IN36" s="201"/>
      <c r="IO36" s="201"/>
      <c r="IP36" s="201"/>
      <c r="IQ36" s="201"/>
      <c r="IR36" s="201"/>
      <c r="IS36" s="201"/>
      <c r="IT36" s="201"/>
      <c r="IU36" s="201"/>
      <c r="IV36" s="201"/>
      <c r="IW36" s="201"/>
    </row>
    <row r="37" customFormat="false" ht="9.75" hidden="false" customHeight="true" outlineLevel="0" collapsed="false">
      <c r="A37" s="246"/>
      <c r="B37" s="195" t="s">
        <v>223</v>
      </c>
      <c r="C37" s="236"/>
      <c r="D37" s="218"/>
      <c r="E37" s="218"/>
      <c r="F37" s="218"/>
      <c r="G37" s="218"/>
      <c r="H37" s="218"/>
      <c r="I37" s="218"/>
      <c r="J37" s="218"/>
      <c r="K37" s="218"/>
      <c r="L37" s="218"/>
      <c r="M37" s="218"/>
      <c r="N37" s="218"/>
      <c r="O37" s="218"/>
      <c r="P37" s="218"/>
      <c r="Q37" s="218"/>
      <c r="R37" s="218"/>
      <c r="S37" s="218"/>
      <c r="T37" s="218"/>
      <c r="U37" s="218"/>
      <c r="V37" s="218"/>
      <c r="W37" s="218"/>
      <c r="X37" s="219"/>
      <c r="Y37" s="218"/>
      <c r="Z37" s="218"/>
      <c r="AA37" s="200"/>
      <c r="AB37" s="200"/>
      <c r="AC37" s="201"/>
      <c r="AD37" s="201"/>
      <c r="AE37" s="201"/>
      <c r="AF37" s="201"/>
      <c r="AG37" s="201"/>
      <c r="AH37" s="201"/>
      <c r="AI37" s="201"/>
      <c r="AJ37" s="201"/>
      <c r="AK37" s="201"/>
      <c r="AL37" s="201"/>
      <c r="AM37" s="201"/>
      <c r="AN37" s="201"/>
      <c r="AO37" s="201"/>
      <c r="AP37" s="201"/>
      <c r="AQ37" s="201"/>
      <c r="AR37" s="201"/>
      <c r="AS37" s="201"/>
      <c r="AT37" s="201"/>
      <c r="AU37" s="201"/>
      <c r="AV37" s="201"/>
      <c r="AW37" s="201"/>
      <c r="AX37" s="201"/>
      <c r="AY37" s="201"/>
      <c r="AZ37" s="201"/>
      <c r="BA37" s="201"/>
      <c r="BB37" s="201"/>
      <c r="BC37" s="201"/>
      <c r="BD37" s="201"/>
      <c r="BE37" s="201"/>
      <c r="BF37" s="201"/>
      <c r="BG37" s="201"/>
      <c r="BH37" s="201"/>
      <c r="BI37" s="201"/>
      <c r="BJ37" s="201"/>
      <c r="BK37" s="201"/>
      <c r="BL37" s="201"/>
      <c r="BM37" s="201"/>
      <c r="BN37" s="201"/>
      <c r="BO37" s="201"/>
      <c r="BP37" s="201"/>
      <c r="BQ37" s="201"/>
      <c r="BR37" s="201"/>
      <c r="BS37" s="201"/>
      <c r="BT37" s="201"/>
      <c r="BU37" s="201"/>
      <c r="BV37" s="201"/>
      <c r="BW37" s="201"/>
      <c r="BX37" s="201"/>
      <c r="BY37" s="201"/>
      <c r="BZ37" s="201"/>
      <c r="CA37" s="201"/>
      <c r="CB37" s="201"/>
      <c r="CC37" s="201"/>
      <c r="CD37" s="201"/>
      <c r="CE37" s="201"/>
      <c r="CF37" s="201"/>
      <c r="CG37" s="201"/>
      <c r="CH37" s="201"/>
      <c r="CI37" s="201"/>
      <c r="CJ37" s="201"/>
      <c r="CK37" s="201"/>
      <c r="CL37" s="201"/>
      <c r="CM37" s="201"/>
      <c r="CN37" s="201"/>
      <c r="CO37" s="201"/>
      <c r="CP37" s="201"/>
      <c r="CQ37" s="201"/>
      <c r="CR37" s="201"/>
      <c r="CS37" s="201"/>
      <c r="CT37" s="201"/>
      <c r="CU37" s="201"/>
      <c r="CV37" s="201"/>
      <c r="CW37" s="201"/>
      <c r="CX37" s="201"/>
      <c r="CY37" s="201"/>
      <c r="CZ37" s="201"/>
      <c r="DA37" s="201"/>
      <c r="DB37" s="201"/>
      <c r="DC37" s="201"/>
      <c r="DD37" s="201"/>
      <c r="DE37" s="201"/>
      <c r="DF37" s="201"/>
      <c r="DG37" s="201"/>
      <c r="DH37" s="201"/>
      <c r="DI37" s="201"/>
      <c r="DJ37" s="201"/>
      <c r="DK37" s="201"/>
      <c r="DL37" s="201"/>
      <c r="DM37" s="201"/>
      <c r="DN37" s="201"/>
      <c r="DO37" s="201"/>
      <c r="DP37" s="201"/>
      <c r="DQ37" s="201"/>
      <c r="DR37" s="201"/>
      <c r="DS37" s="201"/>
      <c r="DT37" s="201"/>
      <c r="DU37" s="201"/>
      <c r="DV37" s="201"/>
      <c r="DW37" s="201"/>
      <c r="DX37" s="201"/>
      <c r="DY37" s="201"/>
      <c r="DZ37" s="201"/>
      <c r="EA37" s="201"/>
      <c r="EB37" s="201"/>
      <c r="EC37" s="201"/>
      <c r="ED37" s="201"/>
      <c r="EE37" s="201"/>
      <c r="EF37" s="201"/>
      <c r="EG37" s="201"/>
      <c r="EH37" s="201"/>
      <c r="EI37" s="201"/>
      <c r="EJ37" s="201"/>
      <c r="EK37" s="201"/>
      <c r="EL37" s="201"/>
      <c r="EM37" s="201"/>
      <c r="EN37" s="201"/>
      <c r="EO37" s="201"/>
      <c r="EP37" s="201"/>
      <c r="EQ37" s="201"/>
      <c r="ER37" s="201"/>
      <c r="ES37" s="201"/>
      <c r="ET37" s="201"/>
      <c r="EU37" s="201"/>
      <c r="EV37" s="201"/>
      <c r="EW37" s="201"/>
      <c r="EX37" s="201"/>
      <c r="EY37" s="201"/>
      <c r="EZ37" s="201"/>
      <c r="FA37" s="201"/>
      <c r="FB37" s="201"/>
      <c r="FC37" s="201"/>
      <c r="FD37" s="201"/>
      <c r="FE37" s="201"/>
      <c r="FF37" s="201"/>
      <c r="FG37" s="201"/>
      <c r="FH37" s="201"/>
      <c r="FI37" s="201"/>
      <c r="FJ37" s="201"/>
      <c r="FK37" s="201"/>
      <c r="FL37" s="201"/>
      <c r="FM37" s="201"/>
      <c r="FN37" s="201"/>
      <c r="FO37" s="201"/>
      <c r="FP37" s="201"/>
      <c r="FQ37" s="201"/>
      <c r="FR37" s="201"/>
      <c r="FS37" s="201"/>
      <c r="FT37" s="201"/>
      <c r="FU37" s="201"/>
      <c r="FV37" s="201"/>
      <c r="FW37" s="201"/>
      <c r="FX37" s="201"/>
      <c r="FY37" s="201"/>
      <c r="FZ37" s="201"/>
      <c r="GA37" s="201"/>
      <c r="GB37" s="201"/>
      <c r="GC37" s="201"/>
      <c r="GD37" s="201"/>
      <c r="GE37" s="201"/>
      <c r="GF37" s="201"/>
      <c r="GG37" s="201"/>
      <c r="GH37" s="201"/>
      <c r="GI37" s="201"/>
      <c r="GJ37" s="201"/>
      <c r="GK37" s="201"/>
      <c r="GL37" s="201"/>
      <c r="GM37" s="201"/>
      <c r="GN37" s="201"/>
      <c r="GO37" s="201"/>
      <c r="GP37" s="201"/>
      <c r="GQ37" s="201"/>
      <c r="GR37" s="201"/>
      <c r="GS37" s="201"/>
      <c r="GT37" s="201"/>
      <c r="GU37" s="201"/>
      <c r="GV37" s="201"/>
      <c r="GW37" s="201"/>
      <c r="GX37" s="201"/>
      <c r="GY37" s="201"/>
      <c r="GZ37" s="201"/>
      <c r="HA37" s="201"/>
      <c r="HB37" s="201"/>
      <c r="HC37" s="201"/>
      <c r="HD37" s="201"/>
      <c r="HE37" s="201"/>
      <c r="HF37" s="201"/>
      <c r="HG37" s="201"/>
      <c r="HH37" s="201"/>
      <c r="HI37" s="201"/>
      <c r="HJ37" s="201"/>
      <c r="HK37" s="201"/>
      <c r="HL37" s="201"/>
      <c r="HM37" s="201"/>
      <c r="HN37" s="201"/>
      <c r="HO37" s="201"/>
      <c r="HP37" s="201"/>
      <c r="HQ37" s="201"/>
      <c r="HR37" s="201"/>
      <c r="HS37" s="201"/>
      <c r="HT37" s="201"/>
      <c r="HU37" s="201"/>
      <c r="HV37" s="201"/>
      <c r="HW37" s="201"/>
      <c r="HX37" s="201"/>
      <c r="HY37" s="201"/>
      <c r="HZ37" s="201"/>
      <c r="IA37" s="201"/>
      <c r="IB37" s="201"/>
      <c r="IC37" s="201"/>
      <c r="ID37" s="201"/>
      <c r="IE37" s="201"/>
      <c r="IF37" s="201"/>
      <c r="IG37" s="201"/>
      <c r="IH37" s="201"/>
      <c r="II37" s="201"/>
      <c r="IJ37" s="201"/>
      <c r="IK37" s="201"/>
      <c r="IL37" s="201"/>
      <c r="IM37" s="201"/>
      <c r="IN37" s="201"/>
      <c r="IO37" s="201"/>
      <c r="IP37" s="201"/>
      <c r="IQ37" s="201"/>
      <c r="IR37" s="201"/>
      <c r="IS37" s="201"/>
      <c r="IT37" s="201"/>
      <c r="IU37" s="201"/>
      <c r="IV37" s="201"/>
      <c r="IW37" s="201"/>
    </row>
    <row r="38" customFormat="false" ht="9.75" hidden="false" customHeight="true" outlineLevel="0" collapsed="false">
      <c r="A38" s="218"/>
      <c r="B38" s="218"/>
      <c r="C38" s="218"/>
      <c r="D38" s="218"/>
      <c r="E38" s="218"/>
      <c r="F38" s="218"/>
      <c r="G38" s="218"/>
      <c r="H38" s="218"/>
      <c r="I38" s="218"/>
      <c r="J38" s="218"/>
      <c r="K38" s="218"/>
      <c r="L38" s="218"/>
      <c r="M38" s="218"/>
      <c r="N38" s="218"/>
      <c r="O38" s="218"/>
      <c r="P38" s="218"/>
      <c r="Q38" s="218"/>
      <c r="R38" s="218"/>
      <c r="S38" s="218"/>
      <c r="T38" s="218"/>
      <c r="U38" s="218"/>
      <c r="V38" s="218"/>
      <c r="W38" s="218"/>
      <c r="X38" s="219"/>
      <c r="Y38" s="218"/>
      <c r="Z38" s="218"/>
      <c r="AA38" s="200"/>
      <c r="AB38" s="200"/>
      <c r="AC38" s="201"/>
      <c r="AD38" s="201"/>
      <c r="AE38" s="201"/>
      <c r="AF38" s="201"/>
      <c r="AG38" s="201"/>
      <c r="AH38" s="201"/>
      <c r="AI38" s="201"/>
      <c r="AJ38" s="201"/>
      <c r="AK38" s="201"/>
      <c r="AL38" s="201"/>
      <c r="AM38" s="201"/>
      <c r="AN38" s="201"/>
      <c r="AO38" s="201"/>
      <c r="AP38" s="201"/>
      <c r="AQ38" s="201"/>
      <c r="AR38" s="201"/>
      <c r="AS38" s="201"/>
      <c r="AT38" s="201"/>
      <c r="AU38" s="201"/>
      <c r="AV38" s="201"/>
      <c r="AW38" s="201"/>
      <c r="AX38" s="201"/>
      <c r="AY38" s="201"/>
      <c r="AZ38" s="201"/>
      <c r="BA38" s="201"/>
      <c r="BB38" s="201"/>
      <c r="BC38" s="201"/>
      <c r="BD38" s="201"/>
      <c r="BE38" s="201"/>
      <c r="BF38" s="201"/>
      <c r="BG38" s="201"/>
      <c r="BH38" s="201"/>
      <c r="BI38" s="201"/>
      <c r="BJ38" s="201"/>
      <c r="BK38" s="201"/>
      <c r="BL38" s="201"/>
      <c r="BM38" s="201"/>
      <c r="BN38" s="201"/>
      <c r="BO38" s="201"/>
      <c r="BP38" s="201"/>
      <c r="BQ38" s="201"/>
      <c r="BR38" s="201"/>
      <c r="BS38" s="201"/>
      <c r="BT38" s="201"/>
      <c r="BU38" s="201"/>
      <c r="BV38" s="201"/>
      <c r="BW38" s="201"/>
      <c r="BX38" s="201"/>
      <c r="BY38" s="201"/>
      <c r="BZ38" s="201"/>
      <c r="CA38" s="201"/>
      <c r="CB38" s="201"/>
      <c r="CC38" s="201"/>
      <c r="CD38" s="201"/>
      <c r="CE38" s="201"/>
      <c r="CF38" s="201"/>
      <c r="CG38" s="201"/>
      <c r="CH38" s="201"/>
      <c r="CI38" s="201"/>
      <c r="CJ38" s="201"/>
      <c r="CK38" s="201"/>
      <c r="CL38" s="201"/>
      <c r="CM38" s="201"/>
      <c r="CN38" s="201"/>
      <c r="CO38" s="201"/>
      <c r="CP38" s="201"/>
      <c r="CQ38" s="201"/>
      <c r="CR38" s="201"/>
      <c r="CS38" s="201"/>
      <c r="CT38" s="201"/>
      <c r="CU38" s="201"/>
      <c r="CV38" s="201"/>
      <c r="CW38" s="201"/>
      <c r="CX38" s="201"/>
      <c r="CY38" s="201"/>
      <c r="CZ38" s="201"/>
      <c r="DA38" s="201"/>
      <c r="DB38" s="201"/>
      <c r="DC38" s="201"/>
      <c r="DD38" s="201"/>
      <c r="DE38" s="201"/>
      <c r="DF38" s="201"/>
      <c r="DG38" s="201"/>
      <c r="DH38" s="201"/>
      <c r="DI38" s="201"/>
      <c r="DJ38" s="201"/>
      <c r="DK38" s="201"/>
      <c r="DL38" s="201"/>
      <c r="DM38" s="201"/>
      <c r="DN38" s="201"/>
      <c r="DO38" s="201"/>
      <c r="DP38" s="201"/>
      <c r="DQ38" s="201"/>
      <c r="DR38" s="201"/>
      <c r="DS38" s="201"/>
      <c r="DT38" s="201"/>
      <c r="DU38" s="201"/>
      <c r="DV38" s="201"/>
      <c r="DW38" s="201"/>
      <c r="DX38" s="201"/>
      <c r="DY38" s="201"/>
      <c r="DZ38" s="201"/>
      <c r="EA38" s="201"/>
      <c r="EB38" s="201"/>
      <c r="EC38" s="201"/>
      <c r="ED38" s="201"/>
      <c r="EE38" s="201"/>
      <c r="EF38" s="201"/>
      <c r="EG38" s="201"/>
      <c r="EH38" s="201"/>
      <c r="EI38" s="201"/>
      <c r="EJ38" s="201"/>
      <c r="EK38" s="201"/>
      <c r="EL38" s="201"/>
      <c r="EM38" s="201"/>
      <c r="EN38" s="201"/>
      <c r="EO38" s="201"/>
      <c r="EP38" s="201"/>
      <c r="EQ38" s="201"/>
      <c r="ER38" s="201"/>
      <c r="ES38" s="201"/>
      <c r="ET38" s="201"/>
      <c r="EU38" s="201"/>
      <c r="EV38" s="201"/>
      <c r="EW38" s="201"/>
      <c r="EX38" s="201"/>
      <c r="EY38" s="201"/>
      <c r="EZ38" s="201"/>
      <c r="FA38" s="201"/>
      <c r="FB38" s="201"/>
      <c r="FC38" s="201"/>
      <c r="FD38" s="201"/>
      <c r="FE38" s="201"/>
      <c r="FF38" s="201"/>
      <c r="FG38" s="201"/>
      <c r="FH38" s="201"/>
      <c r="FI38" s="201"/>
      <c r="FJ38" s="201"/>
      <c r="FK38" s="201"/>
      <c r="FL38" s="201"/>
      <c r="FM38" s="201"/>
      <c r="FN38" s="201"/>
      <c r="FO38" s="201"/>
      <c r="FP38" s="201"/>
      <c r="FQ38" s="201"/>
      <c r="FR38" s="201"/>
      <c r="FS38" s="201"/>
      <c r="FT38" s="201"/>
      <c r="FU38" s="201"/>
      <c r="FV38" s="201"/>
      <c r="FW38" s="201"/>
      <c r="FX38" s="201"/>
      <c r="FY38" s="201"/>
      <c r="FZ38" s="201"/>
      <c r="GA38" s="201"/>
      <c r="GB38" s="201"/>
      <c r="GC38" s="201"/>
      <c r="GD38" s="201"/>
      <c r="GE38" s="201"/>
      <c r="GF38" s="201"/>
      <c r="GG38" s="201"/>
      <c r="GH38" s="201"/>
      <c r="GI38" s="201"/>
      <c r="GJ38" s="201"/>
      <c r="GK38" s="201"/>
      <c r="GL38" s="201"/>
      <c r="GM38" s="201"/>
      <c r="GN38" s="201"/>
      <c r="GO38" s="201"/>
      <c r="GP38" s="201"/>
      <c r="GQ38" s="201"/>
      <c r="GR38" s="201"/>
      <c r="GS38" s="201"/>
      <c r="GT38" s="201"/>
      <c r="GU38" s="201"/>
      <c r="GV38" s="201"/>
      <c r="GW38" s="201"/>
      <c r="GX38" s="201"/>
      <c r="GY38" s="201"/>
      <c r="GZ38" s="201"/>
      <c r="HA38" s="201"/>
      <c r="HB38" s="201"/>
      <c r="HC38" s="201"/>
      <c r="HD38" s="201"/>
      <c r="HE38" s="201"/>
      <c r="HF38" s="201"/>
      <c r="HG38" s="201"/>
      <c r="HH38" s="201"/>
      <c r="HI38" s="201"/>
      <c r="HJ38" s="201"/>
      <c r="HK38" s="201"/>
      <c r="HL38" s="201"/>
      <c r="HM38" s="201"/>
      <c r="HN38" s="201"/>
      <c r="HO38" s="201"/>
      <c r="HP38" s="201"/>
      <c r="HQ38" s="201"/>
      <c r="HR38" s="201"/>
      <c r="HS38" s="201"/>
      <c r="HT38" s="201"/>
      <c r="HU38" s="201"/>
      <c r="HV38" s="201"/>
      <c r="HW38" s="201"/>
      <c r="HX38" s="201"/>
      <c r="HY38" s="201"/>
      <c r="HZ38" s="201"/>
      <c r="IA38" s="201"/>
      <c r="IB38" s="201"/>
      <c r="IC38" s="201"/>
      <c r="ID38" s="201"/>
      <c r="IE38" s="201"/>
      <c r="IF38" s="201"/>
      <c r="IG38" s="201"/>
      <c r="IH38" s="201"/>
      <c r="II38" s="201"/>
      <c r="IJ38" s="201"/>
      <c r="IK38" s="201"/>
      <c r="IL38" s="201"/>
      <c r="IM38" s="201"/>
      <c r="IN38" s="201"/>
      <c r="IO38" s="201"/>
      <c r="IP38" s="201"/>
      <c r="IQ38" s="201"/>
      <c r="IR38" s="201"/>
      <c r="IS38" s="201"/>
      <c r="IT38" s="201"/>
      <c r="IU38" s="201"/>
      <c r="IV38" s="201"/>
      <c r="IW38" s="201"/>
    </row>
    <row r="39" customFormat="false" ht="9.75" hidden="false" customHeight="true" outlineLevel="0" collapsed="false">
      <c r="A39" s="247" t="s">
        <v>224</v>
      </c>
      <c r="B39" s="248" t="s">
        <v>225</v>
      </c>
      <c r="C39" s="248" t="s">
        <v>226</v>
      </c>
      <c r="D39" s="249" t="s">
        <v>227</v>
      </c>
      <c r="E39" s="249" t="s">
        <v>228</v>
      </c>
      <c r="F39" s="249" t="s">
        <v>229</v>
      </c>
      <c r="G39" s="248" t="s">
        <v>230</v>
      </c>
      <c r="H39" s="248" t="s">
        <v>231</v>
      </c>
      <c r="I39" s="249" t="s">
        <v>232</v>
      </c>
      <c r="J39" s="249" t="s">
        <v>189</v>
      </c>
      <c r="K39" s="248" t="s">
        <v>233</v>
      </c>
      <c r="L39" s="248" t="s">
        <v>190</v>
      </c>
      <c r="M39" s="248" t="s">
        <v>234</v>
      </c>
      <c r="N39" s="248" t="s">
        <v>235</v>
      </c>
      <c r="O39" s="248" t="s">
        <v>236</v>
      </c>
      <c r="P39" s="248" t="s">
        <v>237</v>
      </c>
      <c r="Q39" s="248" t="s">
        <v>238</v>
      </c>
      <c r="R39" s="248" t="s">
        <v>239</v>
      </c>
      <c r="S39" s="248" t="s">
        <v>240</v>
      </c>
      <c r="T39" s="248" t="s">
        <v>241</v>
      </c>
      <c r="U39" s="248" t="s">
        <v>242</v>
      </c>
      <c r="V39" s="248" t="s">
        <v>243</v>
      </c>
      <c r="W39" s="248" t="s">
        <v>244</v>
      </c>
      <c r="X39" s="250" t="s">
        <v>245</v>
      </c>
      <c r="Y39" s="248" t="s">
        <v>246</v>
      </c>
      <c r="Z39" s="248" t="s">
        <v>247</v>
      </c>
      <c r="AA39" s="251" t="s">
        <v>248</v>
      </c>
      <c r="AB39" s="251" t="s">
        <v>249</v>
      </c>
      <c r="AC39" s="201"/>
      <c r="AG39" s="252"/>
      <c r="AH39" s="252"/>
      <c r="AK39" s="252"/>
      <c r="AL39" s="252"/>
      <c r="AZ39" s="253"/>
      <c r="BE39" s="201"/>
      <c r="BF39" s="201"/>
      <c r="BG39" s="201"/>
      <c r="BH39" s="201"/>
      <c r="BI39" s="201"/>
      <c r="BJ39" s="201"/>
      <c r="BK39" s="201"/>
      <c r="BL39" s="201"/>
      <c r="BM39" s="201"/>
      <c r="BN39" s="201"/>
      <c r="BO39" s="201"/>
      <c r="BP39" s="201"/>
      <c r="BQ39" s="201"/>
      <c r="BR39" s="201"/>
      <c r="BS39" s="201"/>
      <c r="BT39" s="201"/>
      <c r="BU39" s="201"/>
      <c r="BV39" s="201"/>
      <c r="BW39" s="201"/>
      <c r="BX39" s="201"/>
      <c r="BY39" s="201"/>
      <c r="BZ39" s="201"/>
      <c r="CA39" s="201"/>
      <c r="CB39" s="201"/>
      <c r="CC39" s="201"/>
      <c r="CD39" s="201"/>
      <c r="CE39" s="201"/>
      <c r="CF39" s="201"/>
      <c r="CG39" s="201"/>
      <c r="CH39" s="201"/>
      <c r="CI39" s="201"/>
      <c r="CJ39" s="201"/>
      <c r="CK39" s="201"/>
      <c r="CL39" s="201"/>
      <c r="CM39" s="201"/>
      <c r="CN39" s="201"/>
      <c r="CO39" s="201"/>
      <c r="CP39" s="201"/>
      <c r="CQ39" s="201"/>
      <c r="CR39" s="201"/>
      <c r="CS39" s="201"/>
      <c r="CT39" s="201"/>
      <c r="CU39" s="201"/>
      <c r="CV39" s="201"/>
      <c r="CW39" s="201"/>
      <c r="CX39" s="201"/>
      <c r="CY39" s="201"/>
      <c r="CZ39" s="201"/>
      <c r="DA39" s="201"/>
      <c r="DB39" s="201"/>
      <c r="DC39" s="201"/>
      <c r="DD39" s="201"/>
      <c r="DE39" s="201"/>
      <c r="DF39" s="201"/>
      <c r="DG39" s="201"/>
      <c r="DH39" s="201"/>
      <c r="DI39" s="201"/>
      <c r="DJ39" s="201"/>
      <c r="DK39" s="201"/>
      <c r="DL39" s="201"/>
      <c r="DM39" s="201"/>
      <c r="DN39" s="201"/>
      <c r="DO39" s="201"/>
      <c r="DP39" s="201"/>
      <c r="DQ39" s="201"/>
      <c r="DR39" s="201"/>
      <c r="DS39" s="201"/>
      <c r="DT39" s="201"/>
      <c r="DU39" s="201"/>
      <c r="DV39" s="201"/>
      <c r="DW39" s="201"/>
      <c r="DX39" s="201"/>
      <c r="DY39" s="201"/>
      <c r="DZ39" s="201"/>
      <c r="EA39" s="201"/>
      <c r="EB39" s="201"/>
      <c r="EC39" s="201"/>
      <c r="ED39" s="201"/>
      <c r="EE39" s="201"/>
      <c r="EF39" s="201"/>
      <c r="EG39" s="201"/>
      <c r="EH39" s="201"/>
      <c r="EI39" s="201"/>
      <c r="EJ39" s="201"/>
      <c r="EK39" s="201"/>
      <c r="EL39" s="201"/>
      <c r="EM39" s="201"/>
      <c r="EN39" s="201"/>
      <c r="EO39" s="201"/>
      <c r="EP39" s="201"/>
      <c r="EQ39" s="201"/>
      <c r="ER39" s="201"/>
      <c r="ES39" s="201"/>
      <c r="ET39" s="201"/>
      <c r="EU39" s="201"/>
      <c r="EV39" s="201"/>
      <c r="EW39" s="201"/>
      <c r="EX39" s="201"/>
      <c r="EY39" s="201"/>
      <c r="EZ39" s="201"/>
      <c r="FA39" s="201"/>
      <c r="FB39" s="201"/>
      <c r="FC39" s="201"/>
      <c r="FD39" s="201"/>
      <c r="FE39" s="201"/>
      <c r="FF39" s="201"/>
      <c r="FG39" s="201"/>
      <c r="FH39" s="201"/>
      <c r="FI39" s="201"/>
      <c r="FJ39" s="201"/>
      <c r="FK39" s="201"/>
      <c r="FL39" s="201"/>
      <c r="FM39" s="201"/>
      <c r="FN39" s="201"/>
      <c r="FO39" s="201"/>
      <c r="FP39" s="201"/>
      <c r="FQ39" s="201"/>
      <c r="FR39" s="201"/>
      <c r="FS39" s="201"/>
      <c r="FT39" s="201"/>
      <c r="FU39" s="201"/>
      <c r="FV39" s="201"/>
      <c r="FW39" s="201"/>
      <c r="FX39" s="201"/>
      <c r="FY39" s="201"/>
      <c r="FZ39" s="201"/>
      <c r="GA39" s="201"/>
      <c r="GB39" s="201"/>
      <c r="GC39" s="201"/>
      <c r="GD39" s="201"/>
      <c r="GE39" s="201"/>
      <c r="GF39" s="201"/>
      <c r="GG39" s="201"/>
      <c r="GH39" s="201"/>
      <c r="GI39" s="201"/>
      <c r="GJ39" s="201"/>
      <c r="GK39" s="201"/>
      <c r="GL39" s="201"/>
      <c r="GM39" s="201"/>
      <c r="GN39" s="201"/>
      <c r="GO39" s="201"/>
      <c r="GP39" s="201"/>
      <c r="GQ39" s="201"/>
      <c r="GR39" s="201"/>
      <c r="GS39" s="201"/>
      <c r="GT39" s="201"/>
      <c r="GU39" s="201"/>
      <c r="GV39" s="201"/>
      <c r="GW39" s="201"/>
      <c r="GX39" s="201"/>
      <c r="GY39" s="201"/>
      <c r="GZ39" s="201"/>
      <c r="HA39" s="201"/>
      <c r="HB39" s="201"/>
      <c r="HC39" s="201"/>
      <c r="HD39" s="201"/>
      <c r="HE39" s="201"/>
      <c r="HF39" s="201"/>
      <c r="HG39" s="201"/>
      <c r="HH39" s="201"/>
      <c r="HI39" s="201"/>
      <c r="HJ39" s="201"/>
      <c r="HK39" s="201"/>
      <c r="HL39" s="201"/>
      <c r="HM39" s="201"/>
      <c r="HN39" s="201"/>
      <c r="HO39" s="201"/>
      <c r="HP39" s="201"/>
      <c r="HQ39" s="201"/>
      <c r="HR39" s="201"/>
      <c r="HS39" s="201"/>
      <c r="HT39" s="201"/>
      <c r="HU39" s="201"/>
      <c r="HV39" s="201"/>
      <c r="HW39" s="201"/>
      <c r="HX39" s="201"/>
      <c r="HY39" s="201"/>
      <c r="HZ39" s="201"/>
      <c r="IA39" s="201"/>
      <c r="IB39" s="201"/>
      <c r="IC39" s="201"/>
      <c r="ID39" s="201"/>
      <c r="IE39" s="201"/>
      <c r="IF39" s="201"/>
      <c r="IG39" s="201"/>
      <c r="IH39" s="201"/>
      <c r="II39" s="201"/>
      <c r="IJ39" s="201"/>
      <c r="IK39" s="201"/>
      <c r="IL39" s="201"/>
      <c r="IM39" s="201"/>
      <c r="IN39" s="201"/>
      <c r="IO39" s="201"/>
      <c r="IP39" s="201"/>
      <c r="IQ39" s="201"/>
      <c r="IR39" s="201"/>
      <c r="IS39" s="201"/>
      <c r="IT39" s="201"/>
      <c r="IU39" s="201"/>
      <c r="IV39" s="201"/>
      <c r="IW39" s="201"/>
    </row>
    <row r="40" customFormat="false" ht="11.25" hidden="false" customHeight="true" outlineLevel="0" collapsed="false">
      <c r="A40" s="254" t="s">
        <v>250</v>
      </c>
      <c r="B40" s="254" t="s">
        <v>251</v>
      </c>
      <c r="C40" s="254" t="s">
        <v>252</v>
      </c>
      <c r="D40" s="255" t="n">
        <v>37347</v>
      </c>
      <c r="E40" s="255" t="n">
        <v>37437</v>
      </c>
      <c r="F40" s="256" t="s">
        <v>253</v>
      </c>
      <c r="G40" s="254" t="n">
        <v>3679</v>
      </c>
      <c r="H40" s="254" t="s">
        <v>254</v>
      </c>
      <c r="I40" s="255" t="n">
        <v>37124</v>
      </c>
      <c r="J40" s="254" t="s">
        <v>195</v>
      </c>
      <c r="K40" s="254" t="s">
        <v>255</v>
      </c>
      <c r="L40" s="254" t="s">
        <v>116</v>
      </c>
      <c r="M40" s="257" t="b">
        <f aca="false">FALSE()</f>
        <v>0</v>
      </c>
      <c r="N40" s="257" t="n">
        <v>25</v>
      </c>
      <c r="O40" s="257" t="s">
        <v>256</v>
      </c>
      <c r="P40" s="257" t="s">
        <v>257</v>
      </c>
      <c r="Q40" s="257" t="s">
        <v>258</v>
      </c>
      <c r="R40" s="257" t="s">
        <v>259</v>
      </c>
      <c r="S40" s="257" t="b">
        <f aca="false">FALSE()</f>
        <v>0</v>
      </c>
      <c r="T40" s="257" t="n">
        <v>10400</v>
      </c>
      <c r="U40" s="257" t="n">
        <v>37</v>
      </c>
      <c r="V40" s="257" t="s">
        <v>260</v>
      </c>
      <c r="W40" s="257" t="n">
        <v>0</v>
      </c>
      <c r="X40" s="257" t="n">
        <v>384800</v>
      </c>
      <c r="Y40" s="255" t="n">
        <v>37211</v>
      </c>
      <c r="Z40" s="257" t="n">
        <v>27.6</v>
      </c>
      <c r="AA40" s="257" t="n">
        <v>-97864</v>
      </c>
      <c r="AB40" s="257" t="n">
        <v>-96536</v>
      </c>
      <c r="AC40" s="258"/>
      <c r="AD40" s="258"/>
      <c r="AE40" s="258"/>
      <c r="AF40" s="258"/>
      <c r="AG40" s="258"/>
      <c r="AH40" s="258"/>
      <c r="AI40" s="258"/>
      <c r="AJ40" s="258"/>
      <c r="AK40" s="258"/>
      <c r="AL40" s="258"/>
      <c r="AM40" s="258"/>
      <c r="AN40" s="258"/>
      <c r="AO40" s="258"/>
      <c r="AP40" s="258"/>
      <c r="AQ40" s="258"/>
      <c r="AR40" s="258"/>
      <c r="AS40" s="258"/>
      <c r="AT40" s="258"/>
      <c r="AU40" s="258"/>
      <c r="AV40" s="258"/>
      <c r="AW40" s="258"/>
      <c r="AX40" s="258"/>
      <c r="AY40" s="258"/>
      <c r="AZ40" s="258"/>
      <c r="BA40" s="258"/>
      <c r="BB40" s="258"/>
      <c r="BC40" s="258"/>
      <c r="BD40" s="258"/>
      <c r="BE40" s="258"/>
      <c r="BF40" s="258"/>
      <c r="BG40" s="258"/>
      <c r="BH40" s="258"/>
      <c r="BI40" s="258"/>
      <c r="BJ40" s="258"/>
      <c r="BK40" s="258"/>
      <c r="BL40" s="258"/>
      <c r="BM40" s="258"/>
      <c r="BN40" s="258"/>
      <c r="BO40" s="258"/>
      <c r="BP40" s="258"/>
      <c r="BQ40" s="258"/>
      <c r="BR40" s="258"/>
      <c r="BS40" s="258"/>
      <c r="BT40" s="258"/>
      <c r="BU40" s="258"/>
      <c r="BV40" s="258"/>
      <c r="BW40" s="258"/>
      <c r="BX40" s="258"/>
      <c r="BY40" s="258"/>
      <c r="BZ40" s="258"/>
      <c r="CA40" s="258"/>
      <c r="CB40" s="258"/>
      <c r="CC40" s="258"/>
      <c r="CD40" s="258"/>
      <c r="CE40" s="258"/>
      <c r="CF40" s="258"/>
      <c r="CG40" s="258"/>
      <c r="CH40" s="258"/>
      <c r="CI40" s="258"/>
      <c r="CJ40" s="258"/>
      <c r="CK40" s="258"/>
      <c r="CL40" s="258"/>
      <c r="CM40" s="258"/>
      <c r="CN40" s="258"/>
      <c r="CO40" s="258"/>
      <c r="CP40" s="258"/>
      <c r="CQ40" s="258"/>
      <c r="CR40" s="258"/>
      <c r="CS40" s="258"/>
      <c r="CT40" s="258"/>
      <c r="CU40" s="258"/>
      <c r="CV40" s="258"/>
      <c r="CW40" s="258"/>
      <c r="CX40" s="258"/>
      <c r="CY40" s="258"/>
      <c r="CZ40" s="258"/>
      <c r="DA40" s="258"/>
      <c r="DB40" s="258"/>
      <c r="DC40" s="258"/>
      <c r="DD40" s="258"/>
      <c r="DE40" s="258"/>
      <c r="DF40" s="258"/>
      <c r="DG40" s="258"/>
      <c r="DH40" s="258"/>
      <c r="DI40" s="258"/>
      <c r="DJ40" s="258"/>
      <c r="DK40" s="258"/>
      <c r="DL40" s="258"/>
      <c r="DM40" s="258"/>
      <c r="DN40" s="258"/>
      <c r="DO40" s="258"/>
      <c r="DP40" s="258"/>
      <c r="DQ40" s="258"/>
      <c r="DR40" s="258"/>
      <c r="DS40" s="258"/>
      <c r="DT40" s="258"/>
      <c r="DU40" s="258"/>
      <c r="DV40" s="258"/>
      <c r="DW40" s="258"/>
      <c r="DX40" s="258"/>
      <c r="DY40" s="258"/>
      <c r="DZ40" s="258"/>
      <c r="EA40" s="258"/>
      <c r="EB40" s="258"/>
      <c r="EC40" s="258"/>
      <c r="ED40" s="258"/>
      <c r="EE40" s="258"/>
      <c r="EF40" s="258"/>
      <c r="EG40" s="258"/>
      <c r="EH40" s="258"/>
      <c r="EI40" s="258"/>
      <c r="EJ40" s="258"/>
      <c r="EK40" s="258"/>
      <c r="EL40" s="258"/>
      <c r="EM40" s="258"/>
      <c r="EN40" s="258"/>
      <c r="EO40" s="258"/>
      <c r="EP40" s="258"/>
      <c r="EQ40" s="258"/>
      <c r="ER40" s="258"/>
      <c r="ES40" s="258"/>
      <c r="ET40" s="258"/>
      <c r="EU40" s="258"/>
      <c r="EV40" s="258"/>
      <c r="EW40" s="258"/>
      <c r="EX40" s="258"/>
      <c r="EY40" s="258"/>
      <c r="EZ40" s="258"/>
      <c r="FA40" s="258"/>
      <c r="FB40" s="258"/>
      <c r="FC40" s="258"/>
      <c r="FD40" s="258"/>
      <c r="FE40" s="258"/>
      <c r="FF40" s="258"/>
      <c r="FG40" s="258"/>
      <c r="FH40" s="258"/>
      <c r="FI40" s="258"/>
      <c r="FJ40" s="258"/>
      <c r="FK40" s="258"/>
      <c r="FL40" s="258"/>
      <c r="FM40" s="258"/>
      <c r="FN40" s="258"/>
      <c r="FO40" s="258"/>
      <c r="FP40" s="258"/>
      <c r="FQ40" s="258"/>
      <c r="FR40" s="258"/>
      <c r="FS40" s="258"/>
      <c r="FT40" s="258"/>
      <c r="FU40" s="258"/>
      <c r="FV40" s="258"/>
      <c r="FW40" s="258"/>
      <c r="FX40" s="258"/>
      <c r="FY40" s="258"/>
      <c r="FZ40" s="258"/>
      <c r="GA40" s="258"/>
      <c r="GB40" s="258"/>
      <c r="GC40" s="258"/>
      <c r="GD40" s="258"/>
      <c r="GE40" s="258"/>
      <c r="GF40" s="258"/>
      <c r="GG40" s="258"/>
      <c r="GH40" s="258"/>
      <c r="GI40" s="258"/>
      <c r="GJ40" s="258"/>
      <c r="GK40" s="258"/>
      <c r="GL40" s="258"/>
      <c r="GM40" s="258"/>
      <c r="GN40" s="258"/>
      <c r="GO40" s="258"/>
      <c r="GP40" s="258"/>
      <c r="GQ40" s="258"/>
      <c r="GR40" s="258"/>
      <c r="GS40" s="258"/>
      <c r="GT40" s="258"/>
      <c r="GU40" s="258"/>
      <c r="GV40" s="258"/>
      <c r="GW40" s="258"/>
      <c r="GX40" s="258"/>
      <c r="GY40" s="258"/>
      <c r="GZ40" s="258"/>
      <c r="HA40" s="258"/>
      <c r="HB40" s="258"/>
      <c r="HC40" s="258"/>
      <c r="HD40" s="258"/>
      <c r="HE40" s="258"/>
      <c r="HF40" s="258"/>
      <c r="HG40" s="258"/>
      <c r="HH40" s="258"/>
      <c r="HI40" s="258"/>
      <c r="HJ40" s="258"/>
      <c r="HK40" s="258"/>
      <c r="HL40" s="258"/>
      <c r="HM40" s="258"/>
      <c r="HN40" s="258"/>
      <c r="HO40" s="258"/>
      <c r="HP40" s="258"/>
      <c r="HQ40" s="258"/>
      <c r="HR40" s="258"/>
      <c r="HS40" s="258"/>
      <c r="HT40" s="258"/>
      <c r="HU40" s="258"/>
      <c r="HV40" s="258"/>
      <c r="HW40" s="258"/>
      <c r="HX40" s="258"/>
      <c r="HY40" s="258"/>
      <c r="HZ40" s="258"/>
      <c r="IA40" s="258"/>
      <c r="IB40" s="258"/>
      <c r="IC40" s="258"/>
      <c r="ID40" s="258"/>
      <c r="IE40" s="258"/>
      <c r="IF40" s="258"/>
      <c r="IG40" s="258"/>
      <c r="IH40" s="258"/>
      <c r="II40" s="258"/>
      <c r="IJ40" s="258"/>
      <c r="IK40" s="258"/>
      <c r="IL40" s="258"/>
      <c r="IM40" s="258"/>
      <c r="IN40" s="258"/>
      <c r="IO40" s="258"/>
      <c r="IP40" s="258"/>
      <c r="IQ40" s="258"/>
      <c r="IR40" s="258"/>
      <c r="IS40" s="258"/>
      <c r="IT40" s="258"/>
      <c r="IU40" s="258"/>
      <c r="IV40" s="258"/>
      <c r="IW40" s="258"/>
    </row>
    <row r="41" customFormat="false" ht="11.25" hidden="false" customHeight="true" outlineLevel="0" collapsed="false">
      <c r="A41" s="254" t="s">
        <v>250</v>
      </c>
      <c r="B41" s="254" t="s">
        <v>251</v>
      </c>
      <c r="C41" s="254" t="s">
        <v>252</v>
      </c>
      <c r="D41" s="255" t="n">
        <v>37347</v>
      </c>
      <c r="E41" s="255" t="n">
        <v>37437</v>
      </c>
      <c r="F41" s="256" t="s">
        <v>253</v>
      </c>
      <c r="G41" s="254" t="n">
        <v>3679</v>
      </c>
      <c r="H41" s="254" t="s">
        <v>254</v>
      </c>
      <c r="I41" s="255" t="n">
        <v>37124</v>
      </c>
      <c r="J41" s="254" t="s">
        <v>196</v>
      </c>
      <c r="K41" s="254" t="s">
        <v>255</v>
      </c>
      <c r="L41" s="254" t="s">
        <v>116</v>
      </c>
      <c r="M41" s="257" t="b">
        <f aca="false">FALSE()</f>
        <v>0</v>
      </c>
      <c r="N41" s="257" t="n">
        <v>25</v>
      </c>
      <c r="O41" s="257" t="s">
        <v>256</v>
      </c>
      <c r="P41" s="257" t="s">
        <v>257</v>
      </c>
      <c r="Q41" s="257" t="s">
        <v>258</v>
      </c>
      <c r="R41" s="257" t="s">
        <v>259</v>
      </c>
      <c r="S41" s="257" t="b">
        <f aca="false">FALSE()</f>
        <v>0</v>
      </c>
      <c r="T41" s="257" t="n">
        <v>10400</v>
      </c>
      <c r="U41" s="257" t="n">
        <v>37</v>
      </c>
      <c r="V41" s="257" t="s">
        <v>260</v>
      </c>
      <c r="W41" s="257" t="n">
        <v>0</v>
      </c>
      <c r="X41" s="257" t="n">
        <v>384800</v>
      </c>
      <c r="Y41" s="255" t="n">
        <v>37211</v>
      </c>
      <c r="Z41" s="257" t="n">
        <v>28.75</v>
      </c>
      <c r="AA41" s="257" t="n">
        <v>-85904</v>
      </c>
      <c r="AB41" s="257" t="n">
        <v>-84467</v>
      </c>
      <c r="AC41" s="258"/>
      <c r="AD41" s="258"/>
      <c r="AE41" s="258"/>
      <c r="AF41" s="258"/>
      <c r="AG41" s="258"/>
      <c r="AH41" s="258"/>
      <c r="AI41" s="258"/>
      <c r="AJ41" s="258"/>
      <c r="AK41" s="258"/>
      <c r="AL41" s="258"/>
      <c r="AM41" s="258"/>
      <c r="AN41" s="258"/>
      <c r="AO41" s="258"/>
      <c r="AP41" s="258"/>
      <c r="AQ41" s="258"/>
      <c r="AR41" s="258"/>
      <c r="AS41" s="258"/>
      <c r="AT41" s="258"/>
      <c r="AU41" s="258"/>
      <c r="AV41" s="258"/>
      <c r="AW41" s="258"/>
      <c r="AX41" s="258"/>
      <c r="AY41" s="258"/>
      <c r="AZ41" s="258"/>
      <c r="BA41" s="258"/>
      <c r="BB41" s="258"/>
      <c r="BC41" s="258"/>
      <c r="BD41" s="258"/>
      <c r="BE41" s="258"/>
      <c r="BF41" s="258"/>
      <c r="BG41" s="258"/>
      <c r="BH41" s="258"/>
      <c r="BI41" s="258"/>
      <c r="BJ41" s="258"/>
      <c r="BK41" s="258"/>
      <c r="BL41" s="258"/>
      <c r="BM41" s="258"/>
      <c r="BN41" s="258"/>
      <c r="BO41" s="258"/>
      <c r="BP41" s="258"/>
      <c r="BQ41" s="258"/>
      <c r="BR41" s="258"/>
      <c r="BS41" s="258"/>
      <c r="BT41" s="258"/>
      <c r="BU41" s="258"/>
      <c r="BV41" s="258"/>
      <c r="BW41" s="258"/>
      <c r="BX41" s="258"/>
      <c r="BY41" s="258"/>
      <c r="BZ41" s="258"/>
      <c r="CA41" s="258"/>
      <c r="CB41" s="258"/>
      <c r="CC41" s="258"/>
      <c r="CD41" s="258"/>
      <c r="CE41" s="258"/>
      <c r="CF41" s="258"/>
      <c r="CG41" s="258"/>
      <c r="CH41" s="258"/>
      <c r="CI41" s="258"/>
      <c r="CJ41" s="258"/>
      <c r="CK41" s="258"/>
      <c r="CL41" s="258"/>
      <c r="CM41" s="258"/>
      <c r="CN41" s="258"/>
      <c r="CO41" s="258"/>
      <c r="CP41" s="258"/>
      <c r="CQ41" s="258"/>
      <c r="CR41" s="258"/>
      <c r="CS41" s="258"/>
      <c r="CT41" s="258"/>
      <c r="CU41" s="258"/>
      <c r="CV41" s="258"/>
      <c r="CW41" s="258"/>
      <c r="CX41" s="258"/>
      <c r="CY41" s="258"/>
      <c r="CZ41" s="258"/>
      <c r="DA41" s="258"/>
      <c r="DB41" s="258"/>
      <c r="DC41" s="258"/>
      <c r="DD41" s="258"/>
      <c r="DE41" s="258"/>
      <c r="DF41" s="258"/>
      <c r="DG41" s="258"/>
      <c r="DH41" s="258"/>
      <c r="DI41" s="258"/>
      <c r="DJ41" s="258"/>
      <c r="DK41" s="258"/>
      <c r="DL41" s="258"/>
      <c r="DM41" s="258"/>
      <c r="DN41" s="258"/>
      <c r="DO41" s="258"/>
      <c r="DP41" s="258"/>
      <c r="DQ41" s="258"/>
      <c r="DR41" s="258"/>
      <c r="DS41" s="258"/>
      <c r="DT41" s="258"/>
      <c r="DU41" s="258"/>
      <c r="DV41" s="258"/>
      <c r="DW41" s="258"/>
      <c r="DX41" s="258"/>
      <c r="DY41" s="258"/>
      <c r="DZ41" s="258"/>
      <c r="EA41" s="258"/>
      <c r="EB41" s="258"/>
      <c r="EC41" s="258"/>
      <c r="ED41" s="258"/>
      <c r="EE41" s="258"/>
      <c r="EF41" s="258"/>
      <c r="EG41" s="258"/>
      <c r="EH41" s="258"/>
      <c r="EI41" s="258"/>
      <c r="EJ41" s="258"/>
      <c r="EK41" s="258"/>
      <c r="EL41" s="258"/>
      <c r="EM41" s="258"/>
      <c r="EN41" s="258"/>
      <c r="EO41" s="258"/>
      <c r="EP41" s="258"/>
      <c r="EQ41" s="258"/>
      <c r="ER41" s="258"/>
      <c r="ES41" s="258"/>
      <c r="ET41" s="258"/>
      <c r="EU41" s="258"/>
      <c r="EV41" s="258"/>
      <c r="EW41" s="258"/>
      <c r="EX41" s="258"/>
      <c r="EY41" s="258"/>
      <c r="EZ41" s="258"/>
      <c r="FA41" s="258"/>
      <c r="FB41" s="258"/>
      <c r="FC41" s="258"/>
      <c r="FD41" s="258"/>
      <c r="FE41" s="258"/>
      <c r="FF41" s="258"/>
      <c r="FG41" s="258"/>
      <c r="FH41" s="258"/>
      <c r="FI41" s="258"/>
      <c r="FJ41" s="258"/>
      <c r="FK41" s="258"/>
      <c r="FL41" s="258"/>
      <c r="FM41" s="258"/>
      <c r="FN41" s="258"/>
      <c r="FO41" s="258"/>
      <c r="FP41" s="258"/>
      <c r="FQ41" s="258"/>
      <c r="FR41" s="258"/>
      <c r="FS41" s="258"/>
      <c r="FT41" s="258"/>
      <c r="FU41" s="258"/>
      <c r="FV41" s="258"/>
      <c r="FW41" s="258"/>
      <c r="FX41" s="258"/>
      <c r="FY41" s="258"/>
      <c r="FZ41" s="258"/>
      <c r="GA41" s="258"/>
      <c r="GB41" s="258"/>
      <c r="GC41" s="258"/>
      <c r="GD41" s="258"/>
      <c r="GE41" s="258"/>
      <c r="GF41" s="258"/>
      <c r="GG41" s="258"/>
      <c r="GH41" s="258"/>
      <c r="GI41" s="258"/>
      <c r="GJ41" s="258"/>
      <c r="GK41" s="258"/>
      <c r="GL41" s="258"/>
      <c r="GM41" s="258"/>
      <c r="GN41" s="258"/>
      <c r="GO41" s="258"/>
      <c r="GP41" s="258"/>
      <c r="GQ41" s="258"/>
      <c r="GR41" s="258"/>
      <c r="GS41" s="258"/>
      <c r="GT41" s="258"/>
      <c r="GU41" s="258"/>
      <c r="GV41" s="258"/>
      <c r="GW41" s="258"/>
      <c r="GX41" s="258"/>
      <c r="GY41" s="258"/>
      <c r="GZ41" s="258"/>
      <c r="HA41" s="258"/>
      <c r="HB41" s="258"/>
      <c r="HC41" s="258"/>
      <c r="HD41" s="258"/>
      <c r="HE41" s="258"/>
      <c r="HF41" s="258"/>
      <c r="HG41" s="258"/>
      <c r="HH41" s="258"/>
      <c r="HI41" s="258"/>
      <c r="HJ41" s="258"/>
      <c r="HK41" s="258"/>
      <c r="HL41" s="258"/>
      <c r="HM41" s="258"/>
      <c r="HN41" s="258"/>
      <c r="HO41" s="258"/>
      <c r="HP41" s="258"/>
      <c r="HQ41" s="258"/>
      <c r="HR41" s="258"/>
      <c r="HS41" s="258"/>
      <c r="HT41" s="258"/>
      <c r="HU41" s="258"/>
      <c r="HV41" s="258"/>
      <c r="HW41" s="258"/>
      <c r="HX41" s="258"/>
      <c r="HY41" s="258"/>
      <c r="HZ41" s="258"/>
      <c r="IA41" s="258"/>
      <c r="IB41" s="258"/>
      <c r="IC41" s="258"/>
      <c r="ID41" s="258"/>
      <c r="IE41" s="258"/>
      <c r="IF41" s="258"/>
      <c r="IG41" s="258"/>
      <c r="IH41" s="258"/>
      <c r="II41" s="258"/>
      <c r="IJ41" s="258"/>
      <c r="IK41" s="258"/>
      <c r="IL41" s="258"/>
      <c r="IM41" s="258"/>
      <c r="IN41" s="258"/>
      <c r="IO41" s="258"/>
      <c r="IP41" s="258"/>
      <c r="IQ41" s="258"/>
      <c r="IR41" s="258"/>
      <c r="IS41" s="258"/>
      <c r="IT41" s="258"/>
      <c r="IU41" s="258"/>
      <c r="IV41" s="258"/>
      <c r="IW41" s="258"/>
    </row>
    <row r="42" customFormat="false" ht="11.25" hidden="false" customHeight="true" outlineLevel="0" collapsed="false">
      <c r="A42" s="254" t="s">
        <v>250</v>
      </c>
      <c r="B42" s="254" t="s">
        <v>251</v>
      </c>
      <c r="C42" s="254" t="s">
        <v>252</v>
      </c>
      <c r="D42" s="255" t="n">
        <v>37347</v>
      </c>
      <c r="E42" s="255" t="n">
        <v>37437</v>
      </c>
      <c r="F42" s="256" t="s">
        <v>253</v>
      </c>
      <c r="G42" s="254" t="n">
        <v>3679</v>
      </c>
      <c r="H42" s="254" t="s">
        <v>254</v>
      </c>
      <c r="I42" s="255" t="n">
        <v>37124</v>
      </c>
      <c r="J42" s="254" t="s">
        <v>197</v>
      </c>
      <c r="K42" s="254" t="s">
        <v>255</v>
      </c>
      <c r="L42" s="254" t="s">
        <v>116</v>
      </c>
      <c r="M42" s="257" t="b">
        <f aca="false">FALSE()</f>
        <v>0</v>
      </c>
      <c r="N42" s="257" t="n">
        <v>25</v>
      </c>
      <c r="O42" s="257" t="s">
        <v>256</v>
      </c>
      <c r="P42" s="257" t="s">
        <v>257</v>
      </c>
      <c r="Q42" s="257" t="s">
        <v>258</v>
      </c>
      <c r="R42" s="257" t="s">
        <v>259</v>
      </c>
      <c r="S42" s="257" t="b">
        <f aca="false">FALSE()</f>
        <v>0</v>
      </c>
      <c r="T42" s="257" t="n">
        <v>10000</v>
      </c>
      <c r="U42" s="257" t="n">
        <v>37</v>
      </c>
      <c r="V42" s="257" t="s">
        <v>260</v>
      </c>
      <c r="W42" s="257" t="n">
        <v>0</v>
      </c>
      <c r="X42" s="257" t="n">
        <v>370000</v>
      </c>
      <c r="Y42" s="255" t="n">
        <v>37211</v>
      </c>
      <c r="Z42" s="257" t="n">
        <v>31.25</v>
      </c>
      <c r="AA42" s="257" t="n">
        <v>-57600</v>
      </c>
      <c r="AB42" s="257" t="n">
        <v>-56450</v>
      </c>
      <c r="AC42" s="258"/>
      <c r="AD42" s="258"/>
      <c r="AE42" s="258"/>
      <c r="AF42" s="258"/>
      <c r="AG42" s="258"/>
      <c r="AH42" s="258"/>
      <c r="AI42" s="258"/>
      <c r="AJ42" s="258"/>
      <c r="AK42" s="258"/>
      <c r="AL42" s="258"/>
      <c r="AM42" s="258"/>
      <c r="AN42" s="258"/>
      <c r="AO42" s="258"/>
      <c r="AP42" s="258"/>
      <c r="AQ42" s="258"/>
      <c r="AR42" s="258"/>
      <c r="AS42" s="258"/>
      <c r="AT42" s="258"/>
      <c r="AU42" s="258"/>
      <c r="AV42" s="258"/>
      <c r="AW42" s="258"/>
      <c r="AX42" s="258"/>
      <c r="AY42" s="258"/>
      <c r="AZ42" s="258"/>
      <c r="BA42" s="258"/>
      <c r="BB42" s="258"/>
      <c r="BC42" s="258"/>
      <c r="BD42" s="258"/>
      <c r="BE42" s="258"/>
      <c r="BF42" s="258"/>
      <c r="BG42" s="258"/>
      <c r="BH42" s="258"/>
      <c r="BI42" s="258"/>
      <c r="BJ42" s="258"/>
      <c r="BK42" s="258"/>
      <c r="BL42" s="258"/>
      <c r="BM42" s="258"/>
      <c r="BN42" s="258"/>
      <c r="BO42" s="258"/>
      <c r="BP42" s="258"/>
      <c r="BQ42" s="258"/>
      <c r="BR42" s="258"/>
      <c r="BS42" s="258"/>
      <c r="BT42" s="258"/>
      <c r="BU42" s="258"/>
      <c r="BV42" s="258"/>
      <c r="BW42" s="258"/>
      <c r="BX42" s="258"/>
      <c r="BY42" s="258"/>
      <c r="BZ42" s="258"/>
      <c r="CA42" s="258"/>
      <c r="CB42" s="258"/>
      <c r="CC42" s="258"/>
      <c r="CD42" s="258"/>
      <c r="CE42" s="258"/>
      <c r="CF42" s="258"/>
      <c r="CG42" s="258"/>
      <c r="CH42" s="258"/>
      <c r="CI42" s="258"/>
      <c r="CJ42" s="258"/>
      <c r="CK42" s="258"/>
      <c r="CL42" s="258"/>
      <c r="CM42" s="258"/>
      <c r="CN42" s="258"/>
      <c r="CO42" s="258"/>
      <c r="CP42" s="258"/>
      <c r="CQ42" s="258"/>
      <c r="CR42" s="258"/>
      <c r="CS42" s="258"/>
      <c r="CT42" s="258"/>
      <c r="CU42" s="258"/>
      <c r="CV42" s="258"/>
      <c r="CW42" s="258"/>
      <c r="CX42" s="258"/>
      <c r="CY42" s="258"/>
      <c r="CZ42" s="258"/>
      <c r="DA42" s="258"/>
      <c r="DB42" s="258"/>
      <c r="DC42" s="258"/>
      <c r="DD42" s="258"/>
      <c r="DE42" s="258"/>
      <c r="DF42" s="258"/>
      <c r="DG42" s="258"/>
      <c r="DH42" s="258"/>
      <c r="DI42" s="258"/>
      <c r="DJ42" s="258"/>
      <c r="DK42" s="258"/>
      <c r="DL42" s="258"/>
      <c r="DM42" s="258"/>
      <c r="DN42" s="258"/>
      <c r="DO42" s="258"/>
      <c r="DP42" s="258"/>
      <c r="DQ42" s="258"/>
      <c r="DR42" s="258"/>
      <c r="DS42" s="258"/>
      <c r="DT42" s="258"/>
      <c r="DU42" s="258"/>
      <c r="DV42" s="258"/>
      <c r="DW42" s="258"/>
      <c r="DX42" s="258"/>
      <c r="DY42" s="258"/>
      <c r="DZ42" s="258"/>
      <c r="EA42" s="258"/>
      <c r="EB42" s="258"/>
      <c r="EC42" s="258"/>
      <c r="ED42" s="258"/>
      <c r="EE42" s="258"/>
      <c r="EF42" s="258"/>
      <c r="EG42" s="258"/>
      <c r="EH42" s="258"/>
      <c r="EI42" s="258"/>
      <c r="EJ42" s="258"/>
      <c r="EK42" s="258"/>
      <c r="EL42" s="258"/>
      <c r="EM42" s="258"/>
      <c r="EN42" s="258"/>
      <c r="EO42" s="258"/>
      <c r="EP42" s="258"/>
      <c r="EQ42" s="258"/>
      <c r="ER42" s="258"/>
      <c r="ES42" s="258"/>
      <c r="ET42" s="258"/>
      <c r="EU42" s="258"/>
      <c r="EV42" s="258"/>
      <c r="EW42" s="258"/>
      <c r="EX42" s="258"/>
      <c r="EY42" s="258"/>
      <c r="EZ42" s="258"/>
      <c r="FA42" s="258"/>
      <c r="FB42" s="258"/>
      <c r="FC42" s="258"/>
      <c r="FD42" s="258"/>
      <c r="FE42" s="258"/>
      <c r="FF42" s="258"/>
      <c r="FG42" s="258"/>
      <c r="FH42" s="258"/>
      <c r="FI42" s="258"/>
      <c r="FJ42" s="258"/>
      <c r="FK42" s="258"/>
      <c r="FL42" s="258"/>
      <c r="FM42" s="258"/>
      <c r="FN42" s="258"/>
      <c r="FO42" s="258"/>
      <c r="FP42" s="258"/>
      <c r="FQ42" s="258"/>
      <c r="FR42" s="258"/>
      <c r="FS42" s="258"/>
      <c r="FT42" s="258"/>
      <c r="FU42" s="258"/>
      <c r="FV42" s="258"/>
      <c r="FW42" s="258"/>
      <c r="FX42" s="258"/>
      <c r="FY42" s="258"/>
      <c r="FZ42" s="258"/>
      <c r="GA42" s="258"/>
      <c r="GB42" s="258"/>
      <c r="GC42" s="258"/>
      <c r="GD42" s="258"/>
      <c r="GE42" s="258"/>
      <c r="GF42" s="258"/>
      <c r="GG42" s="258"/>
      <c r="GH42" s="258"/>
      <c r="GI42" s="258"/>
      <c r="GJ42" s="258"/>
      <c r="GK42" s="258"/>
      <c r="GL42" s="258"/>
      <c r="GM42" s="258"/>
      <c r="GN42" s="258"/>
      <c r="GO42" s="258"/>
      <c r="GP42" s="258"/>
      <c r="GQ42" s="258"/>
      <c r="GR42" s="258"/>
      <c r="GS42" s="258"/>
      <c r="GT42" s="258"/>
      <c r="GU42" s="258"/>
      <c r="GV42" s="258"/>
      <c r="GW42" s="258"/>
      <c r="GX42" s="258"/>
      <c r="GY42" s="258"/>
      <c r="GZ42" s="258"/>
      <c r="HA42" s="258"/>
      <c r="HB42" s="258"/>
      <c r="HC42" s="258"/>
      <c r="HD42" s="258"/>
      <c r="HE42" s="258"/>
      <c r="HF42" s="258"/>
      <c r="HG42" s="258"/>
      <c r="HH42" s="258"/>
      <c r="HI42" s="258"/>
      <c r="HJ42" s="258"/>
      <c r="HK42" s="258"/>
      <c r="HL42" s="258"/>
      <c r="HM42" s="258"/>
      <c r="HN42" s="258"/>
      <c r="HO42" s="258"/>
      <c r="HP42" s="258"/>
      <c r="HQ42" s="258"/>
      <c r="HR42" s="258"/>
      <c r="HS42" s="258"/>
      <c r="HT42" s="258"/>
      <c r="HU42" s="258"/>
      <c r="HV42" s="258"/>
      <c r="HW42" s="258"/>
      <c r="HX42" s="258"/>
      <c r="HY42" s="258"/>
      <c r="HZ42" s="258"/>
      <c r="IA42" s="258"/>
      <c r="IB42" s="258"/>
      <c r="IC42" s="258"/>
      <c r="ID42" s="258"/>
      <c r="IE42" s="258"/>
      <c r="IF42" s="258"/>
      <c r="IG42" s="258"/>
      <c r="IH42" s="258"/>
      <c r="II42" s="258"/>
      <c r="IJ42" s="258"/>
      <c r="IK42" s="258"/>
      <c r="IL42" s="258"/>
      <c r="IM42" s="258"/>
      <c r="IN42" s="258"/>
      <c r="IO42" s="258"/>
      <c r="IP42" s="258"/>
      <c r="IQ42" s="258"/>
      <c r="IR42" s="258"/>
      <c r="IS42" s="258"/>
      <c r="IT42" s="258"/>
      <c r="IU42" s="258"/>
      <c r="IV42" s="258"/>
      <c r="IW42" s="258"/>
    </row>
    <row r="43" customFormat="false" ht="11.25" hidden="false" customHeight="true" outlineLevel="0" collapsed="false">
      <c r="A43" s="254" t="s">
        <v>250</v>
      </c>
      <c r="B43" s="254" t="s">
        <v>251</v>
      </c>
      <c r="C43" s="254" t="s">
        <v>252</v>
      </c>
      <c r="D43" s="255" t="n">
        <v>37347</v>
      </c>
      <c r="E43" s="255" t="n">
        <v>37437</v>
      </c>
      <c r="F43" s="256" t="s">
        <v>261</v>
      </c>
      <c r="G43" s="254" t="n">
        <v>3680</v>
      </c>
      <c r="H43" s="254" t="s">
        <v>254</v>
      </c>
      <c r="I43" s="255" t="n">
        <v>37124</v>
      </c>
      <c r="J43" s="254" t="s">
        <v>195</v>
      </c>
      <c r="K43" s="254" t="s">
        <v>262</v>
      </c>
      <c r="L43" s="254" t="s">
        <v>136</v>
      </c>
      <c r="M43" s="257" t="b">
        <f aca="false">FALSE()</f>
        <v>0</v>
      </c>
      <c r="N43" s="257" t="n">
        <v>-25</v>
      </c>
      <c r="O43" s="257" t="s">
        <v>256</v>
      </c>
      <c r="P43" s="257" t="s">
        <v>257</v>
      </c>
      <c r="Q43" s="257" t="s">
        <v>258</v>
      </c>
      <c r="R43" s="257" t="s">
        <v>259</v>
      </c>
      <c r="S43" s="257" t="b">
        <f aca="false">FALSE()</f>
        <v>0</v>
      </c>
      <c r="T43" s="257" t="n">
        <v>-10400</v>
      </c>
      <c r="U43" s="257" t="n">
        <v>34</v>
      </c>
      <c r="V43" s="257" t="s">
        <v>260</v>
      </c>
      <c r="W43" s="257" t="n">
        <v>0</v>
      </c>
      <c r="X43" s="257" t="n">
        <v>-353600</v>
      </c>
      <c r="Y43" s="255" t="n">
        <v>37211</v>
      </c>
      <c r="Z43" s="257" t="n">
        <v>26.5</v>
      </c>
      <c r="AA43" s="257" t="n">
        <v>78000</v>
      </c>
      <c r="AB43" s="257" t="n">
        <v>76941</v>
      </c>
      <c r="AC43" s="258"/>
      <c r="AD43" s="258"/>
      <c r="AE43" s="258"/>
      <c r="AF43" s="258"/>
      <c r="AG43" s="258"/>
      <c r="AH43" s="258"/>
      <c r="AI43" s="258"/>
      <c r="AJ43" s="258"/>
      <c r="AK43" s="258"/>
      <c r="AL43" s="258"/>
      <c r="AM43" s="258"/>
      <c r="AN43" s="258"/>
      <c r="AO43" s="258"/>
      <c r="AP43" s="258"/>
      <c r="AQ43" s="258"/>
      <c r="AR43" s="258"/>
      <c r="AS43" s="258"/>
      <c r="AT43" s="258"/>
      <c r="AU43" s="258"/>
      <c r="AV43" s="258"/>
      <c r="AW43" s="258"/>
      <c r="AX43" s="258"/>
      <c r="AY43" s="258"/>
      <c r="AZ43" s="258"/>
      <c r="BA43" s="258"/>
      <c r="BB43" s="258"/>
      <c r="BC43" s="258"/>
      <c r="BD43" s="258"/>
      <c r="BE43" s="258"/>
      <c r="BF43" s="258"/>
      <c r="BG43" s="258"/>
      <c r="BH43" s="258"/>
      <c r="BI43" s="258"/>
      <c r="BJ43" s="258"/>
      <c r="BK43" s="258"/>
      <c r="BL43" s="258"/>
      <c r="BM43" s="258"/>
      <c r="BN43" s="258"/>
      <c r="BO43" s="258"/>
      <c r="BP43" s="258"/>
      <c r="BQ43" s="258"/>
      <c r="BR43" s="258"/>
      <c r="BS43" s="258"/>
      <c r="BT43" s="258"/>
      <c r="BU43" s="258"/>
      <c r="BV43" s="258"/>
      <c r="BW43" s="258"/>
      <c r="BX43" s="258"/>
      <c r="BY43" s="258"/>
      <c r="BZ43" s="258"/>
      <c r="CA43" s="258"/>
      <c r="CB43" s="258"/>
      <c r="CC43" s="258"/>
      <c r="CD43" s="258"/>
      <c r="CE43" s="258"/>
      <c r="CF43" s="258"/>
      <c r="CG43" s="258"/>
      <c r="CH43" s="258"/>
      <c r="CI43" s="258"/>
      <c r="CJ43" s="258"/>
      <c r="CK43" s="258"/>
      <c r="CL43" s="258"/>
      <c r="CM43" s="258"/>
      <c r="CN43" s="258"/>
      <c r="CO43" s="258"/>
      <c r="CP43" s="258"/>
      <c r="CQ43" s="258"/>
      <c r="CR43" s="258"/>
      <c r="CS43" s="258"/>
      <c r="CT43" s="258"/>
      <c r="CU43" s="258"/>
      <c r="CV43" s="258"/>
      <c r="CW43" s="258"/>
      <c r="CX43" s="258"/>
      <c r="CY43" s="258"/>
      <c r="CZ43" s="258"/>
      <c r="DA43" s="258"/>
      <c r="DB43" s="258"/>
      <c r="DC43" s="258"/>
      <c r="DD43" s="258"/>
      <c r="DE43" s="258"/>
      <c r="DF43" s="258"/>
      <c r="DG43" s="258"/>
      <c r="DH43" s="258"/>
      <c r="DI43" s="258"/>
      <c r="DJ43" s="258"/>
      <c r="DK43" s="258"/>
      <c r="DL43" s="258"/>
      <c r="DM43" s="258"/>
      <c r="DN43" s="258"/>
      <c r="DO43" s="258"/>
      <c r="DP43" s="258"/>
      <c r="DQ43" s="258"/>
      <c r="DR43" s="258"/>
      <c r="DS43" s="258"/>
      <c r="DT43" s="258"/>
      <c r="DU43" s="258"/>
      <c r="DV43" s="258"/>
      <c r="DW43" s="258"/>
      <c r="DX43" s="258"/>
      <c r="DY43" s="258"/>
      <c r="DZ43" s="258"/>
      <c r="EA43" s="258"/>
      <c r="EB43" s="258"/>
      <c r="EC43" s="258"/>
      <c r="ED43" s="258"/>
      <c r="EE43" s="258"/>
      <c r="EF43" s="258"/>
      <c r="EG43" s="258"/>
      <c r="EH43" s="258"/>
      <c r="EI43" s="258"/>
      <c r="EJ43" s="258"/>
      <c r="EK43" s="258"/>
      <c r="EL43" s="258"/>
      <c r="EM43" s="258"/>
      <c r="EN43" s="258"/>
      <c r="EO43" s="258"/>
      <c r="EP43" s="258"/>
      <c r="EQ43" s="258"/>
      <c r="ER43" s="258"/>
      <c r="ES43" s="258"/>
      <c r="ET43" s="258"/>
      <c r="EU43" s="258"/>
      <c r="EV43" s="258"/>
      <c r="EW43" s="258"/>
      <c r="EX43" s="258"/>
      <c r="EY43" s="258"/>
      <c r="EZ43" s="258"/>
      <c r="FA43" s="258"/>
      <c r="FB43" s="258"/>
      <c r="FC43" s="258"/>
      <c r="FD43" s="258"/>
      <c r="FE43" s="258"/>
      <c r="FF43" s="258"/>
      <c r="FG43" s="258"/>
      <c r="FH43" s="258"/>
      <c r="FI43" s="258"/>
      <c r="FJ43" s="258"/>
      <c r="FK43" s="258"/>
      <c r="FL43" s="258"/>
      <c r="FM43" s="258"/>
      <c r="FN43" s="258"/>
      <c r="FO43" s="258"/>
      <c r="FP43" s="258"/>
      <c r="FQ43" s="258"/>
      <c r="FR43" s="258"/>
      <c r="FS43" s="258"/>
      <c r="FT43" s="258"/>
      <c r="FU43" s="258"/>
      <c r="FV43" s="258"/>
      <c r="FW43" s="258"/>
      <c r="FX43" s="258"/>
      <c r="FY43" s="258"/>
      <c r="FZ43" s="258"/>
      <c r="GA43" s="258"/>
      <c r="GB43" s="258"/>
      <c r="GC43" s="258"/>
      <c r="GD43" s="258"/>
      <c r="GE43" s="258"/>
      <c r="GF43" s="258"/>
      <c r="GG43" s="258"/>
      <c r="GH43" s="258"/>
      <c r="GI43" s="258"/>
      <c r="GJ43" s="258"/>
      <c r="GK43" s="258"/>
      <c r="GL43" s="258"/>
      <c r="GM43" s="258"/>
      <c r="GN43" s="258"/>
      <c r="GO43" s="258"/>
      <c r="GP43" s="258"/>
      <c r="GQ43" s="258"/>
      <c r="GR43" s="258"/>
      <c r="GS43" s="258"/>
      <c r="GT43" s="258"/>
      <c r="GU43" s="258"/>
      <c r="GV43" s="258"/>
      <c r="GW43" s="258"/>
      <c r="GX43" s="258"/>
      <c r="GY43" s="258"/>
      <c r="GZ43" s="258"/>
      <c r="HA43" s="258"/>
      <c r="HB43" s="258"/>
      <c r="HC43" s="258"/>
      <c r="HD43" s="258"/>
      <c r="HE43" s="258"/>
      <c r="HF43" s="258"/>
      <c r="HG43" s="258"/>
      <c r="HH43" s="258"/>
      <c r="HI43" s="258"/>
      <c r="HJ43" s="258"/>
      <c r="HK43" s="258"/>
      <c r="HL43" s="258"/>
      <c r="HM43" s="258"/>
      <c r="HN43" s="258"/>
      <c r="HO43" s="258"/>
      <c r="HP43" s="258"/>
      <c r="HQ43" s="258"/>
      <c r="HR43" s="258"/>
      <c r="HS43" s="258"/>
      <c r="HT43" s="258"/>
      <c r="HU43" s="258"/>
      <c r="HV43" s="258"/>
      <c r="HW43" s="258"/>
      <c r="HX43" s="258"/>
      <c r="HY43" s="258"/>
      <c r="HZ43" s="258"/>
      <c r="IA43" s="258"/>
      <c r="IB43" s="258"/>
      <c r="IC43" s="258"/>
      <c r="ID43" s="258"/>
      <c r="IE43" s="258"/>
      <c r="IF43" s="258"/>
      <c r="IG43" s="258"/>
      <c r="IH43" s="258"/>
      <c r="II43" s="258"/>
      <c r="IJ43" s="258"/>
      <c r="IK43" s="258"/>
      <c r="IL43" s="258"/>
      <c r="IM43" s="258"/>
      <c r="IN43" s="258"/>
      <c r="IO43" s="258"/>
      <c r="IP43" s="258"/>
      <c r="IQ43" s="258"/>
      <c r="IR43" s="258"/>
      <c r="IS43" s="258"/>
      <c r="IT43" s="258"/>
      <c r="IU43" s="258"/>
      <c r="IV43" s="258"/>
      <c r="IW43" s="258"/>
    </row>
    <row r="44" customFormat="false" ht="11.25" hidden="false" customHeight="true" outlineLevel="0" collapsed="false">
      <c r="A44" s="254" t="s">
        <v>250</v>
      </c>
      <c r="B44" s="254" t="s">
        <v>251</v>
      </c>
      <c r="C44" s="254" t="s">
        <v>252</v>
      </c>
      <c r="D44" s="255" t="n">
        <v>37347</v>
      </c>
      <c r="E44" s="255" t="n">
        <v>37437</v>
      </c>
      <c r="F44" s="256" t="s">
        <v>261</v>
      </c>
      <c r="G44" s="254" t="n">
        <v>3680</v>
      </c>
      <c r="H44" s="254" t="s">
        <v>254</v>
      </c>
      <c r="I44" s="255" t="n">
        <v>37124</v>
      </c>
      <c r="J44" s="254" t="s">
        <v>196</v>
      </c>
      <c r="K44" s="254" t="s">
        <v>262</v>
      </c>
      <c r="L44" s="254" t="s">
        <v>136</v>
      </c>
      <c r="M44" s="257" t="b">
        <f aca="false">FALSE()</f>
        <v>0</v>
      </c>
      <c r="N44" s="257" t="n">
        <v>-25</v>
      </c>
      <c r="O44" s="257" t="s">
        <v>256</v>
      </c>
      <c r="P44" s="257" t="s">
        <v>257</v>
      </c>
      <c r="Q44" s="257" t="s">
        <v>258</v>
      </c>
      <c r="R44" s="257" t="s">
        <v>259</v>
      </c>
      <c r="S44" s="257" t="b">
        <f aca="false">FALSE()</f>
        <v>0</v>
      </c>
      <c r="T44" s="257" t="n">
        <v>-10400</v>
      </c>
      <c r="U44" s="257" t="n">
        <v>34</v>
      </c>
      <c r="V44" s="257" t="s">
        <v>260</v>
      </c>
      <c r="W44" s="257" t="n">
        <v>0</v>
      </c>
      <c r="X44" s="257" t="n">
        <v>-353600</v>
      </c>
      <c r="Y44" s="255" t="n">
        <v>37211</v>
      </c>
      <c r="Z44" s="257" t="n">
        <v>26.5</v>
      </c>
      <c r="AA44" s="257" t="n">
        <v>78000</v>
      </c>
      <c r="AB44" s="257" t="n">
        <v>76695</v>
      </c>
      <c r="AC44" s="258"/>
      <c r="AD44" s="258"/>
      <c r="AE44" s="258"/>
      <c r="AF44" s="258"/>
      <c r="AG44" s="258"/>
      <c r="AH44" s="258"/>
      <c r="AI44" s="258"/>
      <c r="AJ44" s="258"/>
      <c r="AK44" s="258"/>
      <c r="AL44" s="258"/>
      <c r="AM44" s="258"/>
      <c r="AN44" s="258"/>
      <c r="AO44" s="258"/>
      <c r="AP44" s="258"/>
      <c r="AQ44" s="258"/>
      <c r="AR44" s="258"/>
      <c r="AS44" s="258"/>
      <c r="AT44" s="258"/>
      <c r="AU44" s="258"/>
      <c r="AV44" s="258"/>
      <c r="AW44" s="258"/>
      <c r="AX44" s="258"/>
      <c r="AY44" s="258"/>
      <c r="AZ44" s="258"/>
      <c r="BA44" s="258"/>
      <c r="BB44" s="258"/>
      <c r="BC44" s="258"/>
      <c r="BD44" s="258"/>
      <c r="BE44" s="258"/>
      <c r="BF44" s="258"/>
      <c r="BG44" s="258"/>
      <c r="BH44" s="258"/>
      <c r="BI44" s="258"/>
      <c r="BJ44" s="258"/>
      <c r="BK44" s="258"/>
      <c r="BL44" s="258"/>
      <c r="BM44" s="258"/>
      <c r="BN44" s="258"/>
      <c r="BO44" s="258"/>
      <c r="BP44" s="258"/>
      <c r="BQ44" s="258"/>
      <c r="BR44" s="258"/>
      <c r="BS44" s="258"/>
      <c r="BT44" s="258"/>
      <c r="BU44" s="258"/>
      <c r="BV44" s="258"/>
      <c r="BW44" s="258"/>
      <c r="BX44" s="258"/>
      <c r="BY44" s="258"/>
      <c r="BZ44" s="258"/>
      <c r="CA44" s="258"/>
      <c r="CB44" s="258"/>
      <c r="CC44" s="258"/>
      <c r="CD44" s="258"/>
      <c r="CE44" s="258"/>
      <c r="CF44" s="258"/>
      <c r="CG44" s="258"/>
      <c r="CH44" s="258"/>
      <c r="CI44" s="258"/>
      <c r="CJ44" s="258"/>
      <c r="CK44" s="258"/>
      <c r="CL44" s="258"/>
      <c r="CM44" s="258"/>
      <c r="CN44" s="258"/>
      <c r="CO44" s="258"/>
      <c r="CP44" s="258"/>
      <c r="CQ44" s="258"/>
      <c r="CR44" s="258"/>
      <c r="CS44" s="258"/>
      <c r="CT44" s="258"/>
      <c r="CU44" s="258"/>
      <c r="CV44" s="258"/>
      <c r="CW44" s="258"/>
      <c r="CX44" s="258"/>
      <c r="CY44" s="258"/>
      <c r="CZ44" s="258"/>
      <c r="DA44" s="258"/>
      <c r="DB44" s="258"/>
      <c r="DC44" s="258"/>
      <c r="DD44" s="258"/>
      <c r="DE44" s="258"/>
      <c r="DF44" s="258"/>
      <c r="DG44" s="258"/>
      <c r="DH44" s="258"/>
      <c r="DI44" s="258"/>
      <c r="DJ44" s="258"/>
      <c r="DK44" s="258"/>
      <c r="DL44" s="258"/>
      <c r="DM44" s="258"/>
      <c r="DN44" s="258"/>
      <c r="DO44" s="258"/>
      <c r="DP44" s="258"/>
      <c r="DQ44" s="258"/>
      <c r="DR44" s="258"/>
      <c r="DS44" s="258"/>
      <c r="DT44" s="258"/>
      <c r="DU44" s="258"/>
      <c r="DV44" s="258"/>
      <c r="DW44" s="258"/>
      <c r="DX44" s="258"/>
      <c r="DY44" s="258"/>
      <c r="DZ44" s="258"/>
      <c r="EA44" s="258"/>
      <c r="EB44" s="258"/>
      <c r="EC44" s="258"/>
      <c r="ED44" s="258"/>
      <c r="EE44" s="258"/>
      <c r="EF44" s="258"/>
      <c r="EG44" s="258"/>
      <c r="EH44" s="258"/>
      <c r="EI44" s="258"/>
      <c r="EJ44" s="258"/>
      <c r="EK44" s="258"/>
      <c r="EL44" s="258"/>
      <c r="EM44" s="258"/>
      <c r="EN44" s="258"/>
      <c r="EO44" s="258"/>
      <c r="EP44" s="258"/>
      <c r="EQ44" s="258"/>
      <c r="ER44" s="258"/>
      <c r="ES44" s="258"/>
      <c r="ET44" s="258"/>
      <c r="EU44" s="258"/>
      <c r="EV44" s="258"/>
      <c r="EW44" s="258"/>
      <c r="EX44" s="258"/>
      <c r="EY44" s="258"/>
      <c r="EZ44" s="258"/>
      <c r="FA44" s="258"/>
      <c r="FB44" s="258"/>
      <c r="FC44" s="258"/>
      <c r="FD44" s="258"/>
      <c r="FE44" s="258"/>
      <c r="FF44" s="258"/>
      <c r="FG44" s="258"/>
      <c r="FH44" s="258"/>
      <c r="FI44" s="258"/>
      <c r="FJ44" s="258"/>
      <c r="FK44" s="258"/>
      <c r="FL44" s="258"/>
      <c r="FM44" s="258"/>
      <c r="FN44" s="258"/>
      <c r="FO44" s="258"/>
      <c r="FP44" s="258"/>
      <c r="FQ44" s="258"/>
      <c r="FR44" s="258"/>
      <c r="FS44" s="258"/>
      <c r="FT44" s="258"/>
      <c r="FU44" s="258"/>
      <c r="FV44" s="258"/>
      <c r="FW44" s="258"/>
      <c r="FX44" s="258"/>
      <c r="FY44" s="258"/>
      <c r="FZ44" s="258"/>
      <c r="GA44" s="258"/>
      <c r="GB44" s="258"/>
      <c r="GC44" s="258"/>
      <c r="GD44" s="258"/>
      <c r="GE44" s="258"/>
      <c r="GF44" s="258"/>
      <c r="GG44" s="258"/>
      <c r="GH44" s="258"/>
      <c r="GI44" s="258"/>
      <c r="GJ44" s="258"/>
      <c r="GK44" s="258"/>
      <c r="GL44" s="258"/>
      <c r="GM44" s="258"/>
      <c r="GN44" s="258"/>
      <c r="GO44" s="258"/>
      <c r="GP44" s="258"/>
      <c r="GQ44" s="258"/>
      <c r="GR44" s="258"/>
      <c r="GS44" s="258"/>
      <c r="GT44" s="258"/>
      <c r="GU44" s="258"/>
      <c r="GV44" s="258"/>
      <c r="GW44" s="258"/>
      <c r="GX44" s="258"/>
      <c r="GY44" s="258"/>
      <c r="GZ44" s="258"/>
      <c r="HA44" s="258"/>
      <c r="HB44" s="258"/>
      <c r="HC44" s="258"/>
      <c r="HD44" s="258"/>
      <c r="HE44" s="258"/>
      <c r="HF44" s="258"/>
      <c r="HG44" s="258"/>
      <c r="HH44" s="258"/>
      <c r="HI44" s="258"/>
      <c r="HJ44" s="258"/>
      <c r="HK44" s="258"/>
      <c r="HL44" s="258"/>
      <c r="HM44" s="258"/>
      <c r="HN44" s="258"/>
      <c r="HO44" s="258"/>
      <c r="HP44" s="258"/>
      <c r="HQ44" s="258"/>
      <c r="HR44" s="258"/>
      <c r="HS44" s="258"/>
      <c r="HT44" s="258"/>
      <c r="HU44" s="258"/>
      <c r="HV44" s="258"/>
      <c r="HW44" s="258"/>
      <c r="HX44" s="258"/>
      <c r="HY44" s="258"/>
      <c r="HZ44" s="258"/>
      <c r="IA44" s="258"/>
      <c r="IB44" s="258"/>
      <c r="IC44" s="258"/>
      <c r="ID44" s="258"/>
      <c r="IE44" s="258"/>
      <c r="IF44" s="258"/>
      <c r="IG44" s="258"/>
      <c r="IH44" s="258"/>
      <c r="II44" s="258"/>
      <c r="IJ44" s="258"/>
      <c r="IK44" s="258"/>
      <c r="IL44" s="258"/>
      <c r="IM44" s="258"/>
      <c r="IN44" s="258"/>
      <c r="IO44" s="258"/>
      <c r="IP44" s="258"/>
      <c r="IQ44" s="258"/>
      <c r="IR44" s="258"/>
      <c r="IS44" s="258"/>
      <c r="IT44" s="258"/>
      <c r="IU44" s="258"/>
      <c r="IV44" s="258"/>
      <c r="IW44" s="258"/>
    </row>
    <row r="45" customFormat="false" ht="11.25" hidden="false" customHeight="true" outlineLevel="0" collapsed="false">
      <c r="A45" s="254" t="s">
        <v>250</v>
      </c>
      <c r="B45" s="254" t="s">
        <v>251</v>
      </c>
      <c r="C45" s="254" t="s">
        <v>252</v>
      </c>
      <c r="D45" s="255" t="n">
        <v>37347</v>
      </c>
      <c r="E45" s="255" t="n">
        <v>37437</v>
      </c>
      <c r="F45" s="256" t="s">
        <v>261</v>
      </c>
      <c r="G45" s="254" t="n">
        <v>3680</v>
      </c>
      <c r="H45" s="254" t="s">
        <v>254</v>
      </c>
      <c r="I45" s="255" t="n">
        <v>37124</v>
      </c>
      <c r="J45" s="254" t="s">
        <v>197</v>
      </c>
      <c r="K45" s="254" t="s">
        <v>262</v>
      </c>
      <c r="L45" s="254" t="s">
        <v>136</v>
      </c>
      <c r="M45" s="257" t="b">
        <f aca="false">FALSE()</f>
        <v>0</v>
      </c>
      <c r="N45" s="257" t="n">
        <v>-25</v>
      </c>
      <c r="O45" s="257" t="s">
        <v>256</v>
      </c>
      <c r="P45" s="257" t="s">
        <v>257</v>
      </c>
      <c r="Q45" s="257" t="s">
        <v>258</v>
      </c>
      <c r="R45" s="257" t="s">
        <v>259</v>
      </c>
      <c r="S45" s="257" t="b">
        <f aca="false">FALSE()</f>
        <v>0</v>
      </c>
      <c r="T45" s="257" t="n">
        <v>-10000</v>
      </c>
      <c r="U45" s="257" t="n">
        <v>34</v>
      </c>
      <c r="V45" s="257" t="s">
        <v>260</v>
      </c>
      <c r="W45" s="257" t="n">
        <v>0</v>
      </c>
      <c r="X45" s="257" t="n">
        <v>-340000</v>
      </c>
      <c r="Y45" s="255" t="n">
        <v>37211</v>
      </c>
      <c r="Z45" s="257" t="n">
        <v>27.25</v>
      </c>
      <c r="AA45" s="257" t="n">
        <v>67500</v>
      </c>
      <c r="AB45" s="257" t="n">
        <v>66153</v>
      </c>
      <c r="AC45" s="258"/>
      <c r="AD45" s="258"/>
      <c r="AE45" s="258"/>
      <c r="AF45" s="258"/>
      <c r="AG45" s="258"/>
      <c r="AH45" s="258"/>
      <c r="AI45" s="258"/>
      <c r="AJ45" s="258"/>
      <c r="AK45" s="258"/>
      <c r="AL45" s="258"/>
      <c r="AM45" s="258"/>
      <c r="AN45" s="258"/>
      <c r="AO45" s="258"/>
      <c r="AP45" s="258"/>
      <c r="AQ45" s="258"/>
      <c r="AR45" s="258"/>
      <c r="AS45" s="258"/>
      <c r="AT45" s="258"/>
      <c r="AU45" s="258"/>
      <c r="AV45" s="258"/>
      <c r="AW45" s="258"/>
      <c r="AX45" s="258"/>
      <c r="AY45" s="258"/>
      <c r="AZ45" s="258"/>
      <c r="BA45" s="258"/>
      <c r="BB45" s="258"/>
      <c r="BC45" s="258"/>
      <c r="BD45" s="258"/>
      <c r="BE45" s="258"/>
      <c r="BF45" s="258"/>
      <c r="BG45" s="258"/>
      <c r="BH45" s="258"/>
      <c r="BI45" s="258"/>
      <c r="BJ45" s="258"/>
      <c r="BK45" s="258"/>
      <c r="BL45" s="258"/>
      <c r="BM45" s="258"/>
      <c r="BN45" s="258"/>
      <c r="BO45" s="258"/>
      <c r="BP45" s="258"/>
      <c r="BQ45" s="258"/>
      <c r="BR45" s="258"/>
      <c r="BS45" s="258"/>
      <c r="BT45" s="258"/>
      <c r="BU45" s="258"/>
      <c r="BV45" s="258"/>
      <c r="BW45" s="258"/>
      <c r="BX45" s="258"/>
      <c r="BY45" s="258"/>
      <c r="BZ45" s="258"/>
      <c r="CA45" s="258"/>
      <c r="CB45" s="258"/>
      <c r="CC45" s="258"/>
      <c r="CD45" s="258"/>
      <c r="CE45" s="258"/>
      <c r="CF45" s="258"/>
      <c r="CG45" s="258"/>
      <c r="CH45" s="258"/>
      <c r="CI45" s="258"/>
      <c r="CJ45" s="258"/>
      <c r="CK45" s="258"/>
      <c r="CL45" s="258"/>
      <c r="CM45" s="258"/>
      <c r="CN45" s="258"/>
      <c r="CO45" s="258"/>
      <c r="CP45" s="258"/>
      <c r="CQ45" s="258"/>
      <c r="CR45" s="258"/>
      <c r="CS45" s="258"/>
      <c r="CT45" s="258"/>
      <c r="CU45" s="258"/>
      <c r="CV45" s="258"/>
      <c r="CW45" s="258"/>
      <c r="CX45" s="258"/>
      <c r="CY45" s="258"/>
      <c r="CZ45" s="258"/>
      <c r="DA45" s="258"/>
      <c r="DB45" s="258"/>
      <c r="DC45" s="258"/>
      <c r="DD45" s="258"/>
      <c r="DE45" s="258"/>
      <c r="DF45" s="258"/>
      <c r="DG45" s="258"/>
      <c r="DH45" s="258"/>
      <c r="DI45" s="258"/>
      <c r="DJ45" s="258"/>
      <c r="DK45" s="258"/>
      <c r="DL45" s="258"/>
      <c r="DM45" s="258"/>
      <c r="DN45" s="258"/>
      <c r="DO45" s="258"/>
      <c r="DP45" s="258"/>
      <c r="DQ45" s="258"/>
      <c r="DR45" s="258"/>
      <c r="DS45" s="258"/>
      <c r="DT45" s="258"/>
      <c r="DU45" s="258"/>
      <c r="DV45" s="258"/>
      <c r="DW45" s="258"/>
      <c r="DX45" s="258"/>
      <c r="DY45" s="258"/>
      <c r="DZ45" s="258"/>
      <c r="EA45" s="258"/>
      <c r="EB45" s="258"/>
      <c r="EC45" s="258"/>
      <c r="ED45" s="258"/>
      <c r="EE45" s="258"/>
      <c r="EF45" s="258"/>
      <c r="EG45" s="258"/>
      <c r="EH45" s="258"/>
      <c r="EI45" s="258"/>
      <c r="EJ45" s="258"/>
      <c r="EK45" s="258"/>
      <c r="EL45" s="258"/>
      <c r="EM45" s="258"/>
      <c r="EN45" s="258"/>
      <c r="EO45" s="258"/>
      <c r="EP45" s="258"/>
      <c r="EQ45" s="258"/>
      <c r="ER45" s="258"/>
      <c r="ES45" s="258"/>
      <c r="ET45" s="258"/>
      <c r="EU45" s="258"/>
      <c r="EV45" s="258"/>
      <c r="EW45" s="258"/>
      <c r="EX45" s="258"/>
      <c r="EY45" s="258"/>
      <c r="EZ45" s="258"/>
      <c r="FA45" s="258"/>
      <c r="FB45" s="258"/>
      <c r="FC45" s="258"/>
      <c r="FD45" s="258"/>
      <c r="FE45" s="258"/>
      <c r="FF45" s="258"/>
      <c r="FG45" s="258"/>
      <c r="FH45" s="258"/>
      <c r="FI45" s="258"/>
      <c r="FJ45" s="258"/>
      <c r="FK45" s="258"/>
      <c r="FL45" s="258"/>
      <c r="FM45" s="258"/>
      <c r="FN45" s="258"/>
      <c r="FO45" s="258"/>
      <c r="FP45" s="258"/>
      <c r="FQ45" s="258"/>
      <c r="FR45" s="258"/>
      <c r="FS45" s="258"/>
      <c r="FT45" s="258"/>
      <c r="FU45" s="258"/>
      <c r="FV45" s="258"/>
      <c r="FW45" s="258"/>
      <c r="FX45" s="258"/>
      <c r="FY45" s="258"/>
      <c r="FZ45" s="258"/>
      <c r="GA45" s="258"/>
      <c r="GB45" s="258"/>
      <c r="GC45" s="258"/>
      <c r="GD45" s="258"/>
      <c r="GE45" s="258"/>
      <c r="GF45" s="258"/>
      <c r="GG45" s="258"/>
      <c r="GH45" s="258"/>
      <c r="GI45" s="258"/>
      <c r="GJ45" s="258"/>
      <c r="GK45" s="258"/>
      <c r="GL45" s="258"/>
      <c r="GM45" s="258"/>
      <c r="GN45" s="258"/>
      <c r="GO45" s="258"/>
      <c r="GP45" s="258"/>
      <c r="GQ45" s="258"/>
      <c r="GR45" s="258"/>
      <c r="GS45" s="258"/>
      <c r="GT45" s="258"/>
      <c r="GU45" s="258"/>
      <c r="GV45" s="258"/>
      <c r="GW45" s="258"/>
      <c r="GX45" s="258"/>
      <c r="GY45" s="258"/>
      <c r="GZ45" s="258"/>
      <c r="HA45" s="258"/>
      <c r="HB45" s="258"/>
      <c r="HC45" s="258"/>
      <c r="HD45" s="258"/>
      <c r="HE45" s="258"/>
      <c r="HF45" s="258"/>
      <c r="HG45" s="258"/>
      <c r="HH45" s="258"/>
      <c r="HI45" s="258"/>
      <c r="HJ45" s="258"/>
      <c r="HK45" s="258"/>
      <c r="HL45" s="258"/>
      <c r="HM45" s="258"/>
      <c r="HN45" s="258"/>
      <c r="HO45" s="258"/>
      <c r="HP45" s="258"/>
      <c r="HQ45" s="258"/>
      <c r="HR45" s="258"/>
      <c r="HS45" s="258"/>
      <c r="HT45" s="258"/>
      <c r="HU45" s="258"/>
      <c r="HV45" s="258"/>
      <c r="HW45" s="258"/>
      <c r="HX45" s="258"/>
      <c r="HY45" s="258"/>
      <c r="HZ45" s="258"/>
      <c r="IA45" s="258"/>
      <c r="IB45" s="258"/>
      <c r="IC45" s="258"/>
      <c r="ID45" s="258"/>
      <c r="IE45" s="258"/>
      <c r="IF45" s="258"/>
      <c r="IG45" s="258"/>
      <c r="IH45" s="258"/>
      <c r="II45" s="258"/>
      <c r="IJ45" s="258"/>
      <c r="IK45" s="258"/>
      <c r="IL45" s="258"/>
      <c r="IM45" s="258"/>
      <c r="IN45" s="258"/>
      <c r="IO45" s="258"/>
      <c r="IP45" s="258"/>
      <c r="IQ45" s="258"/>
      <c r="IR45" s="258"/>
      <c r="IS45" s="258"/>
      <c r="IT45" s="258"/>
      <c r="IU45" s="258"/>
      <c r="IV45" s="258"/>
      <c r="IW45" s="258"/>
    </row>
    <row r="46" customFormat="false" ht="11.25" hidden="false" customHeight="true" outlineLevel="0" collapsed="false">
      <c r="A46" s="259" t="s">
        <v>263</v>
      </c>
      <c r="B46" s="259" t="s">
        <v>251</v>
      </c>
      <c r="C46" s="259" t="s">
        <v>264</v>
      </c>
      <c r="D46" s="260" t="n">
        <v>37257</v>
      </c>
      <c r="E46" s="260" t="n">
        <v>37346</v>
      </c>
      <c r="F46" s="261" t="s">
        <v>265</v>
      </c>
      <c r="G46" s="259" t="n">
        <v>4130</v>
      </c>
      <c r="H46" s="259" t="s">
        <v>254</v>
      </c>
      <c r="I46" s="260" t="n">
        <v>37154</v>
      </c>
      <c r="J46" s="259" t="s">
        <v>192</v>
      </c>
      <c r="K46" s="259" t="s">
        <v>262</v>
      </c>
      <c r="L46" s="259" t="s">
        <v>136</v>
      </c>
      <c r="M46" s="262" t="b">
        <f aca="false">FALSE()</f>
        <v>0</v>
      </c>
      <c r="N46" s="262" t="n">
        <v>-25</v>
      </c>
      <c r="O46" s="262" t="s">
        <v>256</v>
      </c>
      <c r="P46" s="262" t="s">
        <v>257</v>
      </c>
      <c r="Q46" s="262" t="s">
        <v>258</v>
      </c>
      <c r="R46" s="262" t="s">
        <v>259</v>
      </c>
      <c r="S46" s="262" t="b">
        <f aca="false">FALSE()</f>
        <v>0</v>
      </c>
      <c r="T46" s="262" t="n">
        <v>-10400</v>
      </c>
      <c r="U46" s="262" t="n">
        <v>34</v>
      </c>
      <c r="V46" s="262" t="s">
        <v>260</v>
      </c>
      <c r="W46" s="262" t="n">
        <v>0</v>
      </c>
      <c r="X46" s="262" t="n">
        <v>-353600</v>
      </c>
      <c r="Y46" s="260" t="n">
        <v>37211</v>
      </c>
      <c r="Z46" s="262" t="n">
        <v>32.4</v>
      </c>
      <c r="AA46" s="262" t="n">
        <v>16536</v>
      </c>
      <c r="AB46" s="262" t="n">
        <v>16463</v>
      </c>
      <c r="AC46" s="262"/>
      <c r="AD46" s="262"/>
      <c r="AE46" s="262"/>
      <c r="AF46" s="262"/>
      <c r="AG46" s="262"/>
      <c r="AH46" s="262"/>
      <c r="AI46" s="262"/>
      <c r="AJ46" s="262"/>
      <c r="AK46" s="262"/>
      <c r="AL46" s="262"/>
      <c r="AM46" s="262"/>
      <c r="AN46" s="262"/>
      <c r="AO46" s="262"/>
      <c r="AP46" s="262"/>
      <c r="AQ46" s="262"/>
      <c r="AR46" s="262"/>
      <c r="AS46" s="262"/>
      <c r="AT46" s="262"/>
      <c r="AU46" s="262"/>
      <c r="AV46" s="262"/>
      <c r="AW46" s="262"/>
      <c r="AX46" s="262"/>
      <c r="AY46" s="262"/>
      <c r="AZ46" s="262"/>
      <c r="BA46" s="262"/>
      <c r="BB46" s="262"/>
      <c r="BC46" s="262"/>
      <c r="BD46" s="262"/>
      <c r="BE46" s="262"/>
      <c r="BF46" s="262"/>
      <c r="BG46" s="262"/>
      <c r="BH46" s="262"/>
      <c r="BI46" s="262"/>
      <c r="BJ46" s="262"/>
      <c r="BK46" s="262"/>
      <c r="BL46" s="262"/>
      <c r="BM46" s="262"/>
      <c r="BN46" s="262"/>
      <c r="BO46" s="262"/>
      <c r="BP46" s="262"/>
      <c r="BQ46" s="262"/>
      <c r="BR46" s="262"/>
      <c r="BS46" s="262"/>
      <c r="BT46" s="262"/>
      <c r="BU46" s="262"/>
      <c r="BV46" s="262"/>
      <c r="BW46" s="262"/>
      <c r="BX46" s="262"/>
      <c r="BY46" s="262"/>
      <c r="BZ46" s="262"/>
      <c r="CA46" s="262"/>
      <c r="CB46" s="262"/>
      <c r="CC46" s="262"/>
      <c r="CD46" s="262"/>
      <c r="CE46" s="262"/>
      <c r="CF46" s="262"/>
      <c r="CG46" s="262"/>
      <c r="CH46" s="262"/>
      <c r="CI46" s="262"/>
      <c r="CJ46" s="262"/>
      <c r="CK46" s="262"/>
      <c r="CL46" s="262"/>
      <c r="CM46" s="262"/>
      <c r="CN46" s="262"/>
      <c r="CO46" s="262"/>
      <c r="CP46" s="262"/>
      <c r="CQ46" s="262"/>
      <c r="CR46" s="262"/>
      <c r="CS46" s="262"/>
      <c r="CT46" s="262"/>
      <c r="CU46" s="262"/>
      <c r="CV46" s="262"/>
      <c r="CW46" s="262"/>
      <c r="CX46" s="262"/>
      <c r="CY46" s="262"/>
      <c r="CZ46" s="262"/>
      <c r="DA46" s="262"/>
      <c r="DB46" s="262"/>
      <c r="DC46" s="262"/>
      <c r="DD46" s="262"/>
      <c r="DE46" s="262"/>
      <c r="DF46" s="262"/>
      <c r="DG46" s="262"/>
      <c r="DH46" s="262"/>
      <c r="DI46" s="262"/>
      <c r="DJ46" s="262"/>
      <c r="DK46" s="262"/>
      <c r="DL46" s="262"/>
      <c r="DM46" s="262"/>
      <c r="DN46" s="262"/>
      <c r="DO46" s="262"/>
      <c r="DP46" s="262"/>
      <c r="DQ46" s="262"/>
      <c r="DR46" s="262"/>
      <c r="DS46" s="262"/>
      <c r="DT46" s="262"/>
      <c r="DU46" s="262"/>
      <c r="DV46" s="262"/>
      <c r="DW46" s="262"/>
      <c r="DX46" s="262"/>
      <c r="DY46" s="262"/>
      <c r="DZ46" s="262"/>
      <c r="EA46" s="262"/>
      <c r="EB46" s="262"/>
      <c r="EC46" s="262"/>
      <c r="ED46" s="262"/>
      <c r="EE46" s="262"/>
      <c r="EF46" s="262"/>
      <c r="EG46" s="262"/>
      <c r="EH46" s="262"/>
      <c r="EI46" s="262"/>
      <c r="EJ46" s="262"/>
      <c r="EK46" s="262"/>
      <c r="EL46" s="262"/>
      <c r="EM46" s="262"/>
      <c r="EN46" s="262"/>
      <c r="EO46" s="262"/>
      <c r="EP46" s="262"/>
      <c r="EQ46" s="262"/>
      <c r="ER46" s="262"/>
      <c r="ES46" s="262"/>
      <c r="ET46" s="262"/>
      <c r="EU46" s="262"/>
      <c r="EV46" s="262"/>
      <c r="EW46" s="262"/>
      <c r="EX46" s="262"/>
      <c r="EY46" s="262"/>
      <c r="EZ46" s="262"/>
      <c r="FA46" s="262"/>
      <c r="FB46" s="262"/>
      <c r="FC46" s="262"/>
      <c r="FD46" s="262"/>
      <c r="FE46" s="262"/>
      <c r="FF46" s="262"/>
      <c r="FG46" s="262"/>
      <c r="FH46" s="262"/>
      <c r="FI46" s="262"/>
      <c r="FJ46" s="262"/>
      <c r="FK46" s="262"/>
      <c r="FL46" s="262"/>
      <c r="FM46" s="262"/>
      <c r="FN46" s="262"/>
      <c r="FO46" s="262"/>
      <c r="FP46" s="262"/>
      <c r="FQ46" s="262"/>
      <c r="FR46" s="262"/>
      <c r="FS46" s="262"/>
      <c r="FT46" s="262"/>
      <c r="FU46" s="262"/>
      <c r="FV46" s="262"/>
      <c r="FW46" s="262"/>
      <c r="FX46" s="262"/>
      <c r="FY46" s="262"/>
      <c r="FZ46" s="262"/>
      <c r="GA46" s="262"/>
      <c r="GB46" s="262"/>
      <c r="GC46" s="262"/>
      <c r="GD46" s="262"/>
      <c r="GE46" s="262"/>
      <c r="GF46" s="262"/>
      <c r="GG46" s="262"/>
      <c r="GH46" s="262"/>
      <c r="GI46" s="262"/>
      <c r="GJ46" s="262"/>
      <c r="GK46" s="262"/>
      <c r="GL46" s="262"/>
      <c r="GM46" s="262"/>
      <c r="GN46" s="262"/>
      <c r="GO46" s="262"/>
      <c r="GP46" s="262"/>
      <c r="GQ46" s="262"/>
      <c r="GR46" s="262"/>
      <c r="GS46" s="262"/>
      <c r="GT46" s="262"/>
      <c r="GU46" s="262"/>
      <c r="GV46" s="262"/>
      <c r="GW46" s="262"/>
      <c r="GX46" s="262"/>
      <c r="GY46" s="262"/>
      <c r="GZ46" s="262"/>
      <c r="HA46" s="262"/>
      <c r="HB46" s="262"/>
      <c r="HC46" s="262"/>
      <c r="HD46" s="262"/>
      <c r="HE46" s="262"/>
      <c r="HF46" s="262"/>
      <c r="HG46" s="262"/>
      <c r="HH46" s="262"/>
      <c r="HI46" s="262"/>
      <c r="HJ46" s="262"/>
      <c r="HK46" s="262"/>
      <c r="HL46" s="262"/>
      <c r="HM46" s="262"/>
      <c r="HN46" s="262"/>
      <c r="HO46" s="262"/>
      <c r="HP46" s="262"/>
      <c r="HQ46" s="262"/>
      <c r="HR46" s="262"/>
      <c r="HS46" s="262"/>
      <c r="HT46" s="262"/>
      <c r="HU46" s="262"/>
      <c r="HV46" s="262"/>
      <c r="HW46" s="262"/>
      <c r="HX46" s="262"/>
      <c r="HY46" s="262"/>
      <c r="HZ46" s="262"/>
      <c r="IA46" s="262"/>
      <c r="IB46" s="262"/>
      <c r="IC46" s="262"/>
      <c r="ID46" s="262"/>
      <c r="IE46" s="262"/>
      <c r="IF46" s="262"/>
      <c r="IG46" s="262"/>
      <c r="IH46" s="262"/>
      <c r="II46" s="262"/>
      <c r="IJ46" s="262"/>
      <c r="IK46" s="262"/>
      <c r="IL46" s="262"/>
      <c r="IM46" s="262"/>
      <c r="IN46" s="262"/>
      <c r="IO46" s="262"/>
      <c r="IP46" s="262"/>
      <c r="IQ46" s="262"/>
      <c r="IR46" s="262"/>
      <c r="IS46" s="262"/>
      <c r="IT46" s="262"/>
      <c r="IU46" s="262"/>
      <c r="IV46" s="262"/>
      <c r="IW46" s="262"/>
    </row>
    <row r="47" customFormat="false" ht="11.25" hidden="false" customHeight="true" outlineLevel="0" collapsed="false">
      <c r="A47" s="259" t="s">
        <v>263</v>
      </c>
      <c r="B47" s="259" t="s">
        <v>251</v>
      </c>
      <c r="C47" s="259" t="s">
        <v>264</v>
      </c>
      <c r="D47" s="260" t="n">
        <v>37257</v>
      </c>
      <c r="E47" s="260" t="n">
        <v>37346</v>
      </c>
      <c r="F47" s="261" t="s">
        <v>265</v>
      </c>
      <c r="G47" s="259" t="n">
        <v>4130</v>
      </c>
      <c r="H47" s="259" t="s">
        <v>254</v>
      </c>
      <c r="I47" s="260" t="n">
        <v>37154</v>
      </c>
      <c r="J47" s="259" t="s">
        <v>194</v>
      </c>
      <c r="K47" s="259" t="s">
        <v>262</v>
      </c>
      <c r="L47" s="259" t="s">
        <v>136</v>
      </c>
      <c r="M47" s="262" t="b">
        <f aca="false">FALSE()</f>
        <v>0</v>
      </c>
      <c r="N47" s="262" t="n">
        <v>-25</v>
      </c>
      <c r="O47" s="262" t="s">
        <v>256</v>
      </c>
      <c r="P47" s="262" t="s">
        <v>257</v>
      </c>
      <c r="Q47" s="262" t="s">
        <v>258</v>
      </c>
      <c r="R47" s="262" t="s">
        <v>259</v>
      </c>
      <c r="S47" s="262" t="b">
        <f aca="false">FALSE()</f>
        <v>0</v>
      </c>
      <c r="T47" s="262" t="n">
        <v>-10400</v>
      </c>
      <c r="U47" s="262" t="n">
        <v>34</v>
      </c>
      <c r="V47" s="262" t="s">
        <v>260</v>
      </c>
      <c r="W47" s="262" t="n">
        <v>0</v>
      </c>
      <c r="X47" s="262" t="n">
        <v>-353600</v>
      </c>
      <c r="Y47" s="260" t="n">
        <v>37211</v>
      </c>
      <c r="Z47" s="262" t="n">
        <v>30.5</v>
      </c>
      <c r="AA47" s="262" t="n">
        <v>36296</v>
      </c>
      <c r="AB47" s="262" t="n">
        <v>35920</v>
      </c>
      <c r="AC47" s="262"/>
      <c r="AD47" s="262"/>
      <c r="AE47" s="262"/>
      <c r="AF47" s="262"/>
      <c r="AG47" s="262"/>
      <c r="AH47" s="262"/>
      <c r="AI47" s="262"/>
      <c r="AJ47" s="262"/>
      <c r="AK47" s="262"/>
      <c r="AL47" s="262"/>
      <c r="AM47" s="262"/>
      <c r="AN47" s="262"/>
      <c r="AO47" s="262"/>
      <c r="AP47" s="262"/>
      <c r="AQ47" s="262"/>
      <c r="AR47" s="262"/>
      <c r="AS47" s="262"/>
      <c r="AT47" s="262"/>
      <c r="AU47" s="262"/>
      <c r="AV47" s="262"/>
      <c r="AW47" s="262"/>
      <c r="AX47" s="262"/>
      <c r="AY47" s="262"/>
      <c r="AZ47" s="262"/>
      <c r="BA47" s="262"/>
      <c r="BB47" s="262"/>
      <c r="BC47" s="262"/>
      <c r="BD47" s="262"/>
      <c r="BE47" s="262"/>
      <c r="BF47" s="262"/>
      <c r="BG47" s="262"/>
      <c r="BH47" s="262"/>
      <c r="BI47" s="262"/>
      <c r="BJ47" s="262"/>
      <c r="BK47" s="262"/>
      <c r="BL47" s="262"/>
      <c r="BM47" s="262"/>
      <c r="BN47" s="262"/>
      <c r="BO47" s="262"/>
      <c r="BP47" s="262"/>
      <c r="BQ47" s="262"/>
      <c r="BR47" s="262"/>
      <c r="BS47" s="262"/>
      <c r="BT47" s="262"/>
      <c r="BU47" s="262"/>
      <c r="BV47" s="262"/>
      <c r="BW47" s="262"/>
      <c r="BX47" s="262"/>
      <c r="BY47" s="262"/>
      <c r="BZ47" s="262"/>
      <c r="CA47" s="262"/>
      <c r="CB47" s="262"/>
      <c r="CC47" s="262"/>
      <c r="CD47" s="262"/>
      <c r="CE47" s="262"/>
      <c r="CF47" s="262"/>
      <c r="CG47" s="262"/>
      <c r="CH47" s="262"/>
      <c r="CI47" s="262"/>
      <c r="CJ47" s="262"/>
      <c r="CK47" s="262"/>
      <c r="CL47" s="262"/>
      <c r="CM47" s="262"/>
      <c r="CN47" s="262"/>
      <c r="CO47" s="262"/>
      <c r="CP47" s="262"/>
      <c r="CQ47" s="262"/>
      <c r="CR47" s="262"/>
      <c r="CS47" s="262"/>
      <c r="CT47" s="262"/>
      <c r="CU47" s="262"/>
      <c r="CV47" s="262"/>
      <c r="CW47" s="262"/>
      <c r="CX47" s="262"/>
      <c r="CY47" s="262"/>
      <c r="CZ47" s="262"/>
      <c r="DA47" s="262"/>
      <c r="DB47" s="262"/>
      <c r="DC47" s="262"/>
      <c r="DD47" s="262"/>
      <c r="DE47" s="262"/>
      <c r="DF47" s="262"/>
      <c r="DG47" s="262"/>
      <c r="DH47" s="262"/>
      <c r="DI47" s="262"/>
      <c r="DJ47" s="262"/>
      <c r="DK47" s="262"/>
      <c r="DL47" s="262"/>
      <c r="DM47" s="262"/>
      <c r="DN47" s="262"/>
      <c r="DO47" s="262"/>
      <c r="DP47" s="262"/>
      <c r="DQ47" s="262"/>
      <c r="DR47" s="262"/>
      <c r="DS47" s="262"/>
      <c r="DT47" s="262"/>
      <c r="DU47" s="262"/>
      <c r="DV47" s="262"/>
      <c r="DW47" s="262"/>
      <c r="DX47" s="262"/>
      <c r="DY47" s="262"/>
      <c r="DZ47" s="262"/>
      <c r="EA47" s="262"/>
      <c r="EB47" s="262"/>
      <c r="EC47" s="262"/>
      <c r="ED47" s="262"/>
      <c r="EE47" s="262"/>
      <c r="EF47" s="262"/>
      <c r="EG47" s="262"/>
      <c r="EH47" s="262"/>
      <c r="EI47" s="262"/>
      <c r="EJ47" s="262"/>
      <c r="EK47" s="262"/>
      <c r="EL47" s="262"/>
      <c r="EM47" s="262"/>
      <c r="EN47" s="262"/>
      <c r="EO47" s="262"/>
      <c r="EP47" s="262"/>
      <c r="EQ47" s="262"/>
      <c r="ER47" s="262"/>
      <c r="ES47" s="262"/>
      <c r="ET47" s="262"/>
      <c r="EU47" s="262"/>
      <c r="EV47" s="262"/>
      <c r="EW47" s="262"/>
      <c r="EX47" s="262"/>
      <c r="EY47" s="262"/>
      <c r="EZ47" s="262"/>
      <c r="FA47" s="262"/>
      <c r="FB47" s="262"/>
      <c r="FC47" s="262"/>
      <c r="FD47" s="262"/>
      <c r="FE47" s="262"/>
      <c r="FF47" s="262"/>
      <c r="FG47" s="262"/>
      <c r="FH47" s="262"/>
      <c r="FI47" s="262"/>
      <c r="FJ47" s="262"/>
      <c r="FK47" s="262"/>
      <c r="FL47" s="262"/>
      <c r="FM47" s="262"/>
      <c r="FN47" s="262"/>
      <c r="FO47" s="262"/>
      <c r="FP47" s="262"/>
      <c r="FQ47" s="262"/>
      <c r="FR47" s="262"/>
      <c r="FS47" s="262"/>
      <c r="FT47" s="262"/>
      <c r="FU47" s="262"/>
      <c r="FV47" s="262"/>
      <c r="FW47" s="262"/>
      <c r="FX47" s="262"/>
      <c r="FY47" s="262"/>
      <c r="FZ47" s="262"/>
      <c r="GA47" s="262"/>
      <c r="GB47" s="262"/>
      <c r="GC47" s="262"/>
      <c r="GD47" s="262"/>
      <c r="GE47" s="262"/>
      <c r="GF47" s="262"/>
      <c r="GG47" s="262"/>
      <c r="GH47" s="262"/>
      <c r="GI47" s="262"/>
      <c r="GJ47" s="262"/>
      <c r="GK47" s="262"/>
      <c r="GL47" s="262"/>
      <c r="GM47" s="262"/>
      <c r="GN47" s="262"/>
      <c r="GO47" s="262"/>
      <c r="GP47" s="262"/>
      <c r="GQ47" s="262"/>
      <c r="GR47" s="262"/>
      <c r="GS47" s="262"/>
      <c r="GT47" s="262"/>
      <c r="GU47" s="262"/>
      <c r="GV47" s="262"/>
      <c r="GW47" s="262"/>
      <c r="GX47" s="262"/>
      <c r="GY47" s="262"/>
      <c r="GZ47" s="262"/>
      <c r="HA47" s="262"/>
      <c r="HB47" s="262"/>
      <c r="HC47" s="262"/>
      <c r="HD47" s="262"/>
      <c r="HE47" s="262"/>
      <c r="HF47" s="262"/>
      <c r="HG47" s="262"/>
      <c r="HH47" s="262"/>
      <c r="HI47" s="262"/>
      <c r="HJ47" s="262"/>
      <c r="HK47" s="262"/>
      <c r="HL47" s="262"/>
      <c r="HM47" s="262"/>
      <c r="HN47" s="262"/>
      <c r="HO47" s="262"/>
      <c r="HP47" s="262"/>
      <c r="HQ47" s="262"/>
      <c r="HR47" s="262"/>
      <c r="HS47" s="262"/>
      <c r="HT47" s="262"/>
      <c r="HU47" s="262"/>
      <c r="HV47" s="262"/>
      <c r="HW47" s="262"/>
      <c r="HX47" s="262"/>
      <c r="HY47" s="262"/>
      <c r="HZ47" s="262"/>
      <c r="IA47" s="262"/>
      <c r="IB47" s="262"/>
      <c r="IC47" s="262"/>
      <c r="ID47" s="262"/>
      <c r="IE47" s="262"/>
      <c r="IF47" s="262"/>
      <c r="IG47" s="262"/>
      <c r="IH47" s="262"/>
      <c r="II47" s="262"/>
      <c r="IJ47" s="262"/>
      <c r="IK47" s="262"/>
      <c r="IL47" s="262"/>
      <c r="IM47" s="262"/>
      <c r="IN47" s="262"/>
      <c r="IO47" s="262"/>
      <c r="IP47" s="262"/>
      <c r="IQ47" s="262"/>
      <c r="IR47" s="262"/>
      <c r="IS47" s="262"/>
      <c r="IT47" s="262"/>
      <c r="IU47" s="262"/>
      <c r="IV47" s="262"/>
      <c r="IW47" s="262"/>
    </row>
    <row r="48" customFormat="false" ht="11.25" hidden="false" customHeight="true" outlineLevel="0" collapsed="false">
      <c r="A48" s="259" t="s">
        <v>263</v>
      </c>
      <c r="B48" s="259" t="s">
        <v>251</v>
      </c>
      <c r="C48" s="259" t="s">
        <v>264</v>
      </c>
      <c r="D48" s="260" t="n">
        <v>37257</v>
      </c>
      <c r="E48" s="260" t="n">
        <v>37346</v>
      </c>
      <c r="F48" s="261" t="s">
        <v>265</v>
      </c>
      <c r="G48" s="259" t="n">
        <v>4130</v>
      </c>
      <c r="H48" s="259" t="s">
        <v>254</v>
      </c>
      <c r="I48" s="260" t="n">
        <v>37154</v>
      </c>
      <c r="J48" s="259" t="s">
        <v>193</v>
      </c>
      <c r="K48" s="259" t="s">
        <v>262</v>
      </c>
      <c r="L48" s="259" t="s">
        <v>136</v>
      </c>
      <c r="M48" s="262" t="b">
        <f aca="false">FALSE()</f>
        <v>0</v>
      </c>
      <c r="N48" s="262" t="n">
        <v>-25</v>
      </c>
      <c r="O48" s="262" t="s">
        <v>256</v>
      </c>
      <c r="P48" s="262" t="s">
        <v>257</v>
      </c>
      <c r="Q48" s="262" t="s">
        <v>258</v>
      </c>
      <c r="R48" s="262" t="s">
        <v>259</v>
      </c>
      <c r="S48" s="262" t="b">
        <f aca="false">FALSE()</f>
        <v>0</v>
      </c>
      <c r="T48" s="262" t="n">
        <v>-9600</v>
      </c>
      <c r="U48" s="262" t="n">
        <v>34</v>
      </c>
      <c r="V48" s="262" t="s">
        <v>260</v>
      </c>
      <c r="W48" s="262" t="n">
        <v>0</v>
      </c>
      <c r="X48" s="262" t="n">
        <v>-326400</v>
      </c>
      <c r="Y48" s="260" t="n">
        <v>37211</v>
      </c>
      <c r="Z48" s="262" t="n">
        <v>31.5</v>
      </c>
      <c r="AA48" s="262" t="n">
        <v>23904</v>
      </c>
      <c r="AB48" s="262" t="n">
        <v>23722</v>
      </c>
      <c r="AC48" s="262"/>
      <c r="AD48" s="262"/>
      <c r="AE48" s="262"/>
      <c r="AF48" s="262"/>
      <c r="AG48" s="262"/>
      <c r="AH48" s="262"/>
      <c r="AI48" s="262"/>
      <c r="AJ48" s="262"/>
      <c r="AK48" s="262"/>
      <c r="AL48" s="262"/>
      <c r="AM48" s="262"/>
      <c r="AN48" s="262"/>
      <c r="AO48" s="262"/>
      <c r="AP48" s="262"/>
      <c r="AQ48" s="262"/>
      <c r="AR48" s="262"/>
      <c r="AS48" s="262"/>
      <c r="AT48" s="262"/>
      <c r="AU48" s="262"/>
      <c r="AV48" s="262"/>
      <c r="AW48" s="262"/>
      <c r="AX48" s="262"/>
      <c r="AY48" s="262"/>
      <c r="AZ48" s="262"/>
      <c r="BA48" s="262"/>
      <c r="BB48" s="262"/>
      <c r="BC48" s="262"/>
      <c r="BD48" s="262"/>
      <c r="BE48" s="262"/>
      <c r="BF48" s="262"/>
      <c r="BG48" s="262"/>
      <c r="BH48" s="262"/>
      <c r="BI48" s="262"/>
      <c r="BJ48" s="262"/>
      <c r="BK48" s="262"/>
      <c r="BL48" s="262"/>
      <c r="BM48" s="262"/>
      <c r="BN48" s="262"/>
      <c r="BO48" s="262"/>
      <c r="BP48" s="262"/>
      <c r="BQ48" s="262"/>
      <c r="BR48" s="262"/>
      <c r="BS48" s="262"/>
      <c r="BT48" s="262"/>
      <c r="BU48" s="262"/>
      <c r="BV48" s="262"/>
      <c r="BW48" s="262"/>
      <c r="BX48" s="262"/>
      <c r="BY48" s="262"/>
      <c r="BZ48" s="262"/>
      <c r="CA48" s="262"/>
      <c r="CB48" s="262"/>
      <c r="CC48" s="262"/>
      <c r="CD48" s="262"/>
      <c r="CE48" s="262"/>
      <c r="CF48" s="262"/>
      <c r="CG48" s="262"/>
      <c r="CH48" s="262"/>
      <c r="CI48" s="262"/>
      <c r="CJ48" s="262"/>
      <c r="CK48" s="262"/>
      <c r="CL48" s="262"/>
      <c r="CM48" s="262"/>
      <c r="CN48" s="262"/>
      <c r="CO48" s="262"/>
      <c r="CP48" s="262"/>
      <c r="CQ48" s="262"/>
      <c r="CR48" s="262"/>
      <c r="CS48" s="262"/>
      <c r="CT48" s="262"/>
      <c r="CU48" s="262"/>
      <c r="CV48" s="262"/>
      <c r="CW48" s="262"/>
      <c r="CX48" s="262"/>
      <c r="CY48" s="262"/>
      <c r="CZ48" s="262"/>
      <c r="DA48" s="262"/>
      <c r="DB48" s="262"/>
      <c r="DC48" s="262"/>
      <c r="DD48" s="262"/>
      <c r="DE48" s="262"/>
      <c r="DF48" s="262"/>
      <c r="DG48" s="262"/>
      <c r="DH48" s="262"/>
      <c r="DI48" s="262"/>
      <c r="DJ48" s="262"/>
      <c r="DK48" s="262"/>
      <c r="DL48" s="262"/>
      <c r="DM48" s="262"/>
      <c r="DN48" s="262"/>
      <c r="DO48" s="262"/>
      <c r="DP48" s="262"/>
      <c r="DQ48" s="262"/>
      <c r="DR48" s="262"/>
      <c r="DS48" s="262"/>
      <c r="DT48" s="262"/>
      <c r="DU48" s="262"/>
      <c r="DV48" s="262"/>
      <c r="DW48" s="262"/>
      <c r="DX48" s="262"/>
      <c r="DY48" s="262"/>
      <c r="DZ48" s="262"/>
      <c r="EA48" s="262"/>
      <c r="EB48" s="262"/>
      <c r="EC48" s="262"/>
      <c r="ED48" s="262"/>
      <c r="EE48" s="262"/>
      <c r="EF48" s="262"/>
      <c r="EG48" s="262"/>
      <c r="EH48" s="262"/>
      <c r="EI48" s="262"/>
      <c r="EJ48" s="262"/>
      <c r="EK48" s="262"/>
      <c r="EL48" s="262"/>
      <c r="EM48" s="262"/>
      <c r="EN48" s="262"/>
      <c r="EO48" s="262"/>
      <c r="EP48" s="262"/>
      <c r="EQ48" s="262"/>
      <c r="ER48" s="262"/>
      <c r="ES48" s="262"/>
      <c r="ET48" s="262"/>
      <c r="EU48" s="262"/>
      <c r="EV48" s="262"/>
      <c r="EW48" s="262"/>
      <c r="EX48" s="262"/>
      <c r="EY48" s="262"/>
      <c r="EZ48" s="262"/>
      <c r="FA48" s="262"/>
      <c r="FB48" s="262"/>
      <c r="FC48" s="262"/>
      <c r="FD48" s="262"/>
      <c r="FE48" s="262"/>
      <c r="FF48" s="262"/>
      <c r="FG48" s="262"/>
      <c r="FH48" s="262"/>
      <c r="FI48" s="262"/>
      <c r="FJ48" s="262"/>
      <c r="FK48" s="262"/>
      <c r="FL48" s="262"/>
      <c r="FM48" s="262"/>
      <c r="FN48" s="262"/>
      <c r="FO48" s="262"/>
      <c r="FP48" s="262"/>
      <c r="FQ48" s="262"/>
      <c r="FR48" s="262"/>
      <c r="FS48" s="262"/>
      <c r="FT48" s="262"/>
      <c r="FU48" s="262"/>
      <c r="FV48" s="262"/>
      <c r="FW48" s="262"/>
      <c r="FX48" s="262"/>
      <c r="FY48" s="262"/>
      <c r="FZ48" s="262"/>
      <c r="GA48" s="262"/>
      <c r="GB48" s="262"/>
      <c r="GC48" s="262"/>
      <c r="GD48" s="262"/>
      <c r="GE48" s="262"/>
      <c r="GF48" s="262"/>
      <c r="GG48" s="262"/>
      <c r="GH48" s="262"/>
      <c r="GI48" s="262"/>
      <c r="GJ48" s="262"/>
      <c r="GK48" s="262"/>
      <c r="GL48" s="262"/>
      <c r="GM48" s="262"/>
      <c r="GN48" s="262"/>
      <c r="GO48" s="262"/>
      <c r="GP48" s="262"/>
      <c r="GQ48" s="262"/>
      <c r="GR48" s="262"/>
      <c r="GS48" s="262"/>
      <c r="GT48" s="262"/>
      <c r="GU48" s="262"/>
      <c r="GV48" s="262"/>
      <c r="GW48" s="262"/>
      <c r="GX48" s="262"/>
      <c r="GY48" s="262"/>
      <c r="GZ48" s="262"/>
      <c r="HA48" s="262"/>
      <c r="HB48" s="262"/>
      <c r="HC48" s="262"/>
      <c r="HD48" s="262"/>
      <c r="HE48" s="262"/>
      <c r="HF48" s="262"/>
      <c r="HG48" s="262"/>
      <c r="HH48" s="262"/>
      <c r="HI48" s="262"/>
      <c r="HJ48" s="262"/>
      <c r="HK48" s="262"/>
      <c r="HL48" s="262"/>
      <c r="HM48" s="262"/>
      <c r="HN48" s="262"/>
      <c r="HO48" s="262"/>
      <c r="HP48" s="262"/>
      <c r="HQ48" s="262"/>
      <c r="HR48" s="262"/>
      <c r="HS48" s="262"/>
      <c r="HT48" s="262"/>
      <c r="HU48" s="262"/>
      <c r="HV48" s="262"/>
      <c r="HW48" s="262"/>
      <c r="HX48" s="262"/>
      <c r="HY48" s="262"/>
      <c r="HZ48" s="262"/>
      <c r="IA48" s="262"/>
      <c r="IB48" s="262"/>
      <c r="IC48" s="262"/>
      <c r="ID48" s="262"/>
      <c r="IE48" s="262"/>
      <c r="IF48" s="262"/>
      <c r="IG48" s="262"/>
      <c r="IH48" s="262"/>
      <c r="II48" s="262"/>
      <c r="IJ48" s="262"/>
      <c r="IK48" s="262"/>
      <c r="IL48" s="262"/>
      <c r="IM48" s="262"/>
      <c r="IN48" s="262"/>
      <c r="IO48" s="262"/>
      <c r="IP48" s="262"/>
      <c r="IQ48" s="262"/>
      <c r="IR48" s="262"/>
      <c r="IS48" s="262"/>
      <c r="IT48" s="262"/>
      <c r="IU48" s="262"/>
      <c r="IV48" s="262"/>
      <c r="IW48" s="262"/>
    </row>
    <row r="49" customFormat="false" ht="11.25" hidden="false" customHeight="true" outlineLevel="0" collapsed="false">
      <c r="A49" s="259" t="s">
        <v>263</v>
      </c>
      <c r="B49" s="259" t="s">
        <v>251</v>
      </c>
      <c r="C49" s="259" t="s">
        <v>264</v>
      </c>
      <c r="D49" s="260" t="n">
        <v>37257</v>
      </c>
      <c r="E49" s="260" t="n">
        <v>37346</v>
      </c>
      <c r="F49" s="261" t="s">
        <v>266</v>
      </c>
      <c r="G49" s="259" t="n">
        <v>4131</v>
      </c>
      <c r="H49" s="259" t="s">
        <v>254</v>
      </c>
      <c r="I49" s="260" t="n">
        <v>37154</v>
      </c>
      <c r="J49" s="259" t="s">
        <v>192</v>
      </c>
      <c r="K49" s="259" t="s">
        <v>255</v>
      </c>
      <c r="L49" s="259" t="s">
        <v>116</v>
      </c>
      <c r="M49" s="262" t="b">
        <f aca="false">FALSE()</f>
        <v>0</v>
      </c>
      <c r="N49" s="262" t="n">
        <v>25</v>
      </c>
      <c r="O49" s="262" t="s">
        <v>256</v>
      </c>
      <c r="P49" s="262" t="s">
        <v>257</v>
      </c>
      <c r="Q49" s="262" t="s">
        <v>258</v>
      </c>
      <c r="R49" s="262" t="s">
        <v>259</v>
      </c>
      <c r="S49" s="262" t="b">
        <f aca="false">FALSE()</f>
        <v>0</v>
      </c>
      <c r="T49" s="262" t="n">
        <v>10400</v>
      </c>
      <c r="U49" s="262" t="n">
        <v>33.1</v>
      </c>
      <c r="V49" s="262" t="s">
        <v>260</v>
      </c>
      <c r="W49" s="262" t="n">
        <v>0</v>
      </c>
      <c r="X49" s="262" t="n">
        <v>344240</v>
      </c>
      <c r="Y49" s="260" t="n">
        <v>37211</v>
      </c>
      <c r="Z49" s="262" t="n">
        <v>33.25</v>
      </c>
      <c r="AA49" s="262" t="n">
        <v>1560</v>
      </c>
      <c r="AB49" s="262" t="n">
        <v>1553</v>
      </c>
      <c r="AC49" s="262"/>
      <c r="AD49" s="262"/>
      <c r="AE49" s="262"/>
      <c r="AF49" s="262"/>
      <c r="AG49" s="262"/>
      <c r="AH49" s="262"/>
      <c r="AI49" s="262"/>
      <c r="AJ49" s="262"/>
      <c r="AK49" s="262"/>
      <c r="AL49" s="262"/>
      <c r="AM49" s="262"/>
      <c r="AN49" s="262"/>
      <c r="AO49" s="262"/>
      <c r="AP49" s="262"/>
      <c r="AQ49" s="262"/>
      <c r="AR49" s="262"/>
      <c r="AS49" s="262"/>
      <c r="AT49" s="262"/>
      <c r="AU49" s="262"/>
      <c r="AV49" s="262"/>
      <c r="AW49" s="262"/>
      <c r="AX49" s="262"/>
      <c r="AY49" s="262"/>
      <c r="AZ49" s="262"/>
      <c r="BA49" s="262"/>
      <c r="BB49" s="262"/>
      <c r="BC49" s="262"/>
      <c r="BD49" s="262"/>
      <c r="BE49" s="262"/>
      <c r="BF49" s="262"/>
      <c r="BG49" s="262"/>
      <c r="BH49" s="262"/>
      <c r="BI49" s="262"/>
      <c r="BJ49" s="262"/>
      <c r="BK49" s="262"/>
      <c r="BL49" s="262"/>
      <c r="BM49" s="262"/>
      <c r="BN49" s="262"/>
      <c r="BO49" s="262"/>
      <c r="BP49" s="262"/>
      <c r="BQ49" s="262"/>
      <c r="BR49" s="262"/>
      <c r="BS49" s="262"/>
      <c r="BT49" s="262"/>
      <c r="BU49" s="262"/>
      <c r="BV49" s="262"/>
      <c r="BW49" s="262"/>
      <c r="BX49" s="262"/>
      <c r="BY49" s="262"/>
      <c r="BZ49" s="262"/>
      <c r="CA49" s="262"/>
      <c r="CB49" s="262"/>
      <c r="CC49" s="262"/>
      <c r="CD49" s="262"/>
      <c r="CE49" s="262"/>
      <c r="CF49" s="262"/>
      <c r="CG49" s="262"/>
      <c r="CH49" s="262"/>
      <c r="CI49" s="262"/>
      <c r="CJ49" s="262"/>
      <c r="CK49" s="262"/>
      <c r="CL49" s="262"/>
      <c r="CM49" s="262"/>
      <c r="CN49" s="262"/>
      <c r="CO49" s="262"/>
      <c r="CP49" s="262"/>
      <c r="CQ49" s="262"/>
      <c r="CR49" s="262"/>
      <c r="CS49" s="262"/>
      <c r="CT49" s="262"/>
      <c r="CU49" s="262"/>
      <c r="CV49" s="262"/>
      <c r="CW49" s="262"/>
      <c r="CX49" s="262"/>
      <c r="CY49" s="262"/>
      <c r="CZ49" s="262"/>
      <c r="DA49" s="262"/>
      <c r="DB49" s="262"/>
      <c r="DC49" s="262"/>
      <c r="DD49" s="262"/>
      <c r="DE49" s="262"/>
      <c r="DF49" s="262"/>
      <c r="DG49" s="262"/>
      <c r="DH49" s="262"/>
      <c r="DI49" s="262"/>
      <c r="DJ49" s="262"/>
      <c r="DK49" s="262"/>
      <c r="DL49" s="262"/>
      <c r="DM49" s="262"/>
      <c r="DN49" s="262"/>
      <c r="DO49" s="262"/>
      <c r="DP49" s="262"/>
      <c r="DQ49" s="262"/>
      <c r="DR49" s="262"/>
      <c r="DS49" s="262"/>
      <c r="DT49" s="262"/>
      <c r="DU49" s="262"/>
      <c r="DV49" s="262"/>
      <c r="DW49" s="262"/>
      <c r="DX49" s="262"/>
      <c r="DY49" s="262"/>
      <c r="DZ49" s="262"/>
      <c r="EA49" s="262"/>
      <c r="EB49" s="262"/>
      <c r="EC49" s="262"/>
      <c r="ED49" s="262"/>
      <c r="EE49" s="262"/>
      <c r="EF49" s="262"/>
      <c r="EG49" s="262"/>
      <c r="EH49" s="262"/>
      <c r="EI49" s="262"/>
      <c r="EJ49" s="262"/>
      <c r="EK49" s="262"/>
      <c r="EL49" s="262"/>
      <c r="EM49" s="262"/>
      <c r="EN49" s="262"/>
      <c r="EO49" s="262"/>
      <c r="EP49" s="262"/>
      <c r="EQ49" s="262"/>
      <c r="ER49" s="262"/>
      <c r="ES49" s="262"/>
      <c r="ET49" s="262"/>
      <c r="EU49" s="262"/>
      <c r="EV49" s="262"/>
      <c r="EW49" s="262"/>
      <c r="EX49" s="262"/>
      <c r="EY49" s="262"/>
      <c r="EZ49" s="262"/>
      <c r="FA49" s="262"/>
      <c r="FB49" s="262"/>
      <c r="FC49" s="262"/>
      <c r="FD49" s="262"/>
      <c r="FE49" s="262"/>
      <c r="FF49" s="262"/>
      <c r="FG49" s="262"/>
      <c r="FH49" s="262"/>
      <c r="FI49" s="262"/>
      <c r="FJ49" s="262"/>
      <c r="FK49" s="262"/>
      <c r="FL49" s="262"/>
      <c r="FM49" s="262"/>
      <c r="FN49" s="262"/>
      <c r="FO49" s="262"/>
      <c r="FP49" s="262"/>
      <c r="FQ49" s="262"/>
      <c r="FR49" s="262"/>
      <c r="FS49" s="262"/>
      <c r="FT49" s="262"/>
      <c r="FU49" s="262"/>
      <c r="FV49" s="262"/>
      <c r="FW49" s="262"/>
      <c r="FX49" s="262"/>
      <c r="FY49" s="262"/>
      <c r="FZ49" s="262"/>
      <c r="GA49" s="262"/>
      <c r="GB49" s="262"/>
      <c r="GC49" s="262"/>
      <c r="GD49" s="262"/>
      <c r="GE49" s="262"/>
      <c r="GF49" s="262"/>
      <c r="GG49" s="262"/>
      <c r="GH49" s="262"/>
      <c r="GI49" s="262"/>
      <c r="GJ49" s="262"/>
      <c r="GK49" s="262"/>
      <c r="GL49" s="262"/>
      <c r="GM49" s="262"/>
      <c r="GN49" s="262"/>
      <c r="GO49" s="262"/>
      <c r="GP49" s="262"/>
      <c r="GQ49" s="262"/>
      <c r="GR49" s="262"/>
      <c r="GS49" s="262"/>
      <c r="GT49" s="262"/>
      <c r="GU49" s="262"/>
      <c r="GV49" s="262"/>
      <c r="GW49" s="262"/>
      <c r="GX49" s="262"/>
      <c r="GY49" s="262"/>
      <c r="GZ49" s="262"/>
      <c r="HA49" s="262"/>
      <c r="HB49" s="262"/>
      <c r="HC49" s="262"/>
      <c r="HD49" s="262"/>
      <c r="HE49" s="262"/>
      <c r="HF49" s="262"/>
      <c r="HG49" s="262"/>
      <c r="HH49" s="262"/>
      <c r="HI49" s="262"/>
      <c r="HJ49" s="262"/>
      <c r="HK49" s="262"/>
      <c r="HL49" s="262"/>
      <c r="HM49" s="262"/>
      <c r="HN49" s="262"/>
      <c r="HO49" s="262"/>
      <c r="HP49" s="262"/>
      <c r="HQ49" s="262"/>
      <c r="HR49" s="262"/>
      <c r="HS49" s="262"/>
      <c r="HT49" s="262"/>
      <c r="HU49" s="262"/>
      <c r="HV49" s="262"/>
      <c r="HW49" s="262"/>
      <c r="HX49" s="262"/>
      <c r="HY49" s="262"/>
      <c r="HZ49" s="262"/>
      <c r="IA49" s="262"/>
      <c r="IB49" s="262"/>
      <c r="IC49" s="262"/>
      <c r="ID49" s="262"/>
      <c r="IE49" s="262"/>
      <c r="IF49" s="262"/>
      <c r="IG49" s="262"/>
      <c r="IH49" s="262"/>
      <c r="II49" s="262"/>
      <c r="IJ49" s="262"/>
      <c r="IK49" s="262"/>
      <c r="IL49" s="262"/>
      <c r="IM49" s="262"/>
      <c r="IN49" s="262"/>
      <c r="IO49" s="262"/>
      <c r="IP49" s="262"/>
      <c r="IQ49" s="262"/>
      <c r="IR49" s="262"/>
      <c r="IS49" s="262"/>
      <c r="IT49" s="262"/>
      <c r="IU49" s="262"/>
      <c r="IV49" s="262"/>
      <c r="IW49" s="262"/>
    </row>
    <row r="50" customFormat="false" ht="11.25" hidden="false" customHeight="true" outlineLevel="0" collapsed="false">
      <c r="A50" s="259" t="s">
        <v>263</v>
      </c>
      <c r="B50" s="259" t="s">
        <v>251</v>
      </c>
      <c r="C50" s="259" t="s">
        <v>264</v>
      </c>
      <c r="D50" s="260" t="n">
        <v>37257</v>
      </c>
      <c r="E50" s="260" t="n">
        <v>37346</v>
      </c>
      <c r="F50" s="261" t="s">
        <v>266</v>
      </c>
      <c r="G50" s="259" t="n">
        <v>4131</v>
      </c>
      <c r="H50" s="259" t="s">
        <v>254</v>
      </c>
      <c r="I50" s="260" t="n">
        <v>37154</v>
      </c>
      <c r="J50" s="259" t="s">
        <v>193</v>
      </c>
      <c r="K50" s="259" t="s">
        <v>255</v>
      </c>
      <c r="L50" s="259" t="s">
        <v>116</v>
      </c>
      <c r="M50" s="262" t="b">
        <f aca="false">FALSE()</f>
        <v>0</v>
      </c>
      <c r="N50" s="262" t="n">
        <v>25</v>
      </c>
      <c r="O50" s="262" t="s">
        <v>256</v>
      </c>
      <c r="P50" s="262" t="s">
        <v>257</v>
      </c>
      <c r="Q50" s="262" t="s">
        <v>258</v>
      </c>
      <c r="R50" s="262" t="s">
        <v>259</v>
      </c>
      <c r="S50" s="262" t="b">
        <f aca="false">FALSE()</f>
        <v>0</v>
      </c>
      <c r="T50" s="262" t="n">
        <v>9600</v>
      </c>
      <c r="U50" s="262" t="n">
        <v>33.1</v>
      </c>
      <c r="V50" s="262" t="s">
        <v>260</v>
      </c>
      <c r="W50" s="262" t="n">
        <v>0</v>
      </c>
      <c r="X50" s="262" t="n">
        <v>317760</v>
      </c>
      <c r="Y50" s="260" t="n">
        <v>37211</v>
      </c>
      <c r="Z50" s="262" t="n">
        <v>32.45</v>
      </c>
      <c r="AA50" s="262" t="n">
        <v>-6240</v>
      </c>
      <c r="AB50" s="262" t="n">
        <v>-6193</v>
      </c>
      <c r="AC50" s="262"/>
      <c r="AD50" s="262"/>
      <c r="AE50" s="262"/>
      <c r="AF50" s="262"/>
      <c r="AG50" s="262"/>
      <c r="AH50" s="262"/>
      <c r="AI50" s="262"/>
      <c r="AJ50" s="262"/>
      <c r="AK50" s="262"/>
      <c r="AL50" s="262"/>
      <c r="AM50" s="262"/>
      <c r="AN50" s="262"/>
      <c r="AO50" s="262"/>
      <c r="AP50" s="262"/>
      <c r="AQ50" s="262"/>
      <c r="AR50" s="262"/>
      <c r="AS50" s="262"/>
      <c r="AT50" s="262"/>
      <c r="AU50" s="262"/>
      <c r="AV50" s="262"/>
      <c r="AW50" s="262"/>
      <c r="AX50" s="262"/>
      <c r="AY50" s="262"/>
      <c r="AZ50" s="262"/>
      <c r="BA50" s="262"/>
      <c r="BB50" s="262"/>
      <c r="BC50" s="262"/>
      <c r="BD50" s="262"/>
      <c r="BE50" s="262"/>
      <c r="BF50" s="262"/>
      <c r="BG50" s="262"/>
      <c r="BH50" s="262"/>
      <c r="BI50" s="262"/>
      <c r="BJ50" s="262"/>
      <c r="BK50" s="262"/>
      <c r="BL50" s="262"/>
      <c r="BM50" s="262"/>
      <c r="BN50" s="262"/>
      <c r="BO50" s="262"/>
      <c r="BP50" s="262"/>
      <c r="BQ50" s="262"/>
      <c r="BR50" s="262"/>
      <c r="BS50" s="262"/>
      <c r="BT50" s="262"/>
      <c r="BU50" s="262"/>
      <c r="BV50" s="262"/>
      <c r="BW50" s="262"/>
      <c r="BX50" s="262"/>
      <c r="BY50" s="262"/>
      <c r="BZ50" s="262"/>
      <c r="CA50" s="262"/>
      <c r="CB50" s="262"/>
      <c r="CC50" s="262"/>
      <c r="CD50" s="262"/>
      <c r="CE50" s="262"/>
      <c r="CF50" s="262"/>
      <c r="CG50" s="262"/>
      <c r="CH50" s="262"/>
      <c r="CI50" s="262"/>
      <c r="CJ50" s="262"/>
      <c r="CK50" s="262"/>
      <c r="CL50" s="262"/>
      <c r="CM50" s="262"/>
      <c r="CN50" s="262"/>
      <c r="CO50" s="262"/>
      <c r="CP50" s="262"/>
      <c r="CQ50" s="262"/>
      <c r="CR50" s="262"/>
      <c r="CS50" s="262"/>
      <c r="CT50" s="262"/>
      <c r="CU50" s="262"/>
      <c r="CV50" s="262"/>
      <c r="CW50" s="262"/>
      <c r="CX50" s="262"/>
      <c r="CY50" s="262"/>
      <c r="CZ50" s="262"/>
      <c r="DA50" s="262"/>
      <c r="DB50" s="262"/>
      <c r="DC50" s="262"/>
      <c r="DD50" s="262"/>
      <c r="DE50" s="262"/>
      <c r="DF50" s="262"/>
      <c r="DG50" s="262"/>
      <c r="DH50" s="262"/>
      <c r="DI50" s="262"/>
      <c r="DJ50" s="262"/>
      <c r="DK50" s="262"/>
      <c r="DL50" s="262"/>
      <c r="DM50" s="262"/>
      <c r="DN50" s="262"/>
      <c r="DO50" s="262"/>
      <c r="DP50" s="262"/>
      <c r="DQ50" s="262"/>
      <c r="DR50" s="262"/>
      <c r="DS50" s="262"/>
      <c r="DT50" s="262"/>
      <c r="DU50" s="262"/>
      <c r="DV50" s="262"/>
      <c r="DW50" s="262"/>
      <c r="DX50" s="262"/>
      <c r="DY50" s="262"/>
      <c r="DZ50" s="262"/>
      <c r="EA50" s="262"/>
      <c r="EB50" s="262"/>
      <c r="EC50" s="262"/>
      <c r="ED50" s="262"/>
      <c r="EE50" s="262"/>
      <c r="EF50" s="262"/>
      <c r="EG50" s="262"/>
      <c r="EH50" s="262"/>
      <c r="EI50" s="262"/>
      <c r="EJ50" s="262"/>
      <c r="EK50" s="262"/>
      <c r="EL50" s="262"/>
      <c r="EM50" s="262"/>
      <c r="EN50" s="262"/>
      <c r="EO50" s="262"/>
      <c r="EP50" s="262"/>
      <c r="EQ50" s="262"/>
      <c r="ER50" s="262"/>
      <c r="ES50" s="262"/>
      <c r="ET50" s="262"/>
      <c r="EU50" s="262"/>
      <c r="EV50" s="262"/>
      <c r="EW50" s="262"/>
      <c r="EX50" s="262"/>
      <c r="EY50" s="262"/>
      <c r="EZ50" s="262"/>
      <c r="FA50" s="262"/>
      <c r="FB50" s="262"/>
      <c r="FC50" s="262"/>
      <c r="FD50" s="262"/>
      <c r="FE50" s="262"/>
      <c r="FF50" s="262"/>
      <c r="FG50" s="262"/>
      <c r="FH50" s="262"/>
      <c r="FI50" s="262"/>
      <c r="FJ50" s="262"/>
      <c r="FK50" s="262"/>
      <c r="FL50" s="262"/>
      <c r="FM50" s="262"/>
      <c r="FN50" s="262"/>
      <c r="FO50" s="262"/>
      <c r="FP50" s="262"/>
      <c r="FQ50" s="262"/>
      <c r="FR50" s="262"/>
      <c r="FS50" s="262"/>
      <c r="FT50" s="262"/>
      <c r="FU50" s="262"/>
      <c r="FV50" s="262"/>
      <c r="FW50" s="262"/>
      <c r="FX50" s="262"/>
      <c r="FY50" s="262"/>
      <c r="FZ50" s="262"/>
      <c r="GA50" s="262"/>
      <c r="GB50" s="262"/>
      <c r="GC50" s="262"/>
      <c r="GD50" s="262"/>
      <c r="GE50" s="262"/>
      <c r="GF50" s="262"/>
      <c r="GG50" s="262"/>
      <c r="GH50" s="262"/>
      <c r="GI50" s="262"/>
      <c r="GJ50" s="262"/>
      <c r="GK50" s="262"/>
      <c r="GL50" s="262"/>
      <c r="GM50" s="262"/>
      <c r="GN50" s="262"/>
      <c r="GO50" s="262"/>
      <c r="GP50" s="262"/>
      <c r="GQ50" s="262"/>
      <c r="GR50" s="262"/>
      <c r="GS50" s="262"/>
      <c r="GT50" s="262"/>
      <c r="GU50" s="262"/>
      <c r="GV50" s="262"/>
      <c r="GW50" s="262"/>
      <c r="GX50" s="262"/>
      <c r="GY50" s="262"/>
      <c r="GZ50" s="262"/>
      <c r="HA50" s="262"/>
      <c r="HB50" s="262"/>
      <c r="HC50" s="262"/>
      <c r="HD50" s="262"/>
      <c r="HE50" s="262"/>
      <c r="HF50" s="262"/>
      <c r="HG50" s="262"/>
      <c r="HH50" s="262"/>
      <c r="HI50" s="262"/>
      <c r="HJ50" s="262"/>
      <c r="HK50" s="262"/>
      <c r="HL50" s="262"/>
      <c r="HM50" s="262"/>
      <c r="HN50" s="262"/>
      <c r="HO50" s="262"/>
      <c r="HP50" s="262"/>
      <c r="HQ50" s="262"/>
      <c r="HR50" s="262"/>
      <c r="HS50" s="262"/>
      <c r="HT50" s="262"/>
      <c r="HU50" s="262"/>
      <c r="HV50" s="262"/>
      <c r="HW50" s="262"/>
      <c r="HX50" s="262"/>
      <c r="HY50" s="262"/>
      <c r="HZ50" s="262"/>
      <c r="IA50" s="262"/>
      <c r="IB50" s="262"/>
      <c r="IC50" s="262"/>
      <c r="ID50" s="262"/>
      <c r="IE50" s="262"/>
      <c r="IF50" s="262"/>
      <c r="IG50" s="262"/>
      <c r="IH50" s="262"/>
      <c r="II50" s="262"/>
      <c r="IJ50" s="262"/>
      <c r="IK50" s="262"/>
      <c r="IL50" s="262"/>
      <c r="IM50" s="262"/>
      <c r="IN50" s="262"/>
      <c r="IO50" s="262"/>
      <c r="IP50" s="262"/>
      <c r="IQ50" s="262"/>
      <c r="IR50" s="262"/>
      <c r="IS50" s="262"/>
      <c r="IT50" s="262"/>
      <c r="IU50" s="262"/>
      <c r="IV50" s="262"/>
      <c r="IW50" s="262"/>
    </row>
    <row r="51" customFormat="false" ht="11.25" hidden="false" customHeight="true" outlineLevel="0" collapsed="false">
      <c r="A51" s="259" t="s">
        <v>263</v>
      </c>
      <c r="B51" s="259" t="s">
        <v>251</v>
      </c>
      <c r="C51" s="259" t="s">
        <v>264</v>
      </c>
      <c r="D51" s="260" t="n">
        <v>37257</v>
      </c>
      <c r="E51" s="260" t="n">
        <v>37346</v>
      </c>
      <c r="F51" s="261" t="s">
        <v>266</v>
      </c>
      <c r="G51" s="259" t="n">
        <v>4131</v>
      </c>
      <c r="H51" s="259" t="s">
        <v>254</v>
      </c>
      <c r="I51" s="260" t="n">
        <v>37154</v>
      </c>
      <c r="J51" s="259" t="s">
        <v>194</v>
      </c>
      <c r="K51" s="259" t="s">
        <v>255</v>
      </c>
      <c r="L51" s="259" t="s">
        <v>116</v>
      </c>
      <c r="M51" s="262" t="b">
        <f aca="false">FALSE()</f>
        <v>0</v>
      </c>
      <c r="N51" s="262" t="n">
        <v>25</v>
      </c>
      <c r="O51" s="262" t="s">
        <v>256</v>
      </c>
      <c r="P51" s="262" t="s">
        <v>257</v>
      </c>
      <c r="Q51" s="262" t="s">
        <v>258</v>
      </c>
      <c r="R51" s="262" t="s">
        <v>259</v>
      </c>
      <c r="S51" s="262" t="b">
        <f aca="false">FALSE()</f>
        <v>0</v>
      </c>
      <c r="T51" s="262" t="n">
        <v>10400</v>
      </c>
      <c r="U51" s="262" t="n">
        <v>33.1</v>
      </c>
      <c r="V51" s="262" t="s">
        <v>260</v>
      </c>
      <c r="W51" s="262" t="n">
        <v>0</v>
      </c>
      <c r="X51" s="262" t="n">
        <v>344240</v>
      </c>
      <c r="Y51" s="260" t="n">
        <v>37211</v>
      </c>
      <c r="Z51" s="262" t="n">
        <v>31.55</v>
      </c>
      <c r="AA51" s="262" t="n">
        <v>-16120</v>
      </c>
      <c r="AB51" s="262" t="n">
        <v>-15953</v>
      </c>
      <c r="AC51" s="262"/>
      <c r="AD51" s="262"/>
      <c r="AE51" s="262"/>
      <c r="AF51" s="262"/>
      <c r="AG51" s="262"/>
      <c r="AH51" s="262"/>
      <c r="AI51" s="262"/>
      <c r="AJ51" s="262"/>
      <c r="AK51" s="262"/>
      <c r="AL51" s="262"/>
      <c r="AM51" s="262"/>
      <c r="AN51" s="262"/>
      <c r="AO51" s="262"/>
      <c r="AP51" s="262"/>
      <c r="AQ51" s="262"/>
      <c r="AR51" s="262"/>
      <c r="AS51" s="262"/>
      <c r="AT51" s="262"/>
      <c r="AU51" s="262"/>
      <c r="AV51" s="262"/>
      <c r="AW51" s="262"/>
      <c r="AX51" s="262"/>
      <c r="AY51" s="262"/>
      <c r="AZ51" s="262"/>
      <c r="BA51" s="262"/>
      <c r="BB51" s="262"/>
      <c r="BC51" s="262"/>
      <c r="BD51" s="262"/>
      <c r="BE51" s="262"/>
      <c r="BF51" s="262"/>
      <c r="BG51" s="262"/>
      <c r="BH51" s="262"/>
      <c r="BI51" s="262"/>
      <c r="BJ51" s="262"/>
      <c r="BK51" s="262"/>
      <c r="BL51" s="262"/>
      <c r="BM51" s="262"/>
      <c r="BN51" s="262"/>
      <c r="BO51" s="262"/>
      <c r="BP51" s="262"/>
      <c r="BQ51" s="262"/>
      <c r="BR51" s="262"/>
      <c r="BS51" s="262"/>
      <c r="BT51" s="262"/>
      <c r="BU51" s="262"/>
      <c r="BV51" s="262"/>
      <c r="BW51" s="262"/>
      <c r="BX51" s="262"/>
      <c r="BY51" s="262"/>
      <c r="BZ51" s="262"/>
      <c r="CA51" s="262"/>
      <c r="CB51" s="262"/>
      <c r="CC51" s="262"/>
      <c r="CD51" s="262"/>
      <c r="CE51" s="262"/>
      <c r="CF51" s="262"/>
      <c r="CG51" s="262"/>
      <c r="CH51" s="262"/>
      <c r="CI51" s="262"/>
      <c r="CJ51" s="262"/>
      <c r="CK51" s="262"/>
      <c r="CL51" s="262"/>
      <c r="CM51" s="262"/>
      <c r="CN51" s="262"/>
      <c r="CO51" s="262"/>
      <c r="CP51" s="262"/>
      <c r="CQ51" s="262"/>
      <c r="CR51" s="262"/>
      <c r="CS51" s="262"/>
      <c r="CT51" s="262"/>
      <c r="CU51" s="262"/>
      <c r="CV51" s="262"/>
      <c r="CW51" s="262"/>
      <c r="CX51" s="262"/>
      <c r="CY51" s="262"/>
      <c r="CZ51" s="262"/>
      <c r="DA51" s="262"/>
      <c r="DB51" s="262"/>
      <c r="DC51" s="262"/>
      <c r="DD51" s="262"/>
      <c r="DE51" s="262"/>
      <c r="DF51" s="262"/>
      <c r="DG51" s="262"/>
      <c r="DH51" s="262"/>
      <c r="DI51" s="262"/>
      <c r="DJ51" s="262"/>
      <c r="DK51" s="262"/>
      <c r="DL51" s="262"/>
      <c r="DM51" s="262"/>
      <c r="DN51" s="262"/>
      <c r="DO51" s="262"/>
      <c r="DP51" s="262"/>
      <c r="DQ51" s="262"/>
      <c r="DR51" s="262"/>
      <c r="DS51" s="262"/>
      <c r="DT51" s="262"/>
      <c r="DU51" s="262"/>
      <c r="DV51" s="262"/>
      <c r="DW51" s="262"/>
      <c r="DX51" s="262"/>
      <c r="DY51" s="262"/>
      <c r="DZ51" s="262"/>
      <c r="EA51" s="262"/>
      <c r="EB51" s="262"/>
      <c r="EC51" s="262"/>
      <c r="ED51" s="262"/>
      <c r="EE51" s="262"/>
      <c r="EF51" s="262"/>
      <c r="EG51" s="262"/>
      <c r="EH51" s="262"/>
      <c r="EI51" s="262"/>
      <c r="EJ51" s="262"/>
      <c r="EK51" s="262"/>
      <c r="EL51" s="262"/>
      <c r="EM51" s="262"/>
      <c r="EN51" s="262"/>
      <c r="EO51" s="262"/>
      <c r="EP51" s="262"/>
      <c r="EQ51" s="262"/>
      <c r="ER51" s="262"/>
      <c r="ES51" s="262"/>
      <c r="ET51" s="262"/>
      <c r="EU51" s="262"/>
      <c r="EV51" s="262"/>
      <c r="EW51" s="262"/>
      <c r="EX51" s="262"/>
      <c r="EY51" s="262"/>
      <c r="EZ51" s="262"/>
      <c r="FA51" s="262"/>
      <c r="FB51" s="262"/>
      <c r="FC51" s="262"/>
      <c r="FD51" s="262"/>
      <c r="FE51" s="262"/>
      <c r="FF51" s="262"/>
      <c r="FG51" s="262"/>
      <c r="FH51" s="262"/>
      <c r="FI51" s="262"/>
      <c r="FJ51" s="262"/>
      <c r="FK51" s="262"/>
      <c r="FL51" s="262"/>
      <c r="FM51" s="262"/>
      <c r="FN51" s="262"/>
      <c r="FO51" s="262"/>
      <c r="FP51" s="262"/>
      <c r="FQ51" s="262"/>
      <c r="FR51" s="262"/>
      <c r="FS51" s="262"/>
      <c r="FT51" s="262"/>
      <c r="FU51" s="262"/>
      <c r="FV51" s="262"/>
      <c r="FW51" s="262"/>
      <c r="FX51" s="262"/>
      <c r="FY51" s="262"/>
      <c r="FZ51" s="262"/>
      <c r="GA51" s="262"/>
      <c r="GB51" s="262"/>
      <c r="GC51" s="262"/>
      <c r="GD51" s="262"/>
      <c r="GE51" s="262"/>
      <c r="GF51" s="262"/>
      <c r="GG51" s="262"/>
      <c r="GH51" s="262"/>
      <c r="GI51" s="262"/>
      <c r="GJ51" s="262"/>
      <c r="GK51" s="262"/>
      <c r="GL51" s="262"/>
      <c r="GM51" s="262"/>
      <c r="GN51" s="262"/>
      <c r="GO51" s="262"/>
      <c r="GP51" s="262"/>
      <c r="GQ51" s="262"/>
      <c r="GR51" s="262"/>
      <c r="GS51" s="262"/>
      <c r="GT51" s="262"/>
      <c r="GU51" s="262"/>
      <c r="GV51" s="262"/>
      <c r="GW51" s="262"/>
      <c r="GX51" s="262"/>
      <c r="GY51" s="262"/>
      <c r="GZ51" s="262"/>
      <c r="HA51" s="262"/>
      <c r="HB51" s="262"/>
      <c r="HC51" s="262"/>
      <c r="HD51" s="262"/>
      <c r="HE51" s="262"/>
      <c r="HF51" s="262"/>
      <c r="HG51" s="262"/>
      <c r="HH51" s="262"/>
      <c r="HI51" s="262"/>
      <c r="HJ51" s="262"/>
      <c r="HK51" s="262"/>
      <c r="HL51" s="262"/>
      <c r="HM51" s="262"/>
      <c r="HN51" s="262"/>
      <c r="HO51" s="262"/>
      <c r="HP51" s="262"/>
      <c r="HQ51" s="262"/>
      <c r="HR51" s="262"/>
      <c r="HS51" s="262"/>
      <c r="HT51" s="262"/>
      <c r="HU51" s="262"/>
      <c r="HV51" s="262"/>
      <c r="HW51" s="262"/>
      <c r="HX51" s="262"/>
      <c r="HY51" s="262"/>
      <c r="HZ51" s="262"/>
      <c r="IA51" s="262"/>
      <c r="IB51" s="262"/>
      <c r="IC51" s="262"/>
      <c r="ID51" s="262"/>
      <c r="IE51" s="262"/>
      <c r="IF51" s="262"/>
      <c r="IG51" s="262"/>
      <c r="IH51" s="262"/>
      <c r="II51" s="262"/>
      <c r="IJ51" s="262"/>
      <c r="IK51" s="262"/>
      <c r="IL51" s="262"/>
      <c r="IM51" s="262"/>
      <c r="IN51" s="262"/>
      <c r="IO51" s="262"/>
      <c r="IP51" s="262"/>
      <c r="IQ51" s="262"/>
      <c r="IR51" s="262"/>
      <c r="IS51" s="262"/>
      <c r="IT51" s="262"/>
      <c r="IU51" s="262"/>
      <c r="IV51" s="262"/>
      <c r="IW51" s="262"/>
    </row>
    <row r="52" customFormat="false" ht="11.25" hidden="false" customHeight="true" outlineLevel="0" collapsed="false">
      <c r="A52" s="263" t="s">
        <v>267</v>
      </c>
      <c r="B52" s="263" t="s">
        <v>251</v>
      </c>
      <c r="C52" s="263" t="s">
        <v>264</v>
      </c>
      <c r="D52" s="264" t="n">
        <v>37347</v>
      </c>
      <c r="E52" s="264" t="n">
        <v>37437</v>
      </c>
      <c r="F52" s="265" t="s">
        <v>268</v>
      </c>
      <c r="G52" s="263" t="n">
        <v>5636</v>
      </c>
      <c r="H52" s="263" t="s">
        <v>254</v>
      </c>
      <c r="I52" s="264" t="n">
        <v>37194</v>
      </c>
      <c r="J52" s="263" t="s">
        <v>195</v>
      </c>
      <c r="K52" s="263" t="s">
        <v>262</v>
      </c>
      <c r="L52" s="263" t="s">
        <v>136</v>
      </c>
      <c r="M52" s="266" t="b">
        <f aca="false">FALSE()</f>
        <v>0</v>
      </c>
      <c r="N52" s="266" t="n">
        <v>-25</v>
      </c>
      <c r="O52" s="266" t="s">
        <v>256</v>
      </c>
      <c r="P52" s="266" t="s">
        <v>257</v>
      </c>
      <c r="Q52" s="266" t="s">
        <v>258</v>
      </c>
      <c r="R52" s="266" t="s">
        <v>259</v>
      </c>
      <c r="S52" s="266" t="b">
        <f aca="false">FALSE()</f>
        <v>0</v>
      </c>
      <c r="T52" s="266" t="n">
        <v>-10400</v>
      </c>
      <c r="U52" s="266" t="n">
        <v>30.5</v>
      </c>
      <c r="V52" s="266" t="s">
        <v>260</v>
      </c>
      <c r="W52" s="266" t="n">
        <v>0</v>
      </c>
      <c r="X52" s="266" t="n">
        <v>-317200</v>
      </c>
      <c r="Y52" s="264" t="n">
        <v>37211</v>
      </c>
      <c r="Z52" s="266" t="n">
        <v>26.5</v>
      </c>
      <c r="AA52" s="266" t="n">
        <v>41496</v>
      </c>
      <c r="AB52" s="266" t="n">
        <v>40933</v>
      </c>
      <c r="AC52" s="266"/>
      <c r="AD52" s="266"/>
      <c r="AE52" s="266"/>
      <c r="AF52" s="266"/>
      <c r="AG52" s="266"/>
      <c r="AH52" s="266"/>
      <c r="AI52" s="266"/>
      <c r="AJ52" s="266"/>
      <c r="AK52" s="266"/>
      <c r="AL52" s="266"/>
      <c r="AM52" s="266"/>
      <c r="AN52" s="266"/>
      <c r="AO52" s="266"/>
      <c r="AP52" s="266"/>
      <c r="AQ52" s="266"/>
      <c r="AR52" s="266"/>
      <c r="AS52" s="266"/>
      <c r="AT52" s="266"/>
      <c r="AU52" s="266"/>
      <c r="AV52" s="266"/>
      <c r="AW52" s="266"/>
      <c r="AX52" s="266"/>
      <c r="AY52" s="266"/>
      <c r="AZ52" s="266"/>
      <c r="BA52" s="266"/>
      <c r="BB52" s="266"/>
      <c r="BC52" s="266"/>
      <c r="BD52" s="266"/>
      <c r="BE52" s="266"/>
      <c r="BF52" s="266"/>
      <c r="BG52" s="266"/>
      <c r="BH52" s="266"/>
      <c r="BI52" s="266"/>
      <c r="BJ52" s="266"/>
      <c r="BK52" s="266"/>
      <c r="BL52" s="266"/>
      <c r="BM52" s="266"/>
      <c r="BN52" s="266"/>
      <c r="BO52" s="266"/>
      <c r="BP52" s="266"/>
      <c r="BQ52" s="266"/>
      <c r="BR52" s="266"/>
      <c r="BS52" s="266"/>
      <c r="BT52" s="266"/>
      <c r="BU52" s="266"/>
      <c r="BV52" s="266"/>
      <c r="BW52" s="266"/>
      <c r="BX52" s="266"/>
      <c r="BY52" s="266"/>
      <c r="BZ52" s="266"/>
      <c r="CA52" s="266"/>
      <c r="CB52" s="266"/>
      <c r="CC52" s="266"/>
      <c r="CD52" s="266"/>
      <c r="CE52" s="266"/>
      <c r="CF52" s="266"/>
      <c r="CG52" s="266"/>
      <c r="CH52" s="266"/>
      <c r="CI52" s="266"/>
      <c r="CJ52" s="266"/>
      <c r="CK52" s="266"/>
      <c r="CL52" s="266"/>
      <c r="CM52" s="266"/>
      <c r="CN52" s="266"/>
      <c r="CO52" s="266"/>
      <c r="CP52" s="266"/>
      <c r="CQ52" s="266"/>
      <c r="CR52" s="266"/>
      <c r="CS52" s="266"/>
      <c r="CT52" s="266"/>
      <c r="CU52" s="266"/>
      <c r="CV52" s="266"/>
      <c r="CW52" s="266"/>
      <c r="CX52" s="266"/>
      <c r="CY52" s="266"/>
      <c r="CZ52" s="266"/>
      <c r="DA52" s="266"/>
      <c r="DB52" s="266"/>
      <c r="DC52" s="266"/>
      <c r="DD52" s="266"/>
      <c r="DE52" s="266"/>
      <c r="DF52" s="266"/>
      <c r="DG52" s="266"/>
      <c r="DH52" s="266"/>
      <c r="DI52" s="266"/>
      <c r="DJ52" s="266"/>
      <c r="DK52" s="266"/>
      <c r="DL52" s="266"/>
      <c r="DM52" s="266"/>
      <c r="DN52" s="266"/>
      <c r="DO52" s="266"/>
      <c r="DP52" s="266"/>
      <c r="DQ52" s="266"/>
      <c r="DR52" s="266"/>
      <c r="DS52" s="266"/>
      <c r="DT52" s="266"/>
      <c r="DU52" s="266"/>
      <c r="DV52" s="266"/>
      <c r="DW52" s="266"/>
      <c r="DX52" s="266"/>
      <c r="DY52" s="266"/>
      <c r="DZ52" s="266"/>
      <c r="EA52" s="266"/>
      <c r="EB52" s="266"/>
      <c r="EC52" s="266"/>
      <c r="ED52" s="266"/>
      <c r="EE52" s="266"/>
      <c r="EF52" s="266"/>
      <c r="EG52" s="266"/>
      <c r="EH52" s="266"/>
      <c r="EI52" s="266"/>
      <c r="EJ52" s="266"/>
      <c r="EK52" s="266"/>
      <c r="EL52" s="266"/>
      <c r="EM52" s="266"/>
      <c r="EN52" s="266"/>
      <c r="EO52" s="266"/>
      <c r="EP52" s="266"/>
      <c r="EQ52" s="266"/>
      <c r="ER52" s="266"/>
      <c r="ES52" s="266"/>
      <c r="ET52" s="266"/>
      <c r="EU52" s="266"/>
      <c r="EV52" s="266"/>
      <c r="EW52" s="266"/>
      <c r="EX52" s="266"/>
      <c r="EY52" s="266"/>
      <c r="EZ52" s="266"/>
      <c r="FA52" s="266"/>
      <c r="FB52" s="266"/>
      <c r="FC52" s="266"/>
      <c r="FD52" s="266"/>
      <c r="FE52" s="266"/>
      <c r="FF52" s="266"/>
      <c r="FG52" s="266"/>
      <c r="FH52" s="266"/>
      <c r="FI52" s="266"/>
      <c r="FJ52" s="266"/>
      <c r="FK52" s="266"/>
      <c r="FL52" s="266"/>
      <c r="FM52" s="266"/>
      <c r="FN52" s="266"/>
      <c r="FO52" s="266"/>
      <c r="FP52" s="266"/>
      <c r="FQ52" s="266"/>
      <c r="FR52" s="266"/>
      <c r="FS52" s="266"/>
      <c r="FT52" s="266"/>
      <c r="FU52" s="266"/>
      <c r="FV52" s="266"/>
      <c r="FW52" s="266"/>
      <c r="FX52" s="266"/>
      <c r="FY52" s="266"/>
      <c r="FZ52" s="266"/>
      <c r="GA52" s="266"/>
      <c r="GB52" s="266"/>
      <c r="GC52" s="266"/>
      <c r="GD52" s="266"/>
      <c r="GE52" s="266"/>
      <c r="GF52" s="266"/>
      <c r="GG52" s="266"/>
      <c r="GH52" s="266"/>
      <c r="GI52" s="266"/>
      <c r="GJ52" s="266"/>
      <c r="GK52" s="266"/>
      <c r="GL52" s="266"/>
      <c r="GM52" s="266"/>
      <c r="GN52" s="266"/>
      <c r="GO52" s="266"/>
      <c r="GP52" s="266"/>
      <c r="GQ52" s="266"/>
      <c r="GR52" s="266"/>
      <c r="GS52" s="266"/>
      <c r="GT52" s="266"/>
      <c r="GU52" s="266"/>
      <c r="GV52" s="266"/>
      <c r="GW52" s="266"/>
      <c r="GX52" s="266"/>
      <c r="GY52" s="266"/>
      <c r="GZ52" s="266"/>
      <c r="HA52" s="266"/>
      <c r="HB52" s="266"/>
      <c r="HC52" s="266"/>
      <c r="HD52" s="266"/>
      <c r="HE52" s="266"/>
      <c r="HF52" s="266"/>
      <c r="HG52" s="266"/>
      <c r="HH52" s="266"/>
      <c r="HI52" s="266"/>
      <c r="HJ52" s="266"/>
      <c r="HK52" s="266"/>
      <c r="HL52" s="266"/>
      <c r="HM52" s="266"/>
      <c r="HN52" s="266"/>
      <c r="HO52" s="266"/>
      <c r="HP52" s="266"/>
      <c r="HQ52" s="266"/>
      <c r="HR52" s="266"/>
      <c r="HS52" s="266"/>
      <c r="HT52" s="266"/>
      <c r="HU52" s="266"/>
      <c r="HV52" s="266"/>
      <c r="HW52" s="266"/>
      <c r="HX52" s="266"/>
      <c r="HY52" s="266"/>
      <c r="HZ52" s="266"/>
      <c r="IA52" s="266"/>
      <c r="IB52" s="266"/>
      <c r="IC52" s="266"/>
      <c r="ID52" s="266"/>
      <c r="IE52" s="266"/>
      <c r="IF52" s="266"/>
      <c r="IG52" s="266"/>
      <c r="IH52" s="266"/>
      <c r="II52" s="266"/>
      <c r="IJ52" s="266"/>
      <c r="IK52" s="266"/>
      <c r="IL52" s="266"/>
      <c r="IM52" s="266"/>
      <c r="IN52" s="266"/>
      <c r="IO52" s="266"/>
      <c r="IP52" s="266"/>
      <c r="IQ52" s="266"/>
      <c r="IR52" s="266"/>
      <c r="IS52" s="266"/>
      <c r="IT52" s="266"/>
      <c r="IU52" s="266"/>
      <c r="IV52" s="266"/>
      <c r="IW52" s="266"/>
    </row>
    <row r="53" customFormat="false" ht="11.25" hidden="false" customHeight="true" outlineLevel="0" collapsed="false">
      <c r="A53" s="263" t="s">
        <v>267</v>
      </c>
      <c r="B53" s="263" t="s">
        <v>251</v>
      </c>
      <c r="C53" s="263" t="s">
        <v>264</v>
      </c>
      <c r="D53" s="264" t="n">
        <v>37347</v>
      </c>
      <c r="E53" s="264" t="n">
        <v>37437</v>
      </c>
      <c r="F53" s="265" t="s">
        <v>268</v>
      </c>
      <c r="G53" s="263" t="n">
        <v>5636</v>
      </c>
      <c r="H53" s="263" t="s">
        <v>254</v>
      </c>
      <c r="I53" s="264" t="n">
        <v>37194</v>
      </c>
      <c r="J53" s="263" t="s">
        <v>196</v>
      </c>
      <c r="K53" s="263" t="s">
        <v>262</v>
      </c>
      <c r="L53" s="263" t="s">
        <v>136</v>
      </c>
      <c r="M53" s="266" t="b">
        <f aca="false">FALSE()</f>
        <v>0</v>
      </c>
      <c r="N53" s="266" t="n">
        <v>-25</v>
      </c>
      <c r="O53" s="266" t="s">
        <v>256</v>
      </c>
      <c r="P53" s="266" t="s">
        <v>257</v>
      </c>
      <c r="Q53" s="266" t="s">
        <v>258</v>
      </c>
      <c r="R53" s="266" t="s">
        <v>259</v>
      </c>
      <c r="S53" s="266" t="b">
        <f aca="false">FALSE()</f>
        <v>0</v>
      </c>
      <c r="T53" s="266" t="n">
        <v>-10400</v>
      </c>
      <c r="U53" s="266" t="n">
        <v>30.5</v>
      </c>
      <c r="V53" s="266" t="s">
        <v>260</v>
      </c>
      <c r="W53" s="266" t="n">
        <v>0</v>
      </c>
      <c r="X53" s="266" t="n">
        <v>-317200</v>
      </c>
      <c r="Y53" s="264" t="n">
        <v>37211</v>
      </c>
      <c r="Z53" s="266" t="n">
        <v>26.5</v>
      </c>
      <c r="AA53" s="266" t="n">
        <v>41496</v>
      </c>
      <c r="AB53" s="266" t="n">
        <v>40802</v>
      </c>
      <c r="AC53" s="266"/>
      <c r="AD53" s="266"/>
      <c r="AE53" s="266"/>
      <c r="AF53" s="266"/>
      <c r="AG53" s="266"/>
      <c r="AH53" s="266"/>
      <c r="AI53" s="266"/>
      <c r="AJ53" s="266"/>
      <c r="AK53" s="266"/>
      <c r="AL53" s="266"/>
      <c r="AM53" s="266"/>
      <c r="AN53" s="266"/>
      <c r="AO53" s="266"/>
      <c r="AP53" s="266"/>
      <c r="AQ53" s="266"/>
      <c r="AR53" s="266"/>
      <c r="AS53" s="266"/>
      <c r="AT53" s="266"/>
      <c r="AU53" s="266"/>
      <c r="AV53" s="266"/>
      <c r="AW53" s="266"/>
      <c r="AX53" s="266"/>
      <c r="AY53" s="266"/>
      <c r="AZ53" s="266"/>
      <c r="BA53" s="266"/>
      <c r="BB53" s="266"/>
      <c r="BC53" s="266"/>
      <c r="BD53" s="266"/>
      <c r="BE53" s="266"/>
      <c r="BF53" s="266"/>
      <c r="BG53" s="266"/>
      <c r="BH53" s="266"/>
      <c r="BI53" s="266"/>
      <c r="BJ53" s="266"/>
      <c r="BK53" s="266"/>
      <c r="BL53" s="266"/>
      <c r="BM53" s="266"/>
      <c r="BN53" s="266"/>
      <c r="BO53" s="266"/>
      <c r="BP53" s="266"/>
      <c r="BQ53" s="266"/>
      <c r="BR53" s="266"/>
      <c r="BS53" s="266"/>
      <c r="BT53" s="266"/>
      <c r="BU53" s="266"/>
      <c r="BV53" s="266"/>
      <c r="BW53" s="266"/>
      <c r="BX53" s="266"/>
      <c r="BY53" s="266"/>
      <c r="BZ53" s="266"/>
      <c r="CA53" s="266"/>
      <c r="CB53" s="266"/>
      <c r="CC53" s="266"/>
      <c r="CD53" s="266"/>
      <c r="CE53" s="266"/>
      <c r="CF53" s="266"/>
      <c r="CG53" s="266"/>
      <c r="CH53" s="266"/>
      <c r="CI53" s="266"/>
      <c r="CJ53" s="266"/>
      <c r="CK53" s="266"/>
      <c r="CL53" s="266"/>
      <c r="CM53" s="266"/>
      <c r="CN53" s="266"/>
      <c r="CO53" s="266"/>
      <c r="CP53" s="266"/>
      <c r="CQ53" s="266"/>
      <c r="CR53" s="266"/>
      <c r="CS53" s="266"/>
      <c r="CT53" s="266"/>
      <c r="CU53" s="266"/>
      <c r="CV53" s="266"/>
      <c r="CW53" s="266"/>
      <c r="CX53" s="266"/>
      <c r="CY53" s="266"/>
      <c r="CZ53" s="266"/>
      <c r="DA53" s="266"/>
      <c r="DB53" s="266"/>
      <c r="DC53" s="266"/>
      <c r="DD53" s="266"/>
      <c r="DE53" s="266"/>
      <c r="DF53" s="266"/>
      <c r="DG53" s="266"/>
      <c r="DH53" s="266"/>
      <c r="DI53" s="266"/>
      <c r="DJ53" s="266"/>
      <c r="DK53" s="266"/>
      <c r="DL53" s="266"/>
      <c r="DM53" s="266"/>
      <c r="DN53" s="266"/>
      <c r="DO53" s="266"/>
      <c r="DP53" s="266"/>
      <c r="DQ53" s="266"/>
      <c r="DR53" s="266"/>
      <c r="DS53" s="266"/>
      <c r="DT53" s="266"/>
      <c r="DU53" s="266"/>
      <c r="DV53" s="266"/>
      <c r="DW53" s="266"/>
      <c r="DX53" s="266"/>
      <c r="DY53" s="266"/>
      <c r="DZ53" s="266"/>
      <c r="EA53" s="266"/>
      <c r="EB53" s="266"/>
      <c r="EC53" s="266"/>
      <c r="ED53" s="266"/>
      <c r="EE53" s="266"/>
      <c r="EF53" s="266"/>
      <c r="EG53" s="266"/>
      <c r="EH53" s="266"/>
      <c r="EI53" s="266"/>
      <c r="EJ53" s="266"/>
      <c r="EK53" s="266"/>
      <c r="EL53" s="266"/>
      <c r="EM53" s="266"/>
      <c r="EN53" s="266"/>
      <c r="EO53" s="266"/>
      <c r="EP53" s="266"/>
      <c r="EQ53" s="266"/>
      <c r="ER53" s="266"/>
      <c r="ES53" s="266"/>
      <c r="ET53" s="266"/>
      <c r="EU53" s="266"/>
      <c r="EV53" s="266"/>
      <c r="EW53" s="266"/>
      <c r="EX53" s="266"/>
      <c r="EY53" s="266"/>
      <c r="EZ53" s="266"/>
      <c r="FA53" s="266"/>
      <c r="FB53" s="266"/>
      <c r="FC53" s="266"/>
      <c r="FD53" s="266"/>
      <c r="FE53" s="266"/>
      <c r="FF53" s="266"/>
      <c r="FG53" s="266"/>
      <c r="FH53" s="266"/>
      <c r="FI53" s="266"/>
      <c r="FJ53" s="266"/>
      <c r="FK53" s="266"/>
      <c r="FL53" s="266"/>
      <c r="FM53" s="266"/>
      <c r="FN53" s="266"/>
      <c r="FO53" s="266"/>
      <c r="FP53" s="266"/>
      <c r="FQ53" s="266"/>
      <c r="FR53" s="266"/>
      <c r="FS53" s="266"/>
      <c r="FT53" s="266"/>
      <c r="FU53" s="266"/>
      <c r="FV53" s="266"/>
      <c r="FW53" s="266"/>
      <c r="FX53" s="266"/>
      <c r="FY53" s="266"/>
      <c r="FZ53" s="266"/>
      <c r="GA53" s="266"/>
      <c r="GB53" s="266"/>
      <c r="GC53" s="266"/>
      <c r="GD53" s="266"/>
      <c r="GE53" s="266"/>
      <c r="GF53" s="266"/>
      <c r="GG53" s="266"/>
      <c r="GH53" s="266"/>
      <c r="GI53" s="266"/>
      <c r="GJ53" s="266"/>
      <c r="GK53" s="266"/>
      <c r="GL53" s="266"/>
      <c r="GM53" s="266"/>
      <c r="GN53" s="266"/>
      <c r="GO53" s="266"/>
      <c r="GP53" s="266"/>
      <c r="GQ53" s="266"/>
      <c r="GR53" s="266"/>
      <c r="GS53" s="266"/>
      <c r="GT53" s="266"/>
      <c r="GU53" s="266"/>
      <c r="GV53" s="266"/>
      <c r="GW53" s="266"/>
      <c r="GX53" s="266"/>
      <c r="GY53" s="266"/>
      <c r="GZ53" s="266"/>
      <c r="HA53" s="266"/>
      <c r="HB53" s="266"/>
      <c r="HC53" s="266"/>
      <c r="HD53" s="266"/>
      <c r="HE53" s="266"/>
      <c r="HF53" s="266"/>
      <c r="HG53" s="266"/>
      <c r="HH53" s="266"/>
      <c r="HI53" s="266"/>
      <c r="HJ53" s="266"/>
      <c r="HK53" s="266"/>
      <c r="HL53" s="266"/>
      <c r="HM53" s="266"/>
      <c r="HN53" s="266"/>
      <c r="HO53" s="266"/>
      <c r="HP53" s="266"/>
      <c r="HQ53" s="266"/>
      <c r="HR53" s="266"/>
      <c r="HS53" s="266"/>
      <c r="HT53" s="266"/>
      <c r="HU53" s="266"/>
      <c r="HV53" s="266"/>
      <c r="HW53" s="266"/>
      <c r="HX53" s="266"/>
      <c r="HY53" s="266"/>
      <c r="HZ53" s="266"/>
      <c r="IA53" s="266"/>
      <c r="IB53" s="266"/>
      <c r="IC53" s="266"/>
      <c r="ID53" s="266"/>
      <c r="IE53" s="266"/>
      <c r="IF53" s="266"/>
      <c r="IG53" s="266"/>
      <c r="IH53" s="266"/>
      <c r="II53" s="266"/>
      <c r="IJ53" s="266"/>
      <c r="IK53" s="266"/>
      <c r="IL53" s="266"/>
      <c r="IM53" s="266"/>
      <c r="IN53" s="266"/>
      <c r="IO53" s="266"/>
      <c r="IP53" s="266"/>
      <c r="IQ53" s="266"/>
      <c r="IR53" s="266"/>
      <c r="IS53" s="266"/>
      <c r="IT53" s="266"/>
      <c r="IU53" s="266"/>
      <c r="IV53" s="266"/>
      <c r="IW53" s="266"/>
    </row>
    <row r="54" customFormat="false" ht="11.25" hidden="false" customHeight="true" outlineLevel="0" collapsed="false">
      <c r="A54" s="263" t="s">
        <v>267</v>
      </c>
      <c r="B54" s="263" t="s">
        <v>251</v>
      </c>
      <c r="C54" s="263" t="s">
        <v>264</v>
      </c>
      <c r="D54" s="264" t="n">
        <v>37347</v>
      </c>
      <c r="E54" s="264" t="n">
        <v>37437</v>
      </c>
      <c r="F54" s="265" t="s">
        <v>268</v>
      </c>
      <c r="G54" s="263" t="n">
        <v>5636</v>
      </c>
      <c r="H54" s="263" t="s">
        <v>254</v>
      </c>
      <c r="I54" s="264" t="n">
        <v>37194</v>
      </c>
      <c r="J54" s="263" t="s">
        <v>197</v>
      </c>
      <c r="K54" s="263" t="s">
        <v>262</v>
      </c>
      <c r="L54" s="263" t="s">
        <v>136</v>
      </c>
      <c r="M54" s="266" t="b">
        <f aca="false">FALSE()</f>
        <v>0</v>
      </c>
      <c r="N54" s="266" t="n">
        <v>-25</v>
      </c>
      <c r="O54" s="266" t="s">
        <v>256</v>
      </c>
      <c r="P54" s="266" t="s">
        <v>257</v>
      </c>
      <c r="Q54" s="266" t="s">
        <v>258</v>
      </c>
      <c r="R54" s="266" t="s">
        <v>259</v>
      </c>
      <c r="S54" s="266" t="b">
        <f aca="false">FALSE()</f>
        <v>0</v>
      </c>
      <c r="T54" s="266" t="n">
        <v>-10000</v>
      </c>
      <c r="U54" s="266" t="n">
        <v>30.5</v>
      </c>
      <c r="V54" s="266" t="s">
        <v>260</v>
      </c>
      <c r="W54" s="266" t="n">
        <v>0</v>
      </c>
      <c r="X54" s="266" t="n">
        <v>-305000</v>
      </c>
      <c r="Y54" s="264" t="n">
        <v>37211</v>
      </c>
      <c r="Z54" s="266" t="n">
        <v>27.25</v>
      </c>
      <c r="AA54" s="266" t="n">
        <v>32400</v>
      </c>
      <c r="AB54" s="266" t="n">
        <v>31753</v>
      </c>
      <c r="AC54" s="266"/>
      <c r="AD54" s="266"/>
      <c r="AE54" s="266"/>
      <c r="AF54" s="266"/>
      <c r="AG54" s="266"/>
      <c r="AH54" s="266"/>
      <c r="AI54" s="266"/>
      <c r="AJ54" s="266"/>
      <c r="AK54" s="266"/>
      <c r="AL54" s="266"/>
      <c r="AM54" s="266"/>
      <c r="AN54" s="266"/>
      <c r="AO54" s="266"/>
      <c r="AP54" s="266"/>
      <c r="AQ54" s="266"/>
      <c r="AR54" s="266"/>
      <c r="AS54" s="266"/>
      <c r="AT54" s="266"/>
      <c r="AU54" s="266"/>
      <c r="AV54" s="266"/>
      <c r="AW54" s="266"/>
      <c r="AX54" s="266"/>
      <c r="AY54" s="266"/>
      <c r="AZ54" s="266"/>
      <c r="BA54" s="266"/>
      <c r="BB54" s="266"/>
      <c r="BC54" s="266"/>
      <c r="BD54" s="266"/>
      <c r="BE54" s="266"/>
      <c r="BF54" s="266"/>
      <c r="BG54" s="266"/>
      <c r="BH54" s="266"/>
      <c r="BI54" s="266"/>
      <c r="BJ54" s="266"/>
      <c r="BK54" s="266"/>
      <c r="BL54" s="266"/>
      <c r="BM54" s="266"/>
      <c r="BN54" s="266"/>
      <c r="BO54" s="266"/>
      <c r="BP54" s="266"/>
      <c r="BQ54" s="266"/>
      <c r="BR54" s="266"/>
      <c r="BS54" s="266"/>
      <c r="BT54" s="266"/>
      <c r="BU54" s="266"/>
      <c r="BV54" s="266"/>
      <c r="BW54" s="266"/>
      <c r="BX54" s="266"/>
      <c r="BY54" s="266"/>
      <c r="BZ54" s="266"/>
      <c r="CA54" s="266"/>
      <c r="CB54" s="266"/>
      <c r="CC54" s="266"/>
      <c r="CD54" s="266"/>
      <c r="CE54" s="266"/>
      <c r="CF54" s="266"/>
      <c r="CG54" s="266"/>
      <c r="CH54" s="266"/>
      <c r="CI54" s="266"/>
      <c r="CJ54" s="266"/>
      <c r="CK54" s="266"/>
      <c r="CL54" s="266"/>
      <c r="CM54" s="266"/>
      <c r="CN54" s="266"/>
      <c r="CO54" s="266"/>
      <c r="CP54" s="266"/>
      <c r="CQ54" s="266"/>
      <c r="CR54" s="266"/>
      <c r="CS54" s="266"/>
      <c r="CT54" s="266"/>
      <c r="CU54" s="266"/>
      <c r="CV54" s="266"/>
      <c r="CW54" s="266"/>
      <c r="CX54" s="266"/>
      <c r="CY54" s="266"/>
      <c r="CZ54" s="266"/>
      <c r="DA54" s="266"/>
      <c r="DB54" s="266"/>
      <c r="DC54" s="266"/>
      <c r="DD54" s="266"/>
      <c r="DE54" s="266"/>
      <c r="DF54" s="266"/>
      <c r="DG54" s="266"/>
      <c r="DH54" s="266"/>
      <c r="DI54" s="266"/>
      <c r="DJ54" s="266"/>
      <c r="DK54" s="266"/>
      <c r="DL54" s="266"/>
      <c r="DM54" s="266"/>
      <c r="DN54" s="266"/>
      <c r="DO54" s="266"/>
      <c r="DP54" s="266"/>
      <c r="DQ54" s="266"/>
      <c r="DR54" s="266"/>
      <c r="DS54" s="266"/>
      <c r="DT54" s="266"/>
      <c r="DU54" s="266"/>
      <c r="DV54" s="266"/>
      <c r="DW54" s="266"/>
      <c r="DX54" s="266"/>
      <c r="DY54" s="266"/>
      <c r="DZ54" s="266"/>
      <c r="EA54" s="266"/>
      <c r="EB54" s="266"/>
      <c r="EC54" s="266"/>
      <c r="ED54" s="266"/>
      <c r="EE54" s="266"/>
      <c r="EF54" s="266"/>
      <c r="EG54" s="266"/>
      <c r="EH54" s="266"/>
      <c r="EI54" s="266"/>
      <c r="EJ54" s="266"/>
      <c r="EK54" s="266"/>
      <c r="EL54" s="266"/>
      <c r="EM54" s="266"/>
      <c r="EN54" s="266"/>
      <c r="EO54" s="266"/>
      <c r="EP54" s="266"/>
      <c r="EQ54" s="266"/>
      <c r="ER54" s="266"/>
      <c r="ES54" s="266"/>
      <c r="ET54" s="266"/>
      <c r="EU54" s="266"/>
      <c r="EV54" s="266"/>
      <c r="EW54" s="266"/>
      <c r="EX54" s="266"/>
      <c r="EY54" s="266"/>
      <c r="EZ54" s="266"/>
      <c r="FA54" s="266"/>
      <c r="FB54" s="266"/>
      <c r="FC54" s="266"/>
      <c r="FD54" s="266"/>
      <c r="FE54" s="266"/>
      <c r="FF54" s="266"/>
      <c r="FG54" s="266"/>
      <c r="FH54" s="266"/>
      <c r="FI54" s="266"/>
      <c r="FJ54" s="266"/>
      <c r="FK54" s="266"/>
      <c r="FL54" s="266"/>
      <c r="FM54" s="266"/>
      <c r="FN54" s="266"/>
      <c r="FO54" s="266"/>
      <c r="FP54" s="266"/>
      <c r="FQ54" s="266"/>
      <c r="FR54" s="266"/>
      <c r="FS54" s="266"/>
      <c r="FT54" s="266"/>
      <c r="FU54" s="266"/>
      <c r="FV54" s="266"/>
      <c r="FW54" s="266"/>
      <c r="FX54" s="266"/>
      <c r="FY54" s="266"/>
      <c r="FZ54" s="266"/>
      <c r="GA54" s="266"/>
      <c r="GB54" s="266"/>
      <c r="GC54" s="266"/>
      <c r="GD54" s="266"/>
      <c r="GE54" s="266"/>
      <c r="GF54" s="266"/>
      <c r="GG54" s="266"/>
      <c r="GH54" s="266"/>
      <c r="GI54" s="266"/>
      <c r="GJ54" s="266"/>
      <c r="GK54" s="266"/>
      <c r="GL54" s="266"/>
      <c r="GM54" s="266"/>
      <c r="GN54" s="266"/>
      <c r="GO54" s="266"/>
      <c r="GP54" s="266"/>
      <c r="GQ54" s="266"/>
      <c r="GR54" s="266"/>
      <c r="GS54" s="266"/>
      <c r="GT54" s="266"/>
      <c r="GU54" s="266"/>
      <c r="GV54" s="266"/>
      <c r="GW54" s="266"/>
      <c r="GX54" s="266"/>
      <c r="GY54" s="266"/>
      <c r="GZ54" s="266"/>
      <c r="HA54" s="266"/>
      <c r="HB54" s="266"/>
      <c r="HC54" s="266"/>
      <c r="HD54" s="266"/>
      <c r="HE54" s="266"/>
      <c r="HF54" s="266"/>
      <c r="HG54" s="266"/>
      <c r="HH54" s="266"/>
      <c r="HI54" s="266"/>
      <c r="HJ54" s="266"/>
      <c r="HK54" s="266"/>
      <c r="HL54" s="266"/>
      <c r="HM54" s="266"/>
      <c r="HN54" s="266"/>
      <c r="HO54" s="266"/>
      <c r="HP54" s="266"/>
      <c r="HQ54" s="266"/>
      <c r="HR54" s="266"/>
      <c r="HS54" s="266"/>
      <c r="HT54" s="266"/>
      <c r="HU54" s="266"/>
      <c r="HV54" s="266"/>
      <c r="HW54" s="266"/>
      <c r="HX54" s="266"/>
      <c r="HY54" s="266"/>
      <c r="HZ54" s="266"/>
      <c r="IA54" s="266"/>
      <c r="IB54" s="266"/>
      <c r="IC54" s="266"/>
      <c r="ID54" s="266"/>
      <c r="IE54" s="266"/>
      <c r="IF54" s="266"/>
      <c r="IG54" s="266"/>
      <c r="IH54" s="266"/>
      <c r="II54" s="266"/>
      <c r="IJ54" s="266"/>
      <c r="IK54" s="266"/>
      <c r="IL54" s="266"/>
      <c r="IM54" s="266"/>
      <c r="IN54" s="266"/>
      <c r="IO54" s="266"/>
      <c r="IP54" s="266"/>
      <c r="IQ54" s="266"/>
      <c r="IR54" s="266"/>
      <c r="IS54" s="266"/>
      <c r="IT54" s="266"/>
      <c r="IU54" s="266"/>
      <c r="IV54" s="266"/>
      <c r="IW54" s="266"/>
    </row>
    <row r="55" customFormat="false" ht="11.25" hidden="false" customHeight="true" outlineLevel="0" collapsed="false">
      <c r="A55" s="259" t="s">
        <v>269</v>
      </c>
      <c r="B55" s="259" t="s">
        <v>251</v>
      </c>
      <c r="C55" s="259" t="s">
        <v>264</v>
      </c>
      <c r="D55" s="260" t="n">
        <v>37226</v>
      </c>
      <c r="E55" s="260" t="n">
        <v>37256</v>
      </c>
      <c r="F55" s="261" t="s">
        <v>270</v>
      </c>
      <c r="G55" s="259" t="n">
        <v>5748</v>
      </c>
      <c r="H55" s="259" t="s">
        <v>254</v>
      </c>
      <c r="I55" s="260" t="n">
        <v>37196</v>
      </c>
      <c r="J55" s="259" t="s">
        <v>191</v>
      </c>
      <c r="K55" s="259" t="s">
        <v>255</v>
      </c>
      <c r="L55" s="259" t="s">
        <v>116</v>
      </c>
      <c r="M55" s="262" t="b">
        <f aca="false">FALSE()</f>
        <v>0</v>
      </c>
      <c r="N55" s="262" t="n">
        <v>25</v>
      </c>
      <c r="O55" s="262" t="s">
        <v>256</v>
      </c>
      <c r="P55" s="262" t="s">
        <v>257</v>
      </c>
      <c r="Q55" s="262" t="s">
        <v>258</v>
      </c>
      <c r="R55" s="262" t="s">
        <v>259</v>
      </c>
      <c r="S55" s="262" t="b">
        <f aca="false">FALSE()</f>
        <v>0</v>
      </c>
      <c r="T55" s="262" t="n">
        <v>10000</v>
      </c>
      <c r="U55" s="262" t="n">
        <v>40.25</v>
      </c>
      <c r="V55" s="262" t="s">
        <v>260</v>
      </c>
      <c r="W55" s="262" t="n">
        <v>0</v>
      </c>
      <c r="X55" s="262" t="n">
        <v>402500</v>
      </c>
      <c r="Y55" s="260" t="n">
        <v>37211</v>
      </c>
      <c r="Z55" s="262" t="n">
        <v>32.15</v>
      </c>
      <c r="AA55" s="262" t="n">
        <v>-81100</v>
      </c>
      <c r="AB55" s="262" t="n">
        <v>-80999</v>
      </c>
      <c r="AC55" s="262"/>
      <c r="AD55" s="262"/>
      <c r="AE55" s="262"/>
      <c r="AF55" s="262"/>
      <c r="AG55" s="262"/>
      <c r="AH55" s="262"/>
      <c r="AI55" s="262"/>
      <c r="AJ55" s="262"/>
      <c r="AK55" s="262"/>
      <c r="AL55" s="262"/>
      <c r="AM55" s="262"/>
      <c r="AN55" s="262"/>
      <c r="AO55" s="262"/>
      <c r="AP55" s="262"/>
      <c r="AQ55" s="262"/>
      <c r="AR55" s="262"/>
      <c r="AS55" s="262"/>
      <c r="AT55" s="262"/>
      <c r="AU55" s="262"/>
      <c r="AV55" s="262"/>
      <c r="AW55" s="262"/>
      <c r="AX55" s="262"/>
      <c r="AY55" s="262"/>
      <c r="AZ55" s="262"/>
      <c r="BA55" s="262"/>
      <c r="BB55" s="262"/>
      <c r="BC55" s="262"/>
      <c r="BD55" s="262"/>
      <c r="BE55" s="262"/>
      <c r="BF55" s="262"/>
      <c r="BG55" s="262"/>
      <c r="BH55" s="262"/>
      <c r="BI55" s="262"/>
      <c r="BJ55" s="262"/>
      <c r="BK55" s="262"/>
      <c r="BL55" s="262"/>
      <c r="BM55" s="262"/>
      <c r="BN55" s="262"/>
      <c r="BO55" s="262"/>
      <c r="BP55" s="262"/>
      <c r="BQ55" s="262"/>
      <c r="BR55" s="262"/>
      <c r="BS55" s="262"/>
      <c r="BT55" s="262"/>
      <c r="BU55" s="262"/>
      <c r="BV55" s="262"/>
      <c r="BW55" s="262"/>
      <c r="BX55" s="262"/>
      <c r="BY55" s="262"/>
      <c r="BZ55" s="262"/>
      <c r="CA55" s="262"/>
      <c r="CB55" s="262"/>
      <c r="CC55" s="262"/>
      <c r="CD55" s="262"/>
      <c r="CE55" s="262"/>
      <c r="CF55" s="262"/>
      <c r="CG55" s="262"/>
      <c r="CH55" s="262"/>
      <c r="CI55" s="262"/>
      <c r="CJ55" s="262"/>
      <c r="CK55" s="262"/>
      <c r="CL55" s="262"/>
      <c r="CM55" s="262"/>
      <c r="CN55" s="262"/>
      <c r="CO55" s="262"/>
      <c r="CP55" s="262"/>
      <c r="CQ55" s="262"/>
      <c r="CR55" s="262"/>
      <c r="CS55" s="262"/>
      <c r="CT55" s="262"/>
      <c r="CU55" s="262"/>
      <c r="CV55" s="262"/>
      <c r="CW55" s="262"/>
      <c r="CX55" s="262"/>
      <c r="CY55" s="262"/>
      <c r="CZ55" s="262"/>
      <c r="DA55" s="262"/>
      <c r="DB55" s="262"/>
      <c r="DC55" s="262"/>
      <c r="DD55" s="262"/>
      <c r="DE55" s="262"/>
      <c r="DF55" s="262"/>
      <c r="DG55" s="262"/>
      <c r="DH55" s="262"/>
      <c r="DI55" s="262"/>
      <c r="DJ55" s="262"/>
      <c r="DK55" s="262"/>
      <c r="DL55" s="262"/>
      <c r="DM55" s="262"/>
      <c r="DN55" s="262"/>
      <c r="DO55" s="262"/>
      <c r="DP55" s="262"/>
      <c r="DQ55" s="262"/>
      <c r="DR55" s="262"/>
      <c r="DS55" s="262"/>
      <c r="DT55" s="262"/>
      <c r="DU55" s="262"/>
      <c r="DV55" s="262"/>
      <c r="DW55" s="262"/>
      <c r="DX55" s="262"/>
      <c r="DY55" s="262"/>
      <c r="DZ55" s="262"/>
      <c r="EA55" s="262"/>
      <c r="EB55" s="262"/>
      <c r="EC55" s="262"/>
      <c r="ED55" s="262"/>
      <c r="EE55" s="262"/>
      <c r="EF55" s="262"/>
      <c r="EG55" s="262"/>
      <c r="EH55" s="262"/>
      <c r="EI55" s="262"/>
      <c r="EJ55" s="262"/>
      <c r="EK55" s="262"/>
      <c r="EL55" s="262"/>
      <c r="EM55" s="262"/>
      <c r="EN55" s="262"/>
      <c r="EO55" s="262"/>
      <c r="EP55" s="262"/>
      <c r="EQ55" s="262"/>
      <c r="ER55" s="262"/>
      <c r="ES55" s="262"/>
      <c r="ET55" s="262"/>
      <c r="EU55" s="262"/>
      <c r="EV55" s="262"/>
      <c r="EW55" s="262"/>
      <c r="EX55" s="262"/>
      <c r="EY55" s="262"/>
      <c r="EZ55" s="262"/>
      <c r="FA55" s="262"/>
      <c r="FB55" s="262"/>
      <c r="FC55" s="262"/>
      <c r="FD55" s="262"/>
      <c r="FE55" s="262"/>
      <c r="FF55" s="262"/>
      <c r="FG55" s="262"/>
      <c r="FH55" s="262"/>
      <c r="FI55" s="262"/>
      <c r="FJ55" s="262"/>
      <c r="FK55" s="262"/>
      <c r="FL55" s="262"/>
      <c r="FM55" s="262"/>
      <c r="FN55" s="262"/>
      <c r="FO55" s="262"/>
      <c r="FP55" s="262"/>
      <c r="FQ55" s="262"/>
      <c r="FR55" s="262"/>
      <c r="FS55" s="262"/>
      <c r="FT55" s="262"/>
      <c r="FU55" s="262"/>
      <c r="FV55" s="262"/>
      <c r="FW55" s="262"/>
      <c r="FX55" s="262"/>
      <c r="FY55" s="262"/>
      <c r="FZ55" s="262"/>
      <c r="GA55" s="262"/>
      <c r="GB55" s="262"/>
      <c r="GC55" s="262"/>
      <c r="GD55" s="262"/>
      <c r="GE55" s="262"/>
      <c r="GF55" s="262"/>
      <c r="GG55" s="262"/>
      <c r="GH55" s="262"/>
      <c r="GI55" s="262"/>
      <c r="GJ55" s="262"/>
      <c r="GK55" s="262"/>
      <c r="GL55" s="262"/>
      <c r="GM55" s="262"/>
      <c r="GN55" s="262"/>
      <c r="GO55" s="262"/>
      <c r="GP55" s="262"/>
      <c r="GQ55" s="262"/>
      <c r="GR55" s="262"/>
      <c r="GS55" s="262"/>
      <c r="GT55" s="262"/>
      <c r="GU55" s="262"/>
      <c r="GV55" s="262"/>
      <c r="GW55" s="262"/>
      <c r="GX55" s="262"/>
      <c r="GY55" s="262"/>
      <c r="GZ55" s="262"/>
      <c r="HA55" s="262"/>
      <c r="HB55" s="262"/>
      <c r="HC55" s="262"/>
      <c r="HD55" s="262"/>
      <c r="HE55" s="262"/>
      <c r="HF55" s="262"/>
      <c r="HG55" s="262"/>
      <c r="HH55" s="262"/>
      <c r="HI55" s="262"/>
      <c r="HJ55" s="262"/>
      <c r="HK55" s="262"/>
      <c r="HL55" s="262"/>
      <c r="HM55" s="262"/>
      <c r="HN55" s="262"/>
      <c r="HO55" s="262"/>
      <c r="HP55" s="262"/>
      <c r="HQ55" s="262"/>
      <c r="HR55" s="262"/>
      <c r="HS55" s="262"/>
      <c r="HT55" s="262"/>
      <c r="HU55" s="262"/>
      <c r="HV55" s="262"/>
      <c r="HW55" s="262"/>
      <c r="HX55" s="262"/>
      <c r="HY55" s="262"/>
      <c r="HZ55" s="262"/>
      <c r="IA55" s="262"/>
      <c r="IB55" s="262"/>
      <c r="IC55" s="262"/>
      <c r="ID55" s="262"/>
      <c r="IE55" s="262"/>
      <c r="IF55" s="262"/>
      <c r="IG55" s="262"/>
      <c r="IH55" s="262"/>
      <c r="II55" s="262"/>
      <c r="IJ55" s="262"/>
      <c r="IK55" s="262"/>
      <c r="IL55" s="262"/>
      <c r="IM55" s="262"/>
      <c r="IN55" s="262"/>
      <c r="IO55" s="262"/>
      <c r="IP55" s="262"/>
      <c r="IQ55" s="262"/>
      <c r="IR55" s="262"/>
      <c r="IS55" s="262"/>
      <c r="IT55" s="262"/>
      <c r="IU55" s="262"/>
      <c r="IV55" s="262"/>
      <c r="IW55" s="262"/>
    </row>
    <row r="56" customFormat="false" ht="11.25" hidden="false" customHeight="true" outlineLevel="0" collapsed="false">
      <c r="A56" s="259" t="s">
        <v>269</v>
      </c>
      <c r="B56" s="259" t="s">
        <v>251</v>
      </c>
      <c r="C56" s="259" t="s">
        <v>264</v>
      </c>
      <c r="D56" s="260" t="n">
        <v>37226</v>
      </c>
      <c r="E56" s="260" t="n">
        <v>37256</v>
      </c>
      <c r="F56" s="261" t="s">
        <v>271</v>
      </c>
      <c r="G56" s="259" t="n">
        <v>5749</v>
      </c>
      <c r="H56" s="259" t="s">
        <v>254</v>
      </c>
      <c r="I56" s="260" t="n">
        <v>37196</v>
      </c>
      <c r="J56" s="259" t="s">
        <v>191</v>
      </c>
      <c r="K56" s="259" t="s">
        <v>262</v>
      </c>
      <c r="L56" s="259" t="s">
        <v>136</v>
      </c>
      <c r="M56" s="262" t="b">
        <f aca="false">FALSE()</f>
        <v>0</v>
      </c>
      <c r="N56" s="262" t="n">
        <v>-25</v>
      </c>
      <c r="O56" s="262" t="s">
        <v>256</v>
      </c>
      <c r="P56" s="262" t="s">
        <v>257</v>
      </c>
      <c r="Q56" s="262" t="s">
        <v>258</v>
      </c>
      <c r="R56" s="262" t="s">
        <v>259</v>
      </c>
      <c r="S56" s="262" t="b">
        <f aca="false">FALSE()</f>
        <v>0</v>
      </c>
      <c r="T56" s="262" t="n">
        <v>-10000</v>
      </c>
      <c r="U56" s="262" t="n">
        <v>40</v>
      </c>
      <c r="V56" s="262" t="s">
        <v>260</v>
      </c>
      <c r="W56" s="262" t="n">
        <v>0</v>
      </c>
      <c r="X56" s="262" t="n">
        <v>-400000</v>
      </c>
      <c r="Y56" s="260" t="n">
        <v>37211</v>
      </c>
      <c r="Z56" s="262" t="n">
        <v>31.25</v>
      </c>
      <c r="AA56" s="262" t="n">
        <v>87400</v>
      </c>
      <c r="AB56" s="262" t="n">
        <v>87291</v>
      </c>
      <c r="AC56" s="262"/>
      <c r="AD56" s="262"/>
      <c r="AE56" s="262"/>
      <c r="AF56" s="262"/>
      <c r="AG56" s="262"/>
      <c r="AH56" s="262"/>
      <c r="AI56" s="262"/>
      <c r="AJ56" s="262"/>
      <c r="AK56" s="262"/>
      <c r="AL56" s="262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2"/>
      <c r="BA56" s="262"/>
      <c r="BB56" s="262"/>
      <c r="BC56" s="262"/>
      <c r="BD56" s="262"/>
      <c r="BE56" s="262"/>
      <c r="BF56" s="262"/>
      <c r="BG56" s="262"/>
      <c r="BH56" s="262"/>
      <c r="BI56" s="262"/>
      <c r="BJ56" s="262"/>
      <c r="BK56" s="262"/>
      <c r="BL56" s="262"/>
      <c r="BM56" s="262"/>
      <c r="BN56" s="262"/>
      <c r="BO56" s="262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2"/>
      <c r="CD56" s="262"/>
      <c r="CE56" s="262"/>
      <c r="CF56" s="262"/>
      <c r="CG56" s="262"/>
      <c r="CH56" s="262"/>
      <c r="CI56" s="262"/>
      <c r="CJ56" s="262"/>
      <c r="CK56" s="262"/>
      <c r="CL56" s="262"/>
      <c r="CM56" s="262"/>
      <c r="CN56" s="262"/>
      <c r="CO56" s="262"/>
      <c r="CP56" s="262"/>
      <c r="CQ56" s="262"/>
      <c r="CR56" s="262"/>
      <c r="CS56" s="262"/>
      <c r="CT56" s="262"/>
      <c r="CU56" s="262"/>
      <c r="CV56" s="262"/>
      <c r="CW56" s="262"/>
      <c r="CX56" s="262"/>
      <c r="CY56" s="262"/>
      <c r="CZ56" s="262"/>
      <c r="DA56" s="262"/>
      <c r="DB56" s="262"/>
      <c r="DC56" s="262"/>
      <c r="DD56" s="262"/>
      <c r="DE56" s="262"/>
      <c r="DF56" s="262"/>
      <c r="DG56" s="262"/>
      <c r="DH56" s="262"/>
      <c r="DI56" s="262"/>
      <c r="DJ56" s="262"/>
      <c r="DK56" s="262"/>
      <c r="DL56" s="262"/>
      <c r="DM56" s="262"/>
      <c r="DN56" s="262"/>
      <c r="DO56" s="262"/>
      <c r="DP56" s="262"/>
      <c r="DQ56" s="262"/>
      <c r="DR56" s="262"/>
      <c r="DS56" s="262"/>
      <c r="DT56" s="262"/>
      <c r="DU56" s="262"/>
      <c r="DV56" s="262"/>
      <c r="DW56" s="262"/>
      <c r="DX56" s="262"/>
      <c r="DY56" s="262"/>
      <c r="DZ56" s="262"/>
      <c r="EA56" s="262"/>
      <c r="EB56" s="262"/>
      <c r="EC56" s="262"/>
      <c r="ED56" s="262"/>
      <c r="EE56" s="262"/>
      <c r="EF56" s="262"/>
      <c r="EG56" s="262"/>
      <c r="EH56" s="262"/>
      <c r="EI56" s="262"/>
      <c r="EJ56" s="262"/>
      <c r="EK56" s="262"/>
      <c r="EL56" s="262"/>
      <c r="EM56" s="262"/>
      <c r="EN56" s="262"/>
      <c r="EO56" s="262"/>
      <c r="EP56" s="262"/>
      <c r="EQ56" s="262"/>
      <c r="ER56" s="262"/>
      <c r="ES56" s="262"/>
      <c r="ET56" s="262"/>
      <c r="EU56" s="262"/>
      <c r="EV56" s="262"/>
      <c r="EW56" s="262"/>
      <c r="EX56" s="262"/>
      <c r="EY56" s="262"/>
      <c r="EZ56" s="262"/>
      <c r="FA56" s="262"/>
      <c r="FB56" s="262"/>
      <c r="FC56" s="262"/>
      <c r="FD56" s="262"/>
      <c r="FE56" s="262"/>
      <c r="FF56" s="262"/>
      <c r="FG56" s="262"/>
      <c r="FH56" s="262"/>
      <c r="FI56" s="262"/>
      <c r="FJ56" s="262"/>
      <c r="FK56" s="262"/>
      <c r="FL56" s="262"/>
      <c r="FM56" s="262"/>
      <c r="FN56" s="262"/>
      <c r="FO56" s="262"/>
      <c r="FP56" s="262"/>
      <c r="FQ56" s="262"/>
      <c r="FR56" s="262"/>
      <c r="FS56" s="262"/>
      <c r="FT56" s="262"/>
      <c r="FU56" s="262"/>
      <c r="FV56" s="262"/>
      <c r="FW56" s="262"/>
      <c r="FX56" s="262"/>
      <c r="FY56" s="262"/>
      <c r="FZ56" s="262"/>
      <c r="GA56" s="262"/>
      <c r="GB56" s="262"/>
      <c r="GC56" s="262"/>
      <c r="GD56" s="262"/>
      <c r="GE56" s="262"/>
      <c r="GF56" s="262"/>
      <c r="GG56" s="262"/>
      <c r="GH56" s="262"/>
      <c r="GI56" s="262"/>
      <c r="GJ56" s="262"/>
      <c r="GK56" s="262"/>
      <c r="GL56" s="262"/>
      <c r="GM56" s="262"/>
      <c r="GN56" s="262"/>
      <c r="GO56" s="262"/>
      <c r="GP56" s="262"/>
      <c r="GQ56" s="262"/>
      <c r="GR56" s="262"/>
      <c r="GS56" s="262"/>
      <c r="GT56" s="262"/>
      <c r="GU56" s="262"/>
      <c r="GV56" s="262"/>
      <c r="GW56" s="262"/>
      <c r="GX56" s="262"/>
      <c r="GY56" s="262"/>
      <c r="GZ56" s="262"/>
      <c r="HA56" s="262"/>
      <c r="HB56" s="262"/>
      <c r="HC56" s="262"/>
      <c r="HD56" s="262"/>
      <c r="HE56" s="262"/>
      <c r="HF56" s="262"/>
      <c r="HG56" s="262"/>
      <c r="HH56" s="262"/>
      <c r="HI56" s="262"/>
      <c r="HJ56" s="262"/>
      <c r="HK56" s="262"/>
      <c r="HL56" s="262"/>
      <c r="HM56" s="262"/>
      <c r="HN56" s="262"/>
      <c r="HO56" s="262"/>
      <c r="HP56" s="262"/>
      <c r="HQ56" s="262"/>
      <c r="HR56" s="262"/>
      <c r="HS56" s="262"/>
      <c r="HT56" s="262"/>
      <c r="HU56" s="262"/>
      <c r="HV56" s="262"/>
      <c r="HW56" s="262"/>
      <c r="HX56" s="262"/>
      <c r="HY56" s="262"/>
      <c r="HZ56" s="262"/>
      <c r="IA56" s="262"/>
      <c r="IB56" s="262"/>
      <c r="IC56" s="262"/>
      <c r="ID56" s="262"/>
      <c r="IE56" s="262"/>
      <c r="IF56" s="262"/>
      <c r="IG56" s="262"/>
      <c r="IH56" s="262"/>
      <c r="II56" s="262"/>
      <c r="IJ56" s="262"/>
      <c r="IK56" s="262"/>
      <c r="IL56" s="262"/>
      <c r="IM56" s="262"/>
      <c r="IN56" s="262"/>
      <c r="IO56" s="262"/>
      <c r="IP56" s="262"/>
      <c r="IQ56" s="262"/>
      <c r="IR56" s="262"/>
      <c r="IS56" s="262"/>
      <c r="IT56" s="262"/>
      <c r="IU56" s="262"/>
      <c r="IV56" s="262"/>
      <c r="IW56" s="262"/>
    </row>
    <row r="57" customFormat="false" ht="11.25" hidden="false" customHeight="true" outlineLevel="0" collapsed="false">
      <c r="A57" s="263" t="s">
        <v>272</v>
      </c>
      <c r="B57" s="263" t="s">
        <v>251</v>
      </c>
      <c r="C57" s="263" t="s">
        <v>264</v>
      </c>
      <c r="D57" s="264" t="n">
        <v>37347</v>
      </c>
      <c r="E57" s="264" t="n">
        <v>37437</v>
      </c>
      <c r="F57" s="265" t="s">
        <v>273</v>
      </c>
      <c r="G57" s="263" t="n">
        <v>5750</v>
      </c>
      <c r="H57" s="263" t="s">
        <v>254</v>
      </c>
      <c r="I57" s="264" t="n">
        <v>37196</v>
      </c>
      <c r="J57" s="263" t="s">
        <v>195</v>
      </c>
      <c r="K57" s="263" t="s">
        <v>262</v>
      </c>
      <c r="L57" s="263" t="s">
        <v>136</v>
      </c>
      <c r="M57" s="266" t="b">
        <f aca="false">FALSE()</f>
        <v>0</v>
      </c>
      <c r="N57" s="266" t="n">
        <v>-25</v>
      </c>
      <c r="O57" s="266" t="s">
        <v>256</v>
      </c>
      <c r="P57" s="266" t="s">
        <v>257</v>
      </c>
      <c r="Q57" s="266" t="s">
        <v>258</v>
      </c>
      <c r="R57" s="266" t="s">
        <v>259</v>
      </c>
      <c r="S57" s="266" t="b">
        <f aca="false">FALSE()</f>
        <v>0</v>
      </c>
      <c r="T57" s="266" t="n">
        <v>-10400</v>
      </c>
      <c r="U57" s="266" t="n">
        <v>29.75</v>
      </c>
      <c r="V57" s="266" t="s">
        <v>260</v>
      </c>
      <c r="W57" s="266" t="n">
        <v>0</v>
      </c>
      <c r="X57" s="266" t="n">
        <v>-309400</v>
      </c>
      <c r="Y57" s="264" t="n">
        <v>37211</v>
      </c>
      <c r="Z57" s="266" t="n">
        <v>26.5</v>
      </c>
      <c r="AA57" s="266" t="n">
        <v>33696</v>
      </c>
      <c r="AB57" s="266" t="n">
        <v>33239</v>
      </c>
      <c r="AC57" s="266"/>
      <c r="AD57" s="266"/>
      <c r="AE57" s="266"/>
      <c r="AF57" s="266"/>
      <c r="AG57" s="266"/>
      <c r="AH57" s="266"/>
      <c r="AI57" s="266"/>
      <c r="AJ57" s="266"/>
      <c r="AK57" s="266"/>
      <c r="AL57" s="266"/>
      <c r="AM57" s="266"/>
      <c r="AN57" s="266"/>
      <c r="AO57" s="266"/>
      <c r="AP57" s="266"/>
      <c r="AQ57" s="266"/>
      <c r="AR57" s="266"/>
      <c r="AS57" s="266"/>
      <c r="AT57" s="266"/>
      <c r="AU57" s="266"/>
      <c r="AV57" s="266"/>
      <c r="AW57" s="266"/>
      <c r="AX57" s="266"/>
      <c r="AY57" s="266"/>
      <c r="AZ57" s="266"/>
      <c r="BA57" s="266"/>
      <c r="BB57" s="266"/>
      <c r="BC57" s="266"/>
      <c r="BD57" s="266"/>
      <c r="BE57" s="266"/>
      <c r="BF57" s="266"/>
      <c r="BG57" s="266"/>
      <c r="BH57" s="266"/>
      <c r="BI57" s="266"/>
      <c r="BJ57" s="266"/>
      <c r="BK57" s="266"/>
      <c r="BL57" s="266"/>
      <c r="BM57" s="266"/>
      <c r="BN57" s="266"/>
      <c r="BO57" s="266"/>
      <c r="BP57" s="266"/>
      <c r="BQ57" s="266"/>
      <c r="BR57" s="266"/>
      <c r="BS57" s="266"/>
      <c r="BT57" s="266"/>
      <c r="BU57" s="266"/>
      <c r="BV57" s="266"/>
      <c r="BW57" s="266"/>
      <c r="BX57" s="266"/>
      <c r="BY57" s="266"/>
      <c r="BZ57" s="266"/>
      <c r="CA57" s="266"/>
      <c r="CB57" s="266"/>
      <c r="CC57" s="266"/>
      <c r="CD57" s="266"/>
      <c r="CE57" s="266"/>
      <c r="CF57" s="266"/>
      <c r="CG57" s="266"/>
      <c r="CH57" s="266"/>
      <c r="CI57" s="266"/>
      <c r="CJ57" s="266"/>
      <c r="CK57" s="266"/>
      <c r="CL57" s="266"/>
      <c r="CM57" s="266"/>
      <c r="CN57" s="266"/>
      <c r="CO57" s="266"/>
      <c r="CP57" s="266"/>
      <c r="CQ57" s="266"/>
      <c r="CR57" s="266"/>
      <c r="CS57" s="266"/>
      <c r="CT57" s="266"/>
      <c r="CU57" s="266"/>
      <c r="CV57" s="266"/>
      <c r="CW57" s="266"/>
      <c r="CX57" s="266"/>
      <c r="CY57" s="266"/>
      <c r="CZ57" s="266"/>
      <c r="DA57" s="266"/>
      <c r="DB57" s="266"/>
      <c r="DC57" s="266"/>
      <c r="DD57" s="266"/>
      <c r="DE57" s="266"/>
      <c r="DF57" s="266"/>
      <c r="DG57" s="266"/>
      <c r="DH57" s="266"/>
      <c r="DI57" s="266"/>
      <c r="DJ57" s="266"/>
      <c r="DK57" s="266"/>
      <c r="DL57" s="266"/>
      <c r="DM57" s="266"/>
      <c r="DN57" s="266"/>
      <c r="DO57" s="266"/>
      <c r="DP57" s="266"/>
      <c r="DQ57" s="266"/>
      <c r="DR57" s="266"/>
      <c r="DS57" s="266"/>
      <c r="DT57" s="266"/>
      <c r="DU57" s="266"/>
      <c r="DV57" s="266"/>
      <c r="DW57" s="266"/>
      <c r="DX57" s="266"/>
      <c r="DY57" s="266"/>
      <c r="DZ57" s="266"/>
      <c r="EA57" s="266"/>
      <c r="EB57" s="266"/>
      <c r="EC57" s="266"/>
      <c r="ED57" s="266"/>
      <c r="EE57" s="266"/>
      <c r="EF57" s="266"/>
      <c r="EG57" s="266"/>
      <c r="EH57" s="266"/>
      <c r="EI57" s="266"/>
      <c r="EJ57" s="266"/>
      <c r="EK57" s="266"/>
      <c r="EL57" s="266"/>
      <c r="EM57" s="266"/>
      <c r="EN57" s="266"/>
      <c r="EO57" s="266"/>
      <c r="EP57" s="266"/>
      <c r="EQ57" s="266"/>
      <c r="ER57" s="266"/>
      <c r="ES57" s="266"/>
      <c r="ET57" s="266"/>
      <c r="EU57" s="266"/>
      <c r="EV57" s="266"/>
      <c r="EW57" s="266"/>
      <c r="EX57" s="266"/>
      <c r="EY57" s="266"/>
      <c r="EZ57" s="266"/>
      <c r="FA57" s="266"/>
      <c r="FB57" s="266"/>
      <c r="FC57" s="266"/>
      <c r="FD57" s="266"/>
      <c r="FE57" s="266"/>
      <c r="FF57" s="266"/>
      <c r="FG57" s="266"/>
      <c r="FH57" s="266"/>
      <c r="FI57" s="266"/>
      <c r="FJ57" s="266"/>
      <c r="FK57" s="266"/>
      <c r="FL57" s="266"/>
      <c r="FM57" s="266"/>
      <c r="FN57" s="266"/>
      <c r="FO57" s="266"/>
      <c r="FP57" s="266"/>
      <c r="FQ57" s="266"/>
      <c r="FR57" s="266"/>
      <c r="FS57" s="266"/>
      <c r="FT57" s="266"/>
      <c r="FU57" s="266"/>
      <c r="FV57" s="266"/>
      <c r="FW57" s="266"/>
      <c r="FX57" s="266"/>
      <c r="FY57" s="266"/>
      <c r="FZ57" s="266"/>
      <c r="GA57" s="266"/>
      <c r="GB57" s="266"/>
      <c r="GC57" s="266"/>
      <c r="GD57" s="266"/>
      <c r="GE57" s="266"/>
      <c r="GF57" s="266"/>
      <c r="GG57" s="266"/>
      <c r="GH57" s="266"/>
      <c r="GI57" s="266"/>
      <c r="GJ57" s="266"/>
      <c r="GK57" s="266"/>
      <c r="GL57" s="266"/>
      <c r="GM57" s="266"/>
      <c r="GN57" s="266"/>
      <c r="GO57" s="266"/>
      <c r="GP57" s="266"/>
      <c r="GQ57" s="266"/>
      <c r="GR57" s="266"/>
      <c r="GS57" s="266"/>
      <c r="GT57" s="266"/>
      <c r="GU57" s="266"/>
      <c r="GV57" s="266"/>
      <c r="GW57" s="266"/>
      <c r="GX57" s="266"/>
      <c r="GY57" s="266"/>
      <c r="GZ57" s="266"/>
      <c r="HA57" s="266"/>
      <c r="HB57" s="266"/>
      <c r="HC57" s="266"/>
      <c r="HD57" s="266"/>
      <c r="HE57" s="266"/>
      <c r="HF57" s="266"/>
      <c r="HG57" s="266"/>
      <c r="HH57" s="266"/>
      <c r="HI57" s="266"/>
      <c r="HJ57" s="266"/>
      <c r="HK57" s="266"/>
      <c r="HL57" s="266"/>
      <c r="HM57" s="266"/>
      <c r="HN57" s="266"/>
      <c r="HO57" s="266"/>
      <c r="HP57" s="266"/>
      <c r="HQ57" s="266"/>
      <c r="HR57" s="266"/>
      <c r="HS57" s="266"/>
      <c r="HT57" s="266"/>
      <c r="HU57" s="266"/>
      <c r="HV57" s="266"/>
      <c r="HW57" s="266"/>
      <c r="HX57" s="266"/>
      <c r="HY57" s="266"/>
      <c r="HZ57" s="266"/>
      <c r="IA57" s="266"/>
      <c r="IB57" s="266"/>
      <c r="IC57" s="266"/>
      <c r="ID57" s="266"/>
      <c r="IE57" s="266"/>
      <c r="IF57" s="266"/>
      <c r="IG57" s="266"/>
      <c r="IH57" s="266"/>
      <c r="II57" s="266"/>
      <c r="IJ57" s="266"/>
      <c r="IK57" s="266"/>
      <c r="IL57" s="266"/>
      <c r="IM57" s="266"/>
      <c r="IN57" s="266"/>
      <c r="IO57" s="266"/>
      <c r="IP57" s="266"/>
      <c r="IQ57" s="266"/>
      <c r="IR57" s="266"/>
      <c r="IS57" s="266"/>
      <c r="IT57" s="266"/>
      <c r="IU57" s="266"/>
      <c r="IV57" s="266"/>
      <c r="IW57" s="266"/>
    </row>
    <row r="58" customFormat="false" ht="11.25" hidden="false" customHeight="true" outlineLevel="0" collapsed="false">
      <c r="A58" s="263" t="s">
        <v>272</v>
      </c>
      <c r="B58" s="263" t="s">
        <v>251</v>
      </c>
      <c r="C58" s="263" t="s">
        <v>264</v>
      </c>
      <c r="D58" s="264" t="n">
        <v>37347</v>
      </c>
      <c r="E58" s="264" t="n">
        <v>37437</v>
      </c>
      <c r="F58" s="265" t="s">
        <v>273</v>
      </c>
      <c r="G58" s="263" t="n">
        <v>5750</v>
      </c>
      <c r="H58" s="263" t="s">
        <v>254</v>
      </c>
      <c r="I58" s="264" t="n">
        <v>37196</v>
      </c>
      <c r="J58" s="263" t="s">
        <v>196</v>
      </c>
      <c r="K58" s="263" t="s">
        <v>262</v>
      </c>
      <c r="L58" s="263" t="s">
        <v>136</v>
      </c>
      <c r="M58" s="266" t="b">
        <f aca="false">FALSE()</f>
        <v>0</v>
      </c>
      <c r="N58" s="266" t="n">
        <v>-25</v>
      </c>
      <c r="O58" s="266" t="s">
        <v>256</v>
      </c>
      <c r="P58" s="266" t="s">
        <v>257</v>
      </c>
      <c r="Q58" s="266" t="s">
        <v>258</v>
      </c>
      <c r="R58" s="266" t="s">
        <v>259</v>
      </c>
      <c r="S58" s="266" t="b">
        <f aca="false">FALSE()</f>
        <v>0</v>
      </c>
      <c r="T58" s="266" t="n">
        <v>-10400</v>
      </c>
      <c r="U58" s="266" t="n">
        <v>29.75</v>
      </c>
      <c r="V58" s="266" t="s">
        <v>260</v>
      </c>
      <c r="W58" s="266" t="n">
        <v>0</v>
      </c>
      <c r="X58" s="266" t="n">
        <v>-309400</v>
      </c>
      <c r="Y58" s="264" t="n">
        <v>37211</v>
      </c>
      <c r="Z58" s="266" t="n">
        <v>26.5</v>
      </c>
      <c r="AA58" s="266" t="n">
        <v>33696</v>
      </c>
      <c r="AB58" s="266" t="n">
        <v>33132</v>
      </c>
      <c r="AC58" s="266"/>
      <c r="AD58" s="266"/>
      <c r="AE58" s="266"/>
      <c r="AF58" s="266"/>
      <c r="AG58" s="266"/>
      <c r="AH58" s="266"/>
      <c r="AI58" s="266"/>
      <c r="AJ58" s="266"/>
      <c r="AK58" s="266"/>
      <c r="AL58" s="266"/>
      <c r="AM58" s="266"/>
      <c r="AN58" s="266"/>
      <c r="AO58" s="266"/>
      <c r="AP58" s="266"/>
      <c r="AQ58" s="266"/>
      <c r="AR58" s="266"/>
      <c r="AS58" s="266"/>
      <c r="AT58" s="266"/>
      <c r="AU58" s="266"/>
      <c r="AV58" s="266"/>
      <c r="AW58" s="266"/>
      <c r="AX58" s="266"/>
      <c r="AY58" s="266"/>
      <c r="AZ58" s="266"/>
      <c r="BA58" s="266"/>
      <c r="BB58" s="266"/>
      <c r="BC58" s="266"/>
      <c r="BD58" s="266"/>
      <c r="BE58" s="266"/>
      <c r="BF58" s="266"/>
      <c r="BG58" s="266"/>
      <c r="BH58" s="266"/>
      <c r="BI58" s="266"/>
      <c r="BJ58" s="266"/>
      <c r="BK58" s="266"/>
      <c r="BL58" s="266"/>
      <c r="BM58" s="266"/>
      <c r="BN58" s="266"/>
      <c r="BO58" s="266"/>
      <c r="BP58" s="266"/>
      <c r="BQ58" s="266"/>
      <c r="BR58" s="266"/>
      <c r="BS58" s="266"/>
      <c r="BT58" s="266"/>
      <c r="BU58" s="266"/>
      <c r="BV58" s="266"/>
      <c r="BW58" s="266"/>
      <c r="BX58" s="266"/>
      <c r="BY58" s="266"/>
      <c r="BZ58" s="266"/>
      <c r="CA58" s="266"/>
      <c r="CB58" s="266"/>
      <c r="CC58" s="266"/>
      <c r="CD58" s="266"/>
      <c r="CE58" s="266"/>
      <c r="CF58" s="266"/>
      <c r="CG58" s="266"/>
      <c r="CH58" s="266"/>
      <c r="CI58" s="266"/>
      <c r="CJ58" s="266"/>
      <c r="CK58" s="266"/>
      <c r="CL58" s="266"/>
      <c r="CM58" s="266"/>
      <c r="CN58" s="266"/>
      <c r="CO58" s="266"/>
      <c r="CP58" s="266"/>
      <c r="CQ58" s="266"/>
      <c r="CR58" s="266"/>
      <c r="CS58" s="266"/>
      <c r="CT58" s="266"/>
      <c r="CU58" s="266"/>
      <c r="CV58" s="266"/>
      <c r="CW58" s="266"/>
      <c r="CX58" s="266"/>
      <c r="CY58" s="266"/>
      <c r="CZ58" s="266"/>
      <c r="DA58" s="266"/>
      <c r="DB58" s="266"/>
      <c r="DC58" s="266"/>
      <c r="DD58" s="266"/>
      <c r="DE58" s="266"/>
      <c r="DF58" s="266"/>
      <c r="DG58" s="266"/>
      <c r="DH58" s="266"/>
      <c r="DI58" s="266"/>
      <c r="DJ58" s="266"/>
      <c r="DK58" s="266"/>
      <c r="DL58" s="266"/>
      <c r="DM58" s="266"/>
      <c r="DN58" s="266"/>
      <c r="DO58" s="266"/>
      <c r="DP58" s="266"/>
      <c r="DQ58" s="266"/>
      <c r="DR58" s="266"/>
      <c r="DS58" s="266"/>
      <c r="DT58" s="266"/>
      <c r="DU58" s="266"/>
      <c r="DV58" s="266"/>
      <c r="DW58" s="266"/>
      <c r="DX58" s="266"/>
      <c r="DY58" s="266"/>
      <c r="DZ58" s="266"/>
      <c r="EA58" s="266"/>
      <c r="EB58" s="266"/>
      <c r="EC58" s="266"/>
      <c r="ED58" s="266"/>
      <c r="EE58" s="266"/>
      <c r="EF58" s="266"/>
      <c r="EG58" s="266"/>
      <c r="EH58" s="266"/>
      <c r="EI58" s="266"/>
      <c r="EJ58" s="266"/>
      <c r="EK58" s="266"/>
      <c r="EL58" s="266"/>
      <c r="EM58" s="266"/>
      <c r="EN58" s="266"/>
      <c r="EO58" s="266"/>
      <c r="EP58" s="266"/>
      <c r="EQ58" s="266"/>
      <c r="ER58" s="266"/>
      <c r="ES58" s="266"/>
      <c r="ET58" s="266"/>
      <c r="EU58" s="266"/>
      <c r="EV58" s="266"/>
      <c r="EW58" s="266"/>
      <c r="EX58" s="266"/>
      <c r="EY58" s="266"/>
      <c r="EZ58" s="266"/>
      <c r="FA58" s="266"/>
      <c r="FB58" s="266"/>
      <c r="FC58" s="266"/>
      <c r="FD58" s="266"/>
      <c r="FE58" s="266"/>
      <c r="FF58" s="266"/>
      <c r="FG58" s="266"/>
      <c r="FH58" s="266"/>
      <c r="FI58" s="266"/>
      <c r="FJ58" s="266"/>
      <c r="FK58" s="266"/>
      <c r="FL58" s="266"/>
      <c r="FM58" s="266"/>
      <c r="FN58" s="266"/>
      <c r="FO58" s="266"/>
      <c r="FP58" s="266"/>
      <c r="FQ58" s="266"/>
      <c r="FR58" s="266"/>
      <c r="FS58" s="266"/>
      <c r="FT58" s="266"/>
      <c r="FU58" s="266"/>
      <c r="FV58" s="266"/>
      <c r="FW58" s="266"/>
      <c r="FX58" s="266"/>
      <c r="FY58" s="266"/>
      <c r="FZ58" s="266"/>
      <c r="GA58" s="266"/>
      <c r="GB58" s="266"/>
      <c r="GC58" s="266"/>
      <c r="GD58" s="266"/>
      <c r="GE58" s="266"/>
      <c r="GF58" s="266"/>
      <c r="GG58" s="266"/>
      <c r="GH58" s="266"/>
      <c r="GI58" s="266"/>
      <c r="GJ58" s="266"/>
      <c r="GK58" s="266"/>
      <c r="GL58" s="266"/>
      <c r="GM58" s="266"/>
      <c r="GN58" s="266"/>
      <c r="GO58" s="266"/>
      <c r="GP58" s="266"/>
      <c r="GQ58" s="266"/>
      <c r="GR58" s="266"/>
      <c r="GS58" s="266"/>
      <c r="GT58" s="266"/>
      <c r="GU58" s="266"/>
      <c r="GV58" s="266"/>
      <c r="GW58" s="266"/>
      <c r="GX58" s="266"/>
      <c r="GY58" s="266"/>
      <c r="GZ58" s="266"/>
      <c r="HA58" s="266"/>
      <c r="HB58" s="266"/>
      <c r="HC58" s="266"/>
      <c r="HD58" s="266"/>
      <c r="HE58" s="266"/>
      <c r="HF58" s="266"/>
      <c r="HG58" s="266"/>
      <c r="HH58" s="266"/>
      <c r="HI58" s="266"/>
      <c r="HJ58" s="266"/>
      <c r="HK58" s="266"/>
      <c r="HL58" s="266"/>
      <c r="HM58" s="266"/>
      <c r="HN58" s="266"/>
      <c r="HO58" s="266"/>
      <c r="HP58" s="266"/>
      <c r="HQ58" s="266"/>
      <c r="HR58" s="266"/>
      <c r="HS58" s="266"/>
      <c r="HT58" s="266"/>
      <c r="HU58" s="266"/>
      <c r="HV58" s="266"/>
      <c r="HW58" s="266"/>
      <c r="HX58" s="266"/>
      <c r="HY58" s="266"/>
      <c r="HZ58" s="266"/>
      <c r="IA58" s="266"/>
      <c r="IB58" s="266"/>
      <c r="IC58" s="266"/>
      <c r="ID58" s="266"/>
      <c r="IE58" s="266"/>
      <c r="IF58" s="266"/>
      <c r="IG58" s="266"/>
      <c r="IH58" s="266"/>
      <c r="II58" s="266"/>
      <c r="IJ58" s="266"/>
      <c r="IK58" s="266"/>
      <c r="IL58" s="266"/>
      <c r="IM58" s="266"/>
      <c r="IN58" s="266"/>
      <c r="IO58" s="266"/>
      <c r="IP58" s="266"/>
      <c r="IQ58" s="266"/>
      <c r="IR58" s="266"/>
      <c r="IS58" s="266"/>
      <c r="IT58" s="266"/>
      <c r="IU58" s="266"/>
      <c r="IV58" s="266"/>
      <c r="IW58" s="266"/>
    </row>
    <row r="59" customFormat="false" ht="11.25" hidden="false" customHeight="true" outlineLevel="0" collapsed="false">
      <c r="A59" s="263" t="s">
        <v>272</v>
      </c>
      <c r="B59" s="263" t="s">
        <v>251</v>
      </c>
      <c r="C59" s="263" t="s">
        <v>264</v>
      </c>
      <c r="D59" s="264" t="n">
        <v>37347</v>
      </c>
      <c r="E59" s="264" t="n">
        <v>37437</v>
      </c>
      <c r="F59" s="265" t="s">
        <v>273</v>
      </c>
      <c r="G59" s="263" t="n">
        <v>5750</v>
      </c>
      <c r="H59" s="263" t="s">
        <v>254</v>
      </c>
      <c r="I59" s="264" t="n">
        <v>37196</v>
      </c>
      <c r="J59" s="263" t="s">
        <v>197</v>
      </c>
      <c r="K59" s="263" t="s">
        <v>262</v>
      </c>
      <c r="L59" s="263" t="s">
        <v>136</v>
      </c>
      <c r="M59" s="266" t="b">
        <f aca="false">FALSE()</f>
        <v>0</v>
      </c>
      <c r="N59" s="266" t="n">
        <v>-25</v>
      </c>
      <c r="O59" s="266" t="s">
        <v>256</v>
      </c>
      <c r="P59" s="266" t="s">
        <v>257</v>
      </c>
      <c r="Q59" s="266" t="s">
        <v>258</v>
      </c>
      <c r="R59" s="266" t="s">
        <v>259</v>
      </c>
      <c r="S59" s="266" t="b">
        <f aca="false">FALSE()</f>
        <v>0</v>
      </c>
      <c r="T59" s="266" t="n">
        <v>-10000</v>
      </c>
      <c r="U59" s="266" t="n">
        <v>29.75</v>
      </c>
      <c r="V59" s="266" t="s">
        <v>260</v>
      </c>
      <c r="W59" s="266" t="n">
        <v>0</v>
      </c>
      <c r="X59" s="266" t="n">
        <v>-297500</v>
      </c>
      <c r="Y59" s="264" t="n">
        <v>37211</v>
      </c>
      <c r="Z59" s="266" t="n">
        <v>27.25</v>
      </c>
      <c r="AA59" s="266" t="n">
        <v>24900</v>
      </c>
      <c r="AB59" s="266" t="n">
        <v>24403</v>
      </c>
      <c r="AC59" s="266"/>
      <c r="AD59" s="266"/>
      <c r="AE59" s="266"/>
      <c r="AF59" s="266"/>
      <c r="AG59" s="266"/>
      <c r="AH59" s="266"/>
      <c r="AI59" s="266"/>
      <c r="AJ59" s="266"/>
      <c r="AK59" s="266"/>
      <c r="AL59" s="266"/>
      <c r="AM59" s="266"/>
      <c r="AN59" s="266"/>
      <c r="AO59" s="266"/>
      <c r="AP59" s="266"/>
      <c r="AQ59" s="266"/>
      <c r="AR59" s="266"/>
      <c r="AS59" s="266"/>
      <c r="AT59" s="266"/>
      <c r="AU59" s="266"/>
      <c r="AV59" s="266"/>
      <c r="AW59" s="266"/>
      <c r="AX59" s="266"/>
      <c r="AY59" s="266"/>
      <c r="AZ59" s="266"/>
      <c r="BA59" s="266"/>
      <c r="BB59" s="266"/>
      <c r="BC59" s="266"/>
      <c r="BD59" s="266"/>
      <c r="BE59" s="266"/>
      <c r="BF59" s="266"/>
      <c r="BG59" s="266"/>
      <c r="BH59" s="266"/>
      <c r="BI59" s="266"/>
      <c r="BJ59" s="266"/>
      <c r="BK59" s="266"/>
      <c r="BL59" s="266"/>
      <c r="BM59" s="266"/>
      <c r="BN59" s="266"/>
      <c r="BO59" s="266"/>
      <c r="BP59" s="266"/>
      <c r="BQ59" s="266"/>
      <c r="BR59" s="266"/>
      <c r="BS59" s="266"/>
      <c r="BT59" s="266"/>
      <c r="BU59" s="266"/>
      <c r="BV59" s="266"/>
      <c r="BW59" s="266"/>
      <c r="BX59" s="266"/>
      <c r="BY59" s="266"/>
      <c r="BZ59" s="266"/>
      <c r="CA59" s="266"/>
      <c r="CB59" s="266"/>
      <c r="CC59" s="266"/>
      <c r="CD59" s="266"/>
      <c r="CE59" s="266"/>
      <c r="CF59" s="266"/>
      <c r="CG59" s="266"/>
      <c r="CH59" s="266"/>
      <c r="CI59" s="266"/>
      <c r="CJ59" s="266"/>
      <c r="CK59" s="266"/>
      <c r="CL59" s="266"/>
      <c r="CM59" s="266"/>
      <c r="CN59" s="266"/>
      <c r="CO59" s="266"/>
      <c r="CP59" s="266"/>
      <c r="CQ59" s="266"/>
      <c r="CR59" s="266"/>
      <c r="CS59" s="266"/>
      <c r="CT59" s="266"/>
      <c r="CU59" s="266"/>
      <c r="CV59" s="266"/>
      <c r="CW59" s="266"/>
      <c r="CX59" s="266"/>
      <c r="CY59" s="266"/>
      <c r="CZ59" s="266"/>
      <c r="DA59" s="266"/>
      <c r="DB59" s="266"/>
      <c r="DC59" s="266"/>
      <c r="DD59" s="266"/>
      <c r="DE59" s="266"/>
      <c r="DF59" s="266"/>
      <c r="DG59" s="266"/>
      <c r="DH59" s="266"/>
      <c r="DI59" s="266"/>
      <c r="DJ59" s="266"/>
      <c r="DK59" s="266"/>
      <c r="DL59" s="266"/>
      <c r="DM59" s="266"/>
      <c r="DN59" s="266"/>
      <c r="DO59" s="266"/>
      <c r="DP59" s="266"/>
      <c r="DQ59" s="266"/>
      <c r="DR59" s="266"/>
      <c r="DS59" s="266"/>
      <c r="DT59" s="266"/>
      <c r="DU59" s="266"/>
      <c r="DV59" s="266"/>
      <c r="DW59" s="266"/>
      <c r="DX59" s="266"/>
      <c r="DY59" s="266"/>
      <c r="DZ59" s="266"/>
      <c r="EA59" s="266"/>
      <c r="EB59" s="266"/>
      <c r="EC59" s="266"/>
      <c r="ED59" s="266"/>
      <c r="EE59" s="266"/>
      <c r="EF59" s="266"/>
      <c r="EG59" s="266"/>
      <c r="EH59" s="266"/>
      <c r="EI59" s="266"/>
      <c r="EJ59" s="266"/>
      <c r="EK59" s="266"/>
      <c r="EL59" s="266"/>
      <c r="EM59" s="266"/>
      <c r="EN59" s="266"/>
      <c r="EO59" s="266"/>
      <c r="EP59" s="266"/>
      <c r="EQ59" s="266"/>
      <c r="ER59" s="266"/>
      <c r="ES59" s="266"/>
      <c r="ET59" s="266"/>
      <c r="EU59" s="266"/>
      <c r="EV59" s="266"/>
      <c r="EW59" s="266"/>
      <c r="EX59" s="266"/>
      <c r="EY59" s="266"/>
      <c r="EZ59" s="266"/>
      <c r="FA59" s="266"/>
      <c r="FB59" s="266"/>
      <c r="FC59" s="266"/>
      <c r="FD59" s="266"/>
      <c r="FE59" s="266"/>
      <c r="FF59" s="266"/>
      <c r="FG59" s="266"/>
      <c r="FH59" s="266"/>
      <c r="FI59" s="266"/>
      <c r="FJ59" s="266"/>
      <c r="FK59" s="266"/>
      <c r="FL59" s="266"/>
      <c r="FM59" s="266"/>
      <c r="FN59" s="266"/>
      <c r="FO59" s="266"/>
      <c r="FP59" s="266"/>
      <c r="FQ59" s="266"/>
      <c r="FR59" s="266"/>
      <c r="FS59" s="266"/>
      <c r="FT59" s="266"/>
      <c r="FU59" s="266"/>
      <c r="FV59" s="266"/>
      <c r="FW59" s="266"/>
      <c r="FX59" s="266"/>
      <c r="FY59" s="266"/>
      <c r="FZ59" s="266"/>
      <c r="GA59" s="266"/>
      <c r="GB59" s="266"/>
      <c r="GC59" s="266"/>
      <c r="GD59" s="266"/>
      <c r="GE59" s="266"/>
      <c r="GF59" s="266"/>
      <c r="GG59" s="266"/>
      <c r="GH59" s="266"/>
      <c r="GI59" s="266"/>
      <c r="GJ59" s="266"/>
      <c r="GK59" s="266"/>
      <c r="GL59" s="266"/>
      <c r="GM59" s="266"/>
      <c r="GN59" s="266"/>
      <c r="GO59" s="266"/>
      <c r="GP59" s="266"/>
      <c r="GQ59" s="266"/>
      <c r="GR59" s="266"/>
      <c r="GS59" s="266"/>
      <c r="GT59" s="266"/>
      <c r="GU59" s="266"/>
      <c r="GV59" s="266"/>
      <c r="GW59" s="266"/>
      <c r="GX59" s="266"/>
      <c r="GY59" s="266"/>
      <c r="GZ59" s="266"/>
      <c r="HA59" s="266"/>
      <c r="HB59" s="266"/>
      <c r="HC59" s="266"/>
      <c r="HD59" s="266"/>
      <c r="HE59" s="266"/>
      <c r="HF59" s="266"/>
      <c r="HG59" s="266"/>
      <c r="HH59" s="266"/>
      <c r="HI59" s="266"/>
      <c r="HJ59" s="266"/>
      <c r="HK59" s="266"/>
      <c r="HL59" s="266"/>
      <c r="HM59" s="266"/>
      <c r="HN59" s="266"/>
      <c r="HO59" s="266"/>
      <c r="HP59" s="266"/>
      <c r="HQ59" s="266"/>
      <c r="HR59" s="266"/>
      <c r="HS59" s="266"/>
      <c r="HT59" s="266"/>
      <c r="HU59" s="266"/>
      <c r="HV59" s="266"/>
      <c r="HW59" s="266"/>
      <c r="HX59" s="266"/>
      <c r="HY59" s="266"/>
      <c r="HZ59" s="266"/>
      <c r="IA59" s="266"/>
      <c r="IB59" s="266"/>
      <c r="IC59" s="266"/>
      <c r="ID59" s="266"/>
      <c r="IE59" s="266"/>
      <c r="IF59" s="266"/>
      <c r="IG59" s="266"/>
      <c r="IH59" s="266"/>
      <c r="II59" s="266"/>
      <c r="IJ59" s="266"/>
      <c r="IK59" s="266"/>
      <c r="IL59" s="266"/>
      <c r="IM59" s="266"/>
      <c r="IN59" s="266"/>
      <c r="IO59" s="266"/>
      <c r="IP59" s="266"/>
      <c r="IQ59" s="266"/>
      <c r="IR59" s="266"/>
      <c r="IS59" s="266"/>
      <c r="IT59" s="266"/>
      <c r="IU59" s="266"/>
      <c r="IV59" s="266"/>
      <c r="IW59" s="266"/>
    </row>
    <row r="60" customFormat="false" ht="11.25" hidden="false" customHeight="true" outlineLevel="0" collapsed="false">
      <c r="A60" s="254" t="s">
        <v>274</v>
      </c>
      <c r="B60" s="254" t="s">
        <v>251</v>
      </c>
      <c r="C60" s="254" t="s">
        <v>264</v>
      </c>
      <c r="D60" s="255" t="n">
        <v>37257</v>
      </c>
      <c r="E60" s="255" t="n">
        <v>37346</v>
      </c>
      <c r="F60" s="256" t="s">
        <v>275</v>
      </c>
      <c r="G60" s="254" t="n">
        <v>6760</v>
      </c>
      <c r="H60" s="254" t="s">
        <v>254</v>
      </c>
      <c r="I60" s="255" t="n">
        <v>37209</v>
      </c>
      <c r="J60" s="254" t="s">
        <v>192</v>
      </c>
      <c r="K60" s="254" t="s">
        <v>262</v>
      </c>
      <c r="L60" s="254" t="s">
        <v>136</v>
      </c>
      <c r="M60" s="257" t="b">
        <f aca="false">FALSE()</f>
        <v>0</v>
      </c>
      <c r="N60" s="257" t="n">
        <v>-25</v>
      </c>
      <c r="O60" s="257" t="s">
        <v>256</v>
      </c>
      <c r="P60" s="257" t="s">
        <v>257</v>
      </c>
      <c r="Q60" s="257" t="s">
        <v>258</v>
      </c>
      <c r="R60" s="257" t="s">
        <v>259</v>
      </c>
      <c r="S60" s="257" t="b">
        <f aca="false">FALSE()</f>
        <v>0</v>
      </c>
      <c r="T60" s="257" t="n">
        <v>-10400</v>
      </c>
      <c r="U60" s="257" t="n">
        <v>32.25</v>
      </c>
      <c r="V60" s="257" t="s">
        <v>260</v>
      </c>
      <c r="W60" s="257" t="n">
        <v>0</v>
      </c>
      <c r="X60" s="257" t="n">
        <v>-335400</v>
      </c>
      <c r="Y60" s="255" t="n">
        <v>37211</v>
      </c>
      <c r="Z60" s="257" t="n">
        <v>32.4</v>
      </c>
      <c r="AA60" s="257" t="n">
        <v>-1664</v>
      </c>
      <c r="AB60" s="257" t="n">
        <v>-1657</v>
      </c>
      <c r="AC60" s="258"/>
      <c r="AD60" s="258"/>
      <c r="AE60" s="258"/>
      <c r="AF60" s="258"/>
      <c r="AG60" s="258"/>
      <c r="AH60" s="258"/>
      <c r="AI60" s="258"/>
      <c r="AJ60" s="258"/>
      <c r="AK60" s="258"/>
      <c r="AL60" s="258"/>
      <c r="AM60" s="258"/>
      <c r="AN60" s="258"/>
      <c r="AO60" s="258"/>
      <c r="AP60" s="258"/>
      <c r="AQ60" s="258"/>
      <c r="AR60" s="258"/>
      <c r="AS60" s="258"/>
      <c r="AT60" s="258"/>
      <c r="AU60" s="258"/>
      <c r="AV60" s="258"/>
      <c r="AW60" s="258"/>
      <c r="AX60" s="258"/>
      <c r="AY60" s="258"/>
      <c r="AZ60" s="258"/>
      <c r="BA60" s="258"/>
      <c r="BB60" s="258"/>
      <c r="BC60" s="258"/>
      <c r="BD60" s="258"/>
      <c r="BE60" s="258"/>
      <c r="BF60" s="258"/>
      <c r="BG60" s="258"/>
      <c r="BH60" s="258"/>
      <c r="BI60" s="258"/>
      <c r="BJ60" s="258"/>
      <c r="BK60" s="258"/>
      <c r="BL60" s="258"/>
      <c r="BM60" s="258"/>
      <c r="BN60" s="258"/>
      <c r="BO60" s="258"/>
      <c r="BP60" s="258"/>
      <c r="BQ60" s="258"/>
      <c r="BR60" s="258"/>
      <c r="BS60" s="258"/>
      <c r="BT60" s="258"/>
      <c r="BU60" s="258"/>
      <c r="BV60" s="258"/>
      <c r="BW60" s="258"/>
      <c r="BX60" s="258"/>
      <c r="BY60" s="258"/>
      <c r="BZ60" s="258"/>
      <c r="CA60" s="258"/>
      <c r="CB60" s="258"/>
      <c r="CC60" s="258"/>
      <c r="CD60" s="258"/>
      <c r="CE60" s="258"/>
      <c r="CF60" s="258"/>
      <c r="CG60" s="258"/>
      <c r="CH60" s="258"/>
      <c r="CI60" s="258"/>
      <c r="CJ60" s="258"/>
      <c r="CK60" s="258"/>
      <c r="CL60" s="258"/>
      <c r="CM60" s="258"/>
      <c r="CN60" s="258"/>
      <c r="CO60" s="258"/>
      <c r="CP60" s="258"/>
      <c r="CQ60" s="258"/>
      <c r="CR60" s="258"/>
      <c r="CS60" s="258"/>
      <c r="CT60" s="258"/>
      <c r="CU60" s="258"/>
      <c r="CV60" s="258"/>
      <c r="CW60" s="258"/>
      <c r="CX60" s="258"/>
      <c r="CY60" s="258"/>
      <c r="CZ60" s="258"/>
      <c r="DA60" s="258"/>
      <c r="DB60" s="258"/>
      <c r="DC60" s="258"/>
      <c r="DD60" s="258"/>
      <c r="DE60" s="258"/>
      <c r="DF60" s="258"/>
      <c r="DG60" s="258"/>
      <c r="DH60" s="258"/>
      <c r="DI60" s="258"/>
      <c r="DJ60" s="258"/>
      <c r="DK60" s="258"/>
      <c r="DL60" s="258"/>
      <c r="DM60" s="258"/>
      <c r="DN60" s="258"/>
      <c r="DO60" s="258"/>
      <c r="DP60" s="258"/>
      <c r="DQ60" s="258"/>
      <c r="DR60" s="258"/>
      <c r="DS60" s="258"/>
      <c r="DT60" s="258"/>
      <c r="DU60" s="258"/>
      <c r="DV60" s="258"/>
      <c r="DW60" s="258"/>
      <c r="DX60" s="258"/>
      <c r="DY60" s="258"/>
      <c r="DZ60" s="258"/>
      <c r="EA60" s="258"/>
      <c r="EB60" s="258"/>
      <c r="EC60" s="258"/>
      <c r="ED60" s="258"/>
      <c r="EE60" s="258"/>
      <c r="EF60" s="258"/>
      <c r="EG60" s="258"/>
      <c r="EH60" s="258"/>
      <c r="EI60" s="258"/>
      <c r="EJ60" s="258"/>
      <c r="EK60" s="258"/>
      <c r="EL60" s="258"/>
      <c r="EM60" s="258"/>
      <c r="EN60" s="258"/>
      <c r="EO60" s="258"/>
      <c r="EP60" s="258"/>
      <c r="EQ60" s="258"/>
      <c r="ER60" s="258"/>
      <c r="ES60" s="258"/>
      <c r="ET60" s="258"/>
      <c r="EU60" s="258"/>
      <c r="EV60" s="258"/>
      <c r="EW60" s="258"/>
      <c r="EX60" s="258"/>
      <c r="EY60" s="258"/>
      <c r="EZ60" s="258"/>
      <c r="FA60" s="258"/>
      <c r="FB60" s="258"/>
      <c r="FC60" s="258"/>
      <c r="FD60" s="258"/>
      <c r="FE60" s="258"/>
      <c r="FF60" s="258"/>
      <c r="FG60" s="258"/>
      <c r="FH60" s="258"/>
      <c r="FI60" s="258"/>
      <c r="FJ60" s="258"/>
      <c r="FK60" s="258"/>
      <c r="FL60" s="258"/>
      <c r="FM60" s="258"/>
      <c r="FN60" s="258"/>
      <c r="FO60" s="258"/>
      <c r="FP60" s="258"/>
      <c r="FQ60" s="258"/>
      <c r="FR60" s="258"/>
      <c r="FS60" s="258"/>
      <c r="FT60" s="258"/>
      <c r="FU60" s="258"/>
      <c r="FV60" s="258"/>
      <c r="FW60" s="258"/>
      <c r="FX60" s="258"/>
      <c r="FY60" s="258"/>
      <c r="FZ60" s="258"/>
      <c r="GA60" s="258"/>
      <c r="GB60" s="258"/>
      <c r="GC60" s="258"/>
      <c r="GD60" s="258"/>
      <c r="GE60" s="258"/>
      <c r="GF60" s="258"/>
      <c r="GG60" s="258"/>
      <c r="GH60" s="258"/>
      <c r="GI60" s="258"/>
      <c r="GJ60" s="258"/>
      <c r="GK60" s="258"/>
      <c r="GL60" s="258"/>
      <c r="GM60" s="258"/>
      <c r="GN60" s="258"/>
      <c r="GO60" s="258"/>
      <c r="GP60" s="258"/>
      <c r="GQ60" s="258"/>
      <c r="GR60" s="258"/>
      <c r="GS60" s="258"/>
      <c r="GT60" s="258"/>
      <c r="GU60" s="258"/>
      <c r="GV60" s="258"/>
      <c r="GW60" s="258"/>
      <c r="GX60" s="258"/>
      <c r="GY60" s="258"/>
      <c r="GZ60" s="258"/>
      <c r="HA60" s="258"/>
      <c r="HB60" s="258"/>
      <c r="HC60" s="258"/>
      <c r="HD60" s="258"/>
      <c r="HE60" s="258"/>
      <c r="HF60" s="258"/>
      <c r="HG60" s="258"/>
      <c r="HH60" s="258"/>
      <c r="HI60" s="258"/>
      <c r="HJ60" s="258"/>
      <c r="HK60" s="258"/>
      <c r="HL60" s="258"/>
      <c r="HM60" s="258"/>
      <c r="HN60" s="258"/>
      <c r="HO60" s="258"/>
      <c r="HP60" s="258"/>
      <c r="HQ60" s="258"/>
      <c r="HR60" s="258"/>
      <c r="HS60" s="258"/>
      <c r="HT60" s="258"/>
      <c r="HU60" s="258"/>
      <c r="HV60" s="258"/>
      <c r="HW60" s="258"/>
      <c r="HX60" s="258"/>
      <c r="HY60" s="258"/>
      <c r="HZ60" s="258"/>
      <c r="IA60" s="258"/>
      <c r="IB60" s="258"/>
      <c r="IC60" s="258"/>
      <c r="ID60" s="258"/>
      <c r="IE60" s="258"/>
      <c r="IF60" s="258"/>
      <c r="IG60" s="258"/>
      <c r="IH60" s="258"/>
      <c r="II60" s="258"/>
      <c r="IJ60" s="258"/>
      <c r="IK60" s="258"/>
      <c r="IL60" s="258"/>
      <c r="IM60" s="258"/>
      <c r="IN60" s="258"/>
      <c r="IO60" s="258"/>
      <c r="IP60" s="258"/>
      <c r="IQ60" s="258"/>
      <c r="IR60" s="258"/>
      <c r="IS60" s="258"/>
      <c r="IT60" s="258"/>
      <c r="IU60" s="258"/>
      <c r="IV60" s="258"/>
      <c r="IW60" s="258"/>
    </row>
    <row r="61" customFormat="false" ht="11.25" hidden="false" customHeight="true" outlineLevel="0" collapsed="false">
      <c r="A61" s="254" t="s">
        <v>274</v>
      </c>
      <c r="B61" s="254" t="s">
        <v>251</v>
      </c>
      <c r="C61" s="254" t="s">
        <v>264</v>
      </c>
      <c r="D61" s="255" t="n">
        <v>37257</v>
      </c>
      <c r="E61" s="255" t="n">
        <v>37346</v>
      </c>
      <c r="F61" s="256" t="s">
        <v>275</v>
      </c>
      <c r="G61" s="254" t="n">
        <v>6760</v>
      </c>
      <c r="H61" s="254" t="s">
        <v>254</v>
      </c>
      <c r="I61" s="255" t="n">
        <v>37209</v>
      </c>
      <c r="J61" s="254" t="s">
        <v>193</v>
      </c>
      <c r="K61" s="254" t="s">
        <v>262</v>
      </c>
      <c r="L61" s="254" t="s">
        <v>136</v>
      </c>
      <c r="M61" s="257" t="b">
        <f aca="false">FALSE()</f>
        <v>0</v>
      </c>
      <c r="N61" s="257" t="n">
        <v>-25</v>
      </c>
      <c r="O61" s="257" t="s">
        <v>256</v>
      </c>
      <c r="P61" s="257" t="s">
        <v>257</v>
      </c>
      <c r="Q61" s="257" t="s">
        <v>258</v>
      </c>
      <c r="R61" s="257" t="s">
        <v>259</v>
      </c>
      <c r="S61" s="257" t="b">
        <f aca="false">FALSE()</f>
        <v>0</v>
      </c>
      <c r="T61" s="257" t="n">
        <v>-9600</v>
      </c>
      <c r="U61" s="257" t="n">
        <v>32.25</v>
      </c>
      <c r="V61" s="257" t="s">
        <v>260</v>
      </c>
      <c r="W61" s="257" t="n">
        <v>0</v>
      </c>
      <c r="X61" s="257" t="n">
        <v>-309600</v>
      </c>
      <c r="Y61" s="255" t="n">
        <v>37211</v>
      </c>
      <c r="Z61" s="257" t="n">
        <v>31.5</v>
      </c>
      <c r="AA61" s="257" t="n">
        <v>7104</v>
      </c>
      <c r="AB61" s="257" t="n">
        <v>7050</v>
      </c>
      <c r="AC61" s="258"/>
      <c r="AD61" s="258"/>
      <c r="AE61" s="258"/>
      <c r="AF61" s="258"/>
      <c r="AG61" s="258"/>
      <c r="AH61" s="258"/>
      <c r="AI61" s="258"/>
      <c r="AJ61" s="258"/>
      <c r="AK61" s="258"/>
      <c r="AL61" s="258"/>
      <c r="AM61" s="258"/>
      <c r="AN61" s="258"/>
      <c r="AO61" s="258"/>
      <c r="AP61" s="258"/>
      <c r="AQ61" s="258"/>
      <c r="AR61" s="258"/>
      <c r="AS61" s="258"/>
      <c r="AT61" s="258"/>
      <c r="AU61" s="258"/>
      <c r="AV61" s="258"/>
      <c r="AW61" s="258"/>
      <c r="AX61" s="258"/>
      <c r="AY61" s="258"/>
      <c r="AZ61" s="258"/>
      <c r="BA61" s="258"/>
      <c r="BB61" s="258"/>
      <c r="BC61" s="258"/>
      <c r="BD61" s="258"/>
      <c r="BE61" s="258"/>
      <c r="BF61" s="258"/>
      <c r="BG61" s="258"/>
      <c r="BH61" s="258"/>
      <c r="BI61" s="258"/>
      <c r="BJ61" s="258"/>
      <c r="BK61" s="258"/>
      <c r="BL61" s="258"/>
      <c r="BM61" s="258"/>
      <c r="BN61" s="258"/>
      <c r="BO61" s="258"/>
      <c r="BP61" s="258"/>
      <c r="BQ61" s="258"/>
      <c r="BR61" s="258"/>
      <c r="BS61" s="258"/>
      <c r="BT61" s="258"/>
      <c r="BU61" s="258"/>
      <c r="BV61" s="258"/>
      <c r="BW61" s="258"/>
      <c r="BX61" s="258"/>
      <c r="BY61" s="258"/>
      <c r="BZ61" s="258"/>
      <c r="CA61" s="258"/>
      <c r="CB61" s="258"/>
      <c r="CC61" s="258"/>
      <c r="CD61" s="258"/>
      <c r="CE61" s="258"/>
      <c r="CF61" s="258"/>
      <c r="CG61" s="258"/>
      <c r="CH61" s="258"/>
      <c r="CI61" s="258"/>
      <c r="CJ61" s="258"/>
      <c r="CK61" s="258"/>
      <c r="CL61" s="258"/>
      <c r="CM61" s="258"/>
      <c r="CN61" s="258"/>
      <c r="CO61" s="258"/>
      <c r="CP61" s="258"/>
      <c r="CQ61" s="258"/>
      <c r="CR61" s="258"/>
      <c r="CS61" s="258"/>
      <c r="CT61" s="258"/>
      <c r="CU61" s="258"/>
      <c r="CV61" s="258"/>
      <c r="CW61" s="258"/>
      <c r="CX61" s="258"/>
      <c r="CY61" s="258"/>
      <c r="CZ61" s="258"/>
      <c r="DA61" s="258"/>
      <c r="DB61" s="258"/>
      <c r="DC61" s="258"/>
      <c r="DD61" s="258"/>
      <c r="DE61" s="258"/>
      <c r="DF61" s="258"/>
      <c r="DG61" s="258"/>
      <c r="DH61" s="258"/>
      <c r="DI61" s="258"/>
      <c r="DJ61" s="258"/>
      <c r="DK61" s="258"/>
      <c r="DL61" s="258"/>
      <c r="DM61" s="258"/>
      <c r="DN61" s="258"/>
      <c r="DO61" s="258"/>
      <c r="DP61" s="258"/>
      <c r="DQ61" s="258"/>
      <c r="DR61" s="258"/>
      <c r="DS61" s="258"/>
      <c r="DT61" s="258"/>
      <c r="DU61" s="258"/>
      <c r="DV61" s="258"/>
      <c r="DW61" s="258"/>
      <c r="DX61" s="258"/>
      <c r="DY61" s="258"/>
      <c r="DZ61" s="258"/>
      <c r="EA61" s="258"/>
      <c r="EB61" s="258"/>
      <c r="EC61" s="258"/>
      <c r="ED61" s="258"/>
      <c r="EE61" s="258"/>
      <c r="EF61" s="258"/>
      <c r="EG61" s="258"/>
      <c r="EH61" s="258"/>
      <c r="EI61" s="258"/>
      <c r="EJ61" s="258"/>
      <c r="EK61" s="258"/>
      <c r="EL61" s="258"/>
      <c r="EM61" s="258"/>
      <c r="EN61" s="258"/>
      <c r="EO61" s="258"/>
      <c r="EP61" s="258"/>
      <c r="EQ61" s="258"/>
      <c r="ER61" s="258"/>
      <c r="ES61" s="258"/>
      <c r="ET61" s="258"/>
      <c r="EU61" s="258"/>
      <c r="EV61" s="258"/>
      <c r="EW61" s="258"/>
      <c r="EX61" s="258"/>
      <c r="EY61" s="258"/>
      <c r="EZ61" s="258"/>
      <c r="FA61" s="258"/>
      <c r="FB61" s="258"/>
      <c r="FC61" s="258"/>
      <c r="FD61" s="258"/>
      <c r="FE61" s="258"/>
      <c r="FF61" s="258"/>
      <c r="FG61" s="258"/>
      <c r="FH61" s="258"/>
      <c r="FI61" s="258"/>
      <c r="FJ61" s="258"/>
      <c r="FK61" s="258"/>
      <c r="FL61" s="258"/>
      <c r="FM61" s="258"/>
      <c r="FN61" s="258"/>
      <c r="FO61" s="258"/>
      <c r="FP61" s="258"/>
      <c r="FQ61" s="258"/>
      <c r="FR61" s="258"/>
      <c r="FS61" s="258"/>
      <c r="FT61" s="258"/>
      <c r="FU61" s="258"/>
      <c r="FV61" s="258"/>
      <c r="FW61" s="258"/>
      <c r="FX61" s="258"/>
      <c r="FY61" s="258"/>
      <c r="FZ61" s="258"/>
      <c r="GA61" s="258"/>
      <c r="GB61" s="258"/>
      <c r="GC61" s="258"/>
      <c r="GD61" s="258"/>
      <c r="GE61" s="258"/>
      <c r="GF61" s="258"/>
      <c r="GG61" s="258"/>
      <c r="GH61" s="258"/>
      <c r="GI61" s="258"/>
      <c r="GJ61" s="258"/>
      <c r="GK61" s="258"/>
      <c r="GL61" s="258"/>
      <c r="GM61" s="258"/>
      <c r="GN61" s="258"/>
      <c r="GO61" s="258"/>
      <c r="GP61" s="258"/>
      <c r="GQ61" s="258"/>
      <c r="GR61" s="258"/>
      <c r="GS61" s="258"/>
      <c r="GT61" s="258"/>
      <c r="GU61" s="258"/>
      <c r="GV61" s="258"/>
      <c r="GW61" s="258"/>
      <c r="GX61" s="258"/>
      <c r="GY61" s="258"/>
      <c r="GZ61" s="258"/>
      <c r="HA61" s="258"/>
      <c r="HB61" s="258"/>
      <c r="HC61" s="258"/>
      <c r="HD61" s="258"/>
      <c r="HE61" s="258"/>
      <c r="HF61" s="258"/>
      <c r="HG61" s="258"/>
      <c r="HH61" s="258"/>
      <c r="HI61" s="258"/>
      <c r="HJ61" s="258"/>
      <c r="HK61" s="258"/>
      <c r="HL61" s="258"/>
      <c r="HM61" s="258"/>
      <c r="HN61" s="258"/>
      <c r="HO61" s="258"/>
      <c r="HP61" s="258"/>
      <c r="HQ61" s="258"/>
      <c r="HR61" s="258"/>
      <c r="HS61" s="258"/>
      <c r="HT61" s="258"/>
      <c r="HU61" s="258"/>
      <c r="HV61" s="258"/>
      <c r="HW61" s="258"/>
      <c r="HX61" s="258"/>
      <c r="HY61" s="258"/>
      <c r="HZ61" s="258"/>
      <c r="IA61" s="258"/>
      <c r="IB61" s="258"/>
      <c r="IC61" s="258"/>
      <c r="ID61" s="258"/>
      <c r="IE61" s="258"/>
      <c r="IF61" s="258"/>
      <c r="IG61" s="258"/>
      <c r="IH61" s="258"/>
      <c r="II61" s="258"/>
      <c r="IJ61" s="258"/>
      <c r="IK61" s="258"/>
      <c r="IL61" s="258"/>
      <c r="IM61" s="258"/>
      <c r="IN61" s="258"/>
      <c r="IO61" s="258"/>
      <c r="IP61" s="258"/>
      <c r="IQ61" s="258"/>
      <c r="IR61" s="258"/>
      <c r="IS61" s="258"/>
      <c r="IT61" s="258"/>
      <c r="IU61" s="258"/>
      <c r="IV61" s="258"/>
      <c r="IW61" s="258"/>
    </row>
    <row r="62" customFormat="false" ht="11.25" hidden="false" customHeight="true" outlineLevel="0" collapsed="false">
      <c r="A62" s="254" t="s">
        <v>274</v>
      </c>
      <c r="B62" s="254" t="s">
        <v>251</v>
      </c>
      <c r="C62" s="254" t="s">
        <v>264</v>
      </c>
      <c r="D62" s="255" t="n">
        <v>37257</v>
      </c>
      <c r="E62" s="255" t="n">
        <v>37346</v>
      </c>
      <c r="F62" s="256" t="s">
        <v>275</v>
      </c>
      <c r="G62" s="254" t="n">
        <v>6760</v>
      </c>
      <c r="H62" s="254" t="s">
        <v>254</v>
      </c>
      <c r="I62" s="255" t="n">
        <v>37209</v>
      </c>
      <c r="J62" s="254" t="s">
        <v>194</v>
      </c>
      <c r="K62" s="254" t="s">
        <v>262</v>
      </c>
      <c r="L62" s="254" t="s">
        <v>136</v>
      </c>
      <c r="M62" s="257" t="b">
        <f aca="false">FALSE()</f>
        <v>0</v>
      </c>
      <c r="N62" s="257" t="n">
        <v>-25</v>
      </c>
      <c r="O62" s="257" t="s">
        <v>256</v>
      </c>
      <c r="P62" s="257" t="s">
        <v>257</v>
      </c>
      <c r="Q62" s="257" t="s">
        <v>258</v>
      </c>
      <c r="R62" s="257" t="s">
        <v>259</v>
      </c>
      <c r="S62" s="257" t="b">
        <f aca="false">FALSE()</f>
        <v>0</v>
      </c>
      <c r="T62" s="257" t="n">
        <v>-10400</v>
      </c>
      <c r="U62" s="257" t="n">
        <v>32.25</v>
      </c>
      <c r="V62" s="257" t="s">
        <v>260</v>
      </c>
      <c r="W62" s="257" t="n">
        <v>0</v>
      </c>
      <c r="X62" s="257" t="n">
        <v>-335400</v>
      </c>
      <c r="Y62" s="255" t="n">
        <v>37211</v>
      </c>
      <c r="Z62" s="257" t="n">
        <v>30.5</v>
      </c>
      <c r="AA62" s="257" t="n">
        <v>18096</v>
      </c>
      <c r="AB62" s="257" t="n">
        <v>17909</v>
      </c>
      <c r="AC62" s="258"/>
      <c r="AD62" s="258"/>
      <c r="AE62" s="258"/>
      <c r="AF62" s="258"/>
      <c r="AG62" s="258"/>
      <c r="AH62" s="258"/>
      <c r="AI62" s="258"/>
      <c r="AJ62" s="258"/>
      <c r="AK62" s="258"/>
      <c r="AL62" s="258"/>
      <c r="AM62" s="258"/>
      <c r="AN62" s="258"/>
      <c r="AO62" s="258"/>
      <c r="AP62" s="258"/>
      <c r="AQ62" s="258"/>
      <c r="AR62" s="258"/>
      <c r="AS62" s="258"/>
      <c r="AT62" s="258"/>
      <c r="AU62" s="258"/>
      <c r="AV62" s="258"/>
      <c r="AW62" s="258"/>
      <c r="AX62" s="258"/>
      <c r="AY62" s="258"/>
      <c r="AZ62" s="258"/>
      <c r="BA62" s="258"/>
      <c r="BB62" s="258"/>
      <c r="BC62" s="258"/>
      <c r="BD62" s="258"/>
      <c r="BE62" s="258"/>
      <c r="BF62" s="258"/>
      <c r="BG62" s="258"/>
      <c r="BH62" s="258"/>
      <c r="BI62" s="258"/>
      <c r="BJ62" s="258"/>
      <c r="BK62" s="258"/>
      <c r="BL62" s="258"/>
      <c r="BM62" s="258"/>
      <c r="BN62" s="258"/>
      <c r="BO62" s="258"/>
      <c r="BP62" s="258"/>
      <c r="BQ62" s="258"/>
      <c r="BR62" s="258"/>
      <c r="BS62" s="258"/>
      <c r="BT62" s="258"/>
      <c r="BU62" s="258"/>
      <c r="BV62" s="258"/>
      <c r="BW62" s="258"/>
      <c r="BX62" s="258"/>
      <c r="BY62" s="258"/>
      <c r="BZ62" s="258"/>
      <c r="CA62" s="258"/>
      <c r="CB62" s="258"/>
      <c r="CC62" s="258"/>
      <c r="CD62" s="258"/>
      <c r="CE62" s="258"/>
      <c r="CF62" s="258"/>
      <c r="CG62" s="258"/>
      <c r="CH62" s="258"/>
      <c r="CI62" s="258"/>
      <c r="CJ62" s="258"/>
      <c r="CK62" s="258"/>
      <c r="CL62" s="258"/>
      <c r="CM62" s="258"/>
      <c r="CN62" s="258"/>
      <c r="CO62" s="258"/>
      <c r="CP62" s="258"/>
      <c r="CQ62" s="258"/>
      <c r="CR62" s="258"/>
      <c r="CS62" s="258"/>
      <c r="CT62" s="258"/>
      <c r="CU62" s="258"/>
      <c r="CV62" s="258"/>
      <c r="CW62" s="258"/>
      <c r="CX62" s="258"/>
      <c r="CY62" s="258"/>
      <c r="CZ62" s="258"/>
      <c r="DA62" s="258"/>
      <c r="DB62" s="258"/>
      <c r="DC62" s="258"/>
      <c r="DD62" s="258"/>
      <c r="DE62" s="258"/>
      <c r="DF62" s="258"/>
      <c r="DG62" s="258"/>
      <c r="DH62" s="258"/>
      <c r="DI62" s="258"/>
      <c r="DJ62" s="258"/>
      <c r="DK62" s="258"/>
      <c r="DL62" s="258"/>
      <c r="DM62" s="258"/>
      <c r="DN62" s="258"/>
      <c r="DO62" s="258"/>
      <c r="DP62" s="258"/>
      <c r="DQ62" s="258"/>
      <c r="DR62" s="258"/>
      <c r="DS62" s="258"/>
      <c r="DT62" s="258"/>
      <c r="DU62" s="258"/>
      <c r="DV62" s="258"/>
      <c r="DW62" s="258"/>
      <c r="DX62" s="258"/>
      <c r="DY62" s="258"/>
      <c r="DZ62" s="258"/>
      <c r="EA62" s="258"/>
      <c r="EB62" s="258"/>
      <c r="EC62" s="258"/>
      <c r="ED62" s="258"/>
      <c r="EE62" s="258"/>
      <c r="EF62" s="258"/>
      <c r="EG62" s="258"/>
      <c r="EH62" s="258"/>
      <c r="EI62" s="258"/>
      <c r="EJ62" s="258"/>
      <c r="EK62" s="258"/>
      <c r="EL62" s="258"/>
      <c r="EM62" s="258"/>
      <c r="EN62" s="258"/>
      <c r="EO62" s="258"/>
      <c r="EP62" s="258"/>
      <c r="EQ62" s="258"/>
      <c r="ER62" s="258"/>
      <c r="ES62" s="258"/>
      <c r="ET62" s="258"/>
      <c r="EU62" s="258"/>
      <c r="EV62" s="258"/>
      <c r="EW62" s="258"/>
      <c r="EX62" s="258"/>
      <c r="EY62" s="258"/>
      <c r="EZ62" s="258"/>
      <c r="FA62" s="258"/>
      <c r="FB62" s="258"/>
      <c r="FC62" s="258"/>
      <c r="FD62" s="258"/>
      <c r="FE62" s="258"/>
      <c r="FF62" s="258"/>
      <c r="FG62" s="258"/>
      <c r="FH62" s="258"/>
      <c r="FI62" s="258"/>
      <c r="FJ62" s="258"/>
      <c r="FK62" s="258"/>
      <c r="FL62" s="258"/>
      <c r="FM62" s="258"/>
      <c r="FN62" s="258"/>
      <c r="FO62" s="258"/>
      <c r="FP62" s="258"/>
      <c r="FQ62" s="258"/>
      <c r="FR62" s="258"/>
      <c r="FS62" s="258"/>
      <c r="FT62" s="258"/>
      <c r="FU62" s="258"/>
      <c r="FV62" s="258"/>
      <c r="FW62" s="258"/>
      <c r="FX62" s="258"/>
      <c r="FY62" s="258"/>
      <c r="FZ62" s="258"/>
      <c r="GA62" s="258"/>
      <c r="GB62" s="258"/>
      <c r="GC62" s="258"/>
      <c r="GD62" s="258"/>
      <c r="GE62" s="258"/>
      <c r="GF62" s="258"/>
      <c r="GG62" s="258"/>
      <c r="GH62" s="258"/>
      <c r="GI62" s="258"/>
      <c r="GJ62" s="258"/>
      <c r="GK62" s="258"/>
      <c r="GL62" s="258"/>
      <c r="GM62" s="258"/>
      <c r="GN62" s="258"/>
      <c r="GO62" s="258"/>
      <c r="GP62" s="258"/>
      <c r="GQ62" s="258"/>
      <c r="GR62" s="258"/>
      <c r="GS62" s="258"/>
      <c r="GT62" s="258"/>
      <c r="GU62" s="258"/>
      <c r="GV62" s="258"/>
      <c r="GW62" s="258"/>
      <c r="GX62" s="258"/>
      <c r="GY62" s="258"/>
      <c r="GZ62" s="258"/>
      <c r="HA62" s="258"/>
      <c r="HB62" s="258"/>
      <c r="HC62" s="258"/>
      <c r="HD62" s="258"/>
      <c r="HE62" s="258"/>
      <c r="HF62" s="258"/>
      <c r="HG62" s="258"/>
      <c r="HH62" s="258"/>
      <c r="HI62" s="258"/>
      <c r="HJ62" s="258"/>
      <c r="HK62" s="258"/>
      <c r="HL62" s="258"/>
      <c r="HM62" s="258"/>
      <c r="HN62" s="258"/>
      <c r="HO62" s="258"/>
      <c r="HP62" s="258"/>
      <c r="HQ62" s="258"/>
      <c r="HR62" s="258"/>
      <c r="HS62" s="258"/>
      <c r="HT62" s="258"/>
      <c r="HU62" s="258"/>
      <c r="HV62" s="258"/>
      <c r="HW62" s="258"/>
      <c r="HX62" s="258"/>
      <c r="HY62" s="258"/>
      <c r="HZ62" s="258"/>
      <c r="IA62" s="258"/>
      <c r="IB62" s="258"/>
      <c r="IC62" s="258"/>
      <c r="ID62" s="258"/>
      <c r="IE62" s="258"/>
      <c r="IF62" s="258"/>
      <c r="IG62" s="258"/>
      <c r="IH62" s="258"/>
      <c r="II62" s="258"/>
      <c r="IJ62" s="258"/>
      <c r="IK62" s="258"/>
      <c r="IL62" s="258"/>
      <c r="IM62" s="258"/>
      <c r="IN62" s="258"/>
      <c r="IO62" s="258"/>
      <c r="IP62" s="258"/>
      <c r="IQ62" s="258"/>
      <c r="IR62" s="258"/>
      <c r="IS62" s="258"/>
      <c r="IT62" s="258"/>
      <c r="IU62" s="258"/>
      <c r="IV62" s="258"/>
      <c r="IW62" s="258"/>
    </row>
    <row r="63" customFormat="false" ht="11.25" hidden="false" customHeight="true" outlineLevel="0" collapsed="false">
      <c r="A63" s="254" t="s">
        <v>274</v>
      </c>
      <c r="B63" s="254" t="s">
        <v>251</v>
      </c>
      <c r="C63" s="254" t="s">
        <v>264</v>
      </c>
      <c r="D63" s="255" t="n">
        <v>37257</v>
      </c>
      <c r="E63" s="255" t="n">
        <v>37346</v>
      </c>
      <c r="F63" s="256" t="s">
        <v>276</v>
      </c>
      <c r="G63" s="254" t="n">
        <v>6761</v>
      </c>
      <c r="H63" s="254" t="s">
        <v>254</v>
      </c>
      <c r="I63" s="255" t="n">
        <v>37209</v>
      </c>
      <c r="J63" s="254" t="s">
        <v>192</v>
      </c>
      <c r="K63" s="254" t="s">
        <v>255</v>
      </c>
      <c r="L63" s="254" t="s">
        <v>140</v>
      </c>
      <c r="M63" s="257" t="b">
        <f aca="false">FALSE()</f>
        <v>0</v>
      </c>
      <c r="N63" s="257" t="n">
        <v>25</v>
      </c>
      <c r="O63" s="257" t="s">
        <v>256</v>
      </c>
      <c r="P63" s="257" t="s">
        <v>257</v>
      </c>
      <c r="Q63" s="257" t="s">
        <v>258</v>
      </c>
      <c r="R63" s="257" t="s">
        <v>259</v>
      </c>
      <c r="S63" s="257" t="b">
        <f aca="false">FALSE()</f>
        <v>0</v>
      </c>
      <c r="T63" s="257" t="n">
        <v>10400</v>
      </c>
      <c r="U63" s="257" t="n">
        <v>29.25</v>
      </c>
      <c r="V63" s="257" t="s">
        <v>260</v>
      </c>
      <c r="W63" s="257" t="n">
        <v>0</v>
      </c>
      <c r="X63" s="257" t="n">
        <v>304200</v>
      </c>
      <c r="Y63" s="255" t="n">
        <v>37211</v>
      </c>
      <c r="Z63" s="257" t="n">
        <v>29.5</v>
      </c>
      <c r="AA63" s="257" t="n">
        <v>2496</v>
      </c>
      <c r="AB63" s="257" t="n">
        <v>2485</v>
      </c>
      <c r="AC63" s="258"/>
      <c r="AD63" s="258"/>
      <c r="AE63" s="258"/>
      <c r="AF63" s="258"/>
      <c r="AG63" s="258"/>
      <c r="AH63" s="258"/>
      <c r="AI63" s="258"/>
      <c r="AJ63" s="258"/>
      <c r="AK63" s="258"/>
      <c r="AL63" s="258"/>
      <c r="AM63" s="258"/>
      <c r="AN63" s="258"/>
      <c r="AO63" s="258"/>
      <c r="AP63" s="258"/>
      <c r="AQ63" s="258"/>
      <c r="AR63" s="258"/>
      <c r="AS63" s="258"/>
      <c r="AT63" s="258"/>
      <c r="AU63" s="258"/>
      <c r="AV63" s="258"/>
      <c r="AW63" s="258"/>
      <c r="AX63" s="258"/>
      <c r="AY63" s="258"/>
      <c r="AZ63" s="258"/>
      <c r="BA63" s="258"/>
      <c r="BB63" s="258"/>
      <c r="BC63" s="258"/>
      <c r="BD63" s="258"/>
      <c r="BE63" s="258"/>
      <c r="BF63" s="258"/>
      <c r="BG63" s="258"/>
      <c r="BH63" s="258"/>
      <c r="BI63" s="258"/>
      <c r="BJ63" s="258"/>
      <c r="BK63" s="258"/>
      <c r="BL63" s="258"/>
      <c r="BM63" s="258"/>
      <c r="BN63" s="258"/>
      <c r="BO63" s="258"/>
      <c r="BP63" s="258"/>
      <c r="BQ63" s="258"/>
      <c r="BR63" s="258"/>
      <c r="BS63" s="258"/>
      <c r="BT63" s="258"/>
      <c r="BU63" s="258"/>
      <c r="BV63" s="258"/>
      <c r="BW63" s="258"/>
      <c r="BX63" s="258"/>
      <c r="BY63" s="258"/>
      <c r="BZ63" s="258"/>
      <c r="CA63" s="258"/>
      <c r="CB63" s="258"/>
      <c r="CC63" s="258"/>
      <c r="CD63" s="258"/>
      <c r="CE63" s="258"/>
      <c r="CF63" s="258"/>
      <c r="CG63" s="258"/>
      <c r="CH63" s="258"/>
      <c r="CI63" s="258"/>
      <c r="CJ63" s="258"/>
      <c r="CK63" s="258"/>
      <c r="CL63" s="258"/>
      <c r="CM63" s="258"/>
      <c r="CN63" s="258"/>
      <c r="CO63" s="258"/>
      <c r="CP63" s="258"/>
      <c r="CQ63" s="258"/>
      <c r="CR63" s="258"/>
      <c r="CS63" s="258"/>
      <c r="CT63" s="258"/>
      <c r="CU63" s="258"/>
      <c r="CV63" s="258"/>
      <c r="CW63" s="258"/>
      <c r="CX63" s="258"/>
      <c r="CY63" s="258"/>
      <c r="CZ63" s="258"/>
      <c r="DA63" s="258"/>
      <c r="DB63" s="258"/>
      <c r="DC63" s="258"/>
      <c r="DD63" s="258"/>
      <c r="DE63" s="258"/>
      <c r="DF63" s="258"/>
      <c r="DG63" s="258"/>
      <c r="DH63" s="258"/>
      <c r="DI63" s="258"/>
      <c r="DJ63" s="258"/>
      <c r="DK63" s="258"/>
      <c r="DL63" s="258"/>
      <c r="DM63" s="258"/>
      <c r="DN63" s="258"/>
      <c r="DO63" s="258"/>
      <c r="DP63" s="258"/>
      <c r="DQ63" s="258"/>
      <c r="DR63" s="258"/>
      <c r="DS63" s="258"/>
      <c r="DT63" s="258"/>
      <c r="DU63" s="258"/>
      <c r="DV63" s="258"/>
      <c r="DW63" s="258"/>
      <c r="DX63" s="258"/>
      <c r="DY63" s="258"/>
      <c r="DZ63" s="258"/>
      <c r="EA63" s="258"/>
      <c r="EB63" s="258"/>
      <c r="EC63" s="258"/>
      <c r="ED63" s="258"/>
      <c r="EE63" s="258"/>
      <c r="EF63" s="258"/>
      <c r="EG63" s="258"/>
      <c r="EH63" s="258"/>
      <c r="EI63" s="258"/>
      <c r="EJ63" s="258"/>
      <c r="EK63" s="258"/>
      <c r="EL63" s="258"/>
      <c r="EM63" s="258"/>
      <c r="EN63" s="258"/>
      <c r="EO63" s="258"/>
      <c r="EP63" s="258"/>
      <c r="EQ63" s="258"/>
      <c r="ER63" s="258"/>
      <c r="ES63" s="258"/>
      <c r="ET63" s="258"/>
      <c r="EU63" s="258"/>
      <c r="EV63" s="258"/>
      <c r="EW63" s="258"/>
      <c r="EX63" s="258"/>
      <c r="EY63" s="258"/>
      <c r="EZ63" s="258"/>
      <c r="FA63" s="258"/>
      <c r="FB63" s="258"/>
      <c r="FC63" s="258"/>
      <c r="FD63" s="258"/>
      <c r="FE63" s="258"/>
      <c r="FF63" s="258"/>
      <c r="FG63" s="258"/>
      <c r="FH63" s="258"/>
      <c r="FI63" s="258"/>
      <c r="FJ63" s="258"/>
      <c r="FK63" s="258"/>
      <c r="FL63" s="258"/>
      <c r="FM63" s="258"/>
      <c r="FN63" s="258"/>
      <c r="FO63" s="258"/>
      <c r="FP63" s="258"/>
      <c r="FQ63" s="258"/>
      <c r="FR63" s="258"/>
      <c r="FS63" s="258"/>
      <c r="FT63" s="258"/>
      <c r="FU63" s="258"/>
      <c r="FV63" s="258"/>
      <c r="FW63" s="258"/>
      <c r="FX63" s="258"/>
      <c r="FY63" s="258"/>
      <c r="FZ63" s="258"/>
      <c r="GA63" s="258"/>
      <c r="GB63" s="258"/>
      <c r="GC63" s="258"/>
      <c r="GD63" s="258"/>
      <c r="GE63" s="258"/>
      <c r="GF63" s="258"/>
      <c r="GG63" s="258"/>
      <c r="GH63" s="258"/>
      <c r="GI63" s="258"/>
      <c r="GJ63" s="258"/>
      <c r="GK63" s="258"/>
      <c r="GL63" s="258"/>
      <c r="GM63" s="258"/>
      <c r="GN63" s="258"/>
      <c r="GO63" s="258"/>
      <c r="GP63" s="258"/>
      <c r="GQ63" s="258"/>
      <c r="GR63" s="258"/>
      <c r="GS63" s="258"/>
      <c r="GT63" s="258"/>
      <c r="GU63" s="258"/>
      <c r="GV63" s="258"/>
      <c r="GW63" s="258"/>
      <c r="GX63" s="258"/>
      <c r="GY63" s="258"/>
      <c r="GZ63" s="258"/>
      <c r="HA63" s="258"/>
      <c r="HB63" s="258"/>
      <c r="HC63" s="258"/>
      <c r="HD63" s="258"/>
      <c r="HE63" s="258"/>
      <c r="HF63" s="258"/>
      <c r="HG63" s="258"/>
      <c r="HH63" s="258"/>
      <c r="HI63" s="258"/>
      <c r="HJ63" s="258"/>
      <c r="HK63" s="258"/>
      <c r="HL63" s="258"/>
      <c r="HM63" s="258"/>
      <c r="HN63" s="258"/>
      <c r="HO63" s="258"/>
      <c r="HP63" s="258"/>
      <c r="HQ63" s="258"/>
      <c r="HR63" s="258"/>
      <c r="HS63" s="258"/>
      <c r="HT63" s="258"/>
      <c r="HU63" s="258"/>
      <c r="HV63" s="258"/>
      <c r="HW63" s="258"/>
      <c r="HX63" s="258"/>
      <c r="HY63" s="258"/>
      <c r="HZ63" s="258"/>
      <c r="IA63" s="258"/>
      <c r="IB63" s="258"/>
      <c r="IC63" s="258"/>
      <c r="ID63" s="258"/>
      <c r="IE63" s="258"/>
      <c r="IF63" s="258"/>
      <c r="IG63" s="258"/>
      <c r="IH63" s="258"/>
      <c r="II63" s="258"/>
      <c r="IJ63" s="258"/>
      <c r="IK63" s="258"/>
      <c r="IL63" s="258"/>
      <c r="IM63" s="258"/>
      <c r="IN63" s="258"/>
      <c r="IO63" s="258"/>
      <c r="IP63" s="258"/>
      <c r="IQ63" s="258"/>
      <c r="IR63" s="258"/>
      <c r="IS63" s="258"/>
      <c r="IT63" s="258"/>
      <c r="IU63" s="258"/>
      <c r="IV63" s="258"/>
      <c r="IW63" s="258"/>
    </row>
    <row r="64" customFormat="false" ht="11.25" hidden="false" customHeight="true" outlineLevel="0" collapsed="false">
      <c r="A64" s="254" t="s">
        <v>274</v>
      </c>
      <c r="B64" s="254" t="s">
        <v>251</v>
      </c>
      <c r="C64" s="254" t="s">
        <v>264</v>
      </c>
      <c r="D64" s="255" t="n">
        <v>37257</v>
      </c>
      <c r="E64" s="255" t="n">
        <v>37346</v>
      </c>
      <c r="F64" s="256" t="s">
        <v>276</v>
      </c>
      <c r="G64" s="254" t="n">
        <v>6761</v>
      </c>
      <c r="H64" s="254" t="s">
        <v>254</v>
      </c>
      <c r="I64" s="255" t="n">
        <v>37209</v>
      </c>
      <c r="J64" s="254" t="s">
        <v>194</v>
      </c>
      <c r="K64" s="254" t="s">
        <v>255</v>
      </c>
      <c r="L64" s="254" t="s">
        <v>140</v>
      </c>
      <c r="M64" s="257" t="b">
        <f aca="false">FALSE()</f>
        <v>0</v>
      </c>
      <c r="N64" s="257" t="n">
        <v>25</v>
      </c>
      <c r="O64" s="257" t="s">
        <v>256</v>
      </c>
      <c r="P64" s="257" t="s">
        <v>257</v>
      </c>
      <c r="Q64" s="257" t="s">
        <v>258</v>
      </c>
      <c r="R64" s="257" t="s">
        <v>259</v>
      </c>
      <c r="S64" s="257" t="b">
        <f aca="false">FALSE()</f>
        <v>0</v>
      </c>
      <c r="T64" s="257" t="n">
        <v>10400</v>
      </c>
      <c r="U64" s="257" t="n">
        <v>29.25</v>
      </c>
      <c r="V64" s="257" t="s">
        <v>260</v>
      </c>
      <c r="W64" s="257" t="n">
        <v>0</v>
      </c>
      <c r="X64" s="257" t="n">
        <v>304200</v>
      </c>
      <c r="Y64" s="255" t="n">
        <v>37211</v>
      </c>
      <c r="Z64" s="257" t="n">
        <v>28.5</v>
      </c>
      <c r="AA64" s="257" t="n">
        <v>-7904</v>
      </c>
      <c r="AB64" s="257" t="n">
        <v>-7822</v>
      </c>
      <c r="AC64" s="258"/>
      <c r="AD64" s="258"/>
      <c r="AE64" s="258"/>
      <c r="AF64" s="258"/>
      <c r="AG64" s="258"/>
      <c r="AH64" s="258"/>
      <c r="AI64" s="258"/>
      <c r="AJ64" s="258"/>
      <c r="AK64" s="258"/>
      <c r="AL64" s="258"/>
      <c r="AM64" s="258"/>
      <c r="AN64" s="258"/>
      <c r="AO64" s="258"/>
      <c r="AP64" s="258"/>
      <c r="AQ64" s="258"/>
      <c r="AR64" s="258"/>
      <c r="AS64" s="258"/>
      <c r="AT64" s="258"/>
      <c r="AU64" s="258"/>
      <c r="AV64" s="258"/>
      <c r="AW64" s="258"/>
      <c r="AX64" s="258"/>
      <c r="AY64" s="258"/>
      <c r="AZ64" s="258"/>
      <c r="BA64" s="258"/>
      <c r="BB64" s="258"/>
      <c r="BC64" s="258"/>
      <c r="BD64" s="258"/>
      <c r="BE64" s="258"/>
      <c r="BF64" s="258"/>
      <c r="BG64" s="258"/>
      <c r="BH64" s="258"/>
      <c r="BI64" s="258"/>
      <c r="BJ64" s="258"/>
      <c r="BK64" s="258"/>
      <c r="BL64" s="258"/>
      <c r="BM64" s="258"/>
      <c r="BN64" s="258"/>
      <c r="BO64" s="258"/>
      <c r="BP64" s="258"/>
      <c r="BQ64" s="258"/>
      <c r="BR64" s="258"/>
      <c r="BS64" s="258"/>
      <c r="BT64" s="258"/>
      <c r="BU64" s="258"/>
      <c r="BV64" s="258"/>
      <c r="BW64" s="258"/>
      <c r="BX64" s="258"/>
      <c r="BY64" s="258"/>
      <c r="BZ64" s="258"/>
      <c r="CA64" s="258"/>
      <c r="CB64" s="258"/>
      <c r="CC64" s="258"/>
      <c r="CD64" s="258"/>
      <c r="CE64" s="258"/>
      <c r="CF64" s="258"/>
      <c r="CG64" s="258"/>
      <c r="CH64" s="258"/>
      <c r="CI64" s="258"/>
      <c r="CJ64" s="258"/>
      <c r="CK64" s="258"/>
      <c r="CL64" s="258"/>
      <c r="CM64" s="258"/>
      <c r="CN64" s="258"/>
      <c r="CO64" s="258"/>
      <c r="CP64" s="258"/>
      <c r="CQ64" s="258"/>
      <c r="CR64" s="258"/>
      <c r="CS64" s="258"/>
      <c r="CT64" s="258"/>
      <c r="CU64" s="258"/>
      <c r="CV64" s="258"/>
      <c r="CW64" s="258"/>
      <c r="CX64" s="258"/>
      <c r="CY64" s="258"/>
      <c r="CZ64" s="258"/>
      <c r="DA64" s="258"/>
      <c r="DB64" s="258"/>
      <c r="DC64" s="258"/>
      <c r="DD64" s="258"/>
      <c r="DE64" s="258"/>
      <c r="DF64" s="258"/>
      <c r="DG64" s="258"/>
      <c r="DH64" s="258"/>
      <c r="DI64" s="258"/>
      <c r="DJ64" s="258"/>
      <c r="DK64" s="258"/>
      <c r="DL64" s="258"/>
      <c r="DM64" s="258"/>
      <c r="DN64" s="258"/>
      <c r="DO64" s="258"/>
      <c r="DP64" s="258"/>
      <c r="DQ64" s="258"/>
      <c r="DR64" s="258"/>
      <c r="DS64" s="258"/>
      <c r="DT64" s="258"/>
      <c r="DU64" s="258"/>
      <c r="DV64" s="258"/>
      <c r="DW64" s="258"/>
      <c r="DX64" s="258"/>
      <c r="DY64" s="258"/>
      <c r="DZ64" s="258"/>
      <c r="EA64" s="258"/>
      <c r="EB64" s="258"/>
      <c r="EC64" s="258"/>
      <c r="ED64" s="258"/>
      <c r="EE64" s="258"/>
      <c r="EF64" s="258"/>
      <c r="EG64" s="258"/>
      <c r="EH64" s="258"/>
      <c r="EI64" s="258"/>
      <c r="EJ64" s="258"/>
      <c r="EK64" s="258"/>
      <c r="EL64" s="258"/>
      <c r="EM64" s="258"/>
      <c r="EN64" s="258"/>
      <c r="EO64" s="258"/>
      <c r="EP64" s="258"/>
      <c r="EQ64" s="258"/>
      <c r="ER64" s="258"/>
      <c r="ES64" s="258"/>
      <c r="ET64" s="258"/>
      <c r="EU64" s="258"/>
      <c r="EV64" s="258"/>
      <c r="EW64" s="258"/>
      <c r="EX64" s="258"/>
      <c r="EY64" s="258"/>
      <c r="EZ64" s="258"/>
      <c r="FA64" s="258"/>
      <c r="FB64" s="258"/>
      <c r="FC64" s="258"/>
      <c r="FD64" s="258"/>
      <c r="FE64" s="258"/>
      <c r="FF64" s="258"/>
      <c r="FG64" s="258"/>
      <c r="FH64" s="258"/>
      <c r="FI64" s="258"/>
      <c r="FJ64" s="258"/>
      <c r="FK64" s="258"/>
      <c r="FL64" s="258"/>
      <c r="FM64" s="258"/>
      <c r="FN64" s="258"/>
      <c r="FO64" s="258"/>
      <c r="FP64" s="258"/>
      <c r="FQ64" s="258"/>
      <c r="FR64" s="258"/>
      <c r="FS64" s="258"/>
      <c r="FT64" s="258"/>
      <c r="FU64" s="258"/>
      <c r="FV64" s="258"/>
      <c r="FW64" s="258"/>
      <c r="FX64" s="258"/>
      <c r="FY64" s="258"/>
      <c r="FZ64" s="258"/>
      <c r="GA64" s="258"/>
      <c r="GB64" s="258"/>
      <c r="GC64" s="258"/>
      <c r="GD64" s="258"/>
      <c r="GE64" s="258"/>
      <c r="GF64" s="258"/>
      <c r="GG64" s="258"/>
      <c r="GH64" s="258"/>
      <c r="GI64" s="258"/>
      <c r="GJ64" s="258"/>
      <c r="GK64" s="258"/>
      <c r="GL64" s="258"/>
      <c r="GM64" s="258"/>
      <c r="GN64" s="258"/>
      <c r="GO64" s="258"/>
      <c r="GP64" s="258"/>
      <c r="GQ64" s="258"/>
      <c r="GR64" s="258"/>
      <c r="GS64" s="258"/>
      <c r="GT64" s="258"/>
      <c r="GU64" s="258"/>
      <c r="GV64" s="258"/>
      <c r="GW64" s="258"/>
      <c r="GX64" s="258"/>
      <c r="GY64" s="258"/>
      <c r="GZ64" s="258"/>
      <c r="HA64" s="258"/>
      <c r="HB64" s="258"/>
      <c r="HC64" s="258"/>
      <c r="HD64" s="258"/>
      <c r="HE64" s="258"/>
      <c r="HF64" s="258"/>
      <c r="HG64" s="258"/>
      <c r="HH64" s="258"/>
      <c r="HI64" s="258"/>
      <c r="HJ64" s="258"/>
      <c r="HK64" s="258"/>
      <c r="HL64" s="258"/>
      <c r="HM64" s="258"/>
      <c r="HN64" s="258"/>
      <c r="HO64" s="258"/>
      <c r="HP64" s="258"/>
      <c r="HQ64" s="258"/>
      <c r="HR64" s="258"/>
      <c r="HS64" s="258"/>
      <c r="HT64" s="258"/>
      <c r="HU64" s="258"/>
      <c r="HV64" s="258"/>
      <c r="HW64" s="258"/>
      <c r="HX64" s="258"/>
      <c r="HY64" s="258"/>
      <c r="HZ64" s="258"/>
      <c r="IA64" s="258"/>
      <c r="IB64" s="258"/>
      <c r="IC64" s="258"/>
      <c r="ID64" s="258"/>
      <c r="IE64" s="258"/>
      <c r="IF64" s="258"/>
      <c r="IG64" s="258"/>
      <c r="IH64" s="258"/>
      <c r="II64" s="258"/>
      <c r="IJ64" s="258"/>
      <c r="IK64" s="258"/>
      <c r="IL64" s="258"/>
      <c r="IM64" s="258"/>
      <c r="IN64" s="258"/>
      <c r="IO64" s="258"/>
      <c r="IP64" s="258"/>
      <c r="IQ64" s="258"/>
      <c r="IR64" s="258"/>
      <c r="IS64" s="258"/>
      <c r="IT64" s="258"/>
      <c r="IU64" s="258"/>
      <c r="IV64" s="258"/>
      <c r="IW64" s="258"/>
    </row>
    <row r="65" customFormat="false" ht="11.25" hidden="false" customHeight="true" outlineLevel="0" collapsed="false">
      <c r="A65" s="254" t="s">
        <v>274</v>
      </c>
      <c r="B65" s="254" t="s">
        <v>251</v>
      </c>
      <c r="C65" s="254" t="s">
        <v>264</v>
      </c>
      <c r="D65" s="255" t="n">
        <v>37257</v>
      </c>
      <c r="E65" s="255" t="n">
        <v>37346</v>
      </c>
      <c r="F65" s="256" t="s">
        <v>276</v>
      </c>
      <c r="G65" s="254" t="n">
        <v>6761</v>
      </c>
      <c r="H65" s="254" t="s">
        <v>254</v>
      </c>
      <c r="I65" s="255" t="n">
        <v>37209</v>
      </c>
      <c r="J65" s="254" t="s">
        <v>193</v>
      </c>
      <c r="K65" s="254" t="s">
        <v>255</v>
      </c>
      <c r="L65" s="254" t="s">
        <v>140</v>
      </c>
      <c r="M65" s="257" t="b">
        <f aca="false">FALSE()</f>
        <v>0</v>
      </c>
      <c r="N65" s="257" t="n">
        <v>25</v>
      </c>
      <c r="O65" s="257" t="s">
        <v>256</v>
      </c>
      <c r="P65" s="257" t="s">
        <v>257</v>
      </c>
      <c r="Q65" s="257" t="s">
        <v>258</v>
      </c>
      <c r="R65" s="257" t="s">
        <v>259</v>
      </c>
      <c r="S65" s="257" t="b">
        <f aca="false">FALSE()</f>
        <v>0</v>
      </c>
      <c r="T65" s="257" t="n">
        <v>9600</v>
      </c>
      <c r="U65" s="257" t="n">
        <v>29.25</v>
      </c>
      <c r="V65" s="257" t="s">
        <v>260</v>
      </c>
      <c r="W65" s="257" t="n">
        <v>0</v>
      </c>
      <c r="X65" s="257" t="n">
        <v>280800</v>
      </c>
      <c r="Y65" s="255" t="n">
        <v>37211</v>
      </c>
      <c r="Z65" s="257" t="n">
        <v>28.75</v>
      </c>
      <c r="AA65" s="257" t="n">
        <v>-4896</v>
      </c>
      <c r="AB65" s="257" t="n">
        <v>-4859</v>
      </c>
      <c r="AC65" s="258"/>
      <c r="AD65" s="258"/>
      <c r="AE65" s="258"/>
      <c r="AF65" s="258"/>
      <c r="AG65" s="258"/>
      <c r="AH65" s="258"/>
      <c r="AI65" s="258"/>
      <c r="AJ65" s="258"/>
      <c r="AK65" s="258"/>
      <c r="AL65" s="258"/>
      <c r="AM65" s="258"/>
      <c r="AN65" s="258"/>
      <c r="AO65" s="258"/>
      <c r="AP65" s="258"/>
      <c r="AQ65" s="258"/>
      <c r="AR65" s="258"/>
      <c r="AS65" s="258"/>
      <c r="AT65" s="258"/>
      <c r="AU65" s="258"/>
      <c r="AV65" s="258"/>
      <c r="AW65" s="258"/>
      <c r="AX65" s="258"/>
      <c r="AY65" s="258"/>
      <c r="AZ65" s="258"/>
      <c r="BA65" s="258"/>
      <c r="BB65" s="258"/>
      <c r="BC65" s="258"/>
      <c r="BD65" s="258"/>
      <c r="BE65" s="258"/>
      <c r="BF65" s="258"/>
      <c r="BG65" s="258"/>
      <c r="BH65" s="258"/>
      <c r="BI65" s="258"/>
      <c r="BJ65" s="258"/>
      <c r="BK65" s="258"/>
      <c r="BL65" s="258"/>
      <c r="BM65" s="258"/>
      <c r="BN65" s="258"/>
      <c r="BO65" s="258"/>
      <c r="BP65" s="258"/>
      <c r="BQ65" s="258"/>
      <c r="BR65" s="258"/>
      <c r="BS65" s="258"/>
      <c r="BT65" s="258"/>
      <c r="BU65" s="258"/>
      <c r="BV65" s="258"/>
      <c r="BW65" s="258"/>
      <c r="BX65" s="258"/>
      <c r="BY65" s="258"/>
      <c r="BZ65" s="258"/>
      <c r="CA65" s="258"/>
      <c r="CB65" s="258"/>
      <c r="CC65" s="258"/>
      <c r="CD65" s="258"/>
      <c r="CE65" s="258"/>
      <c r="CF65" s="258"/>
      <c r="CG65" s="258"/>
      <c r="CH65" s="258"/>
      <c r="CI65" s="258"/>
      <c r="CJ65" s="258"/>
      <c r="CK65" s="258"/>
      <c r="CL65" s="258"/>
      <c r="CM65" s="258"/>
      <c r="CN65" s="258"/>
      <c r="CO65" s="258"/>
      <c r="CP65" s="258"/>
      <c r="CQ65" s="258"/>
      <c r="CR65" s="258"/>
      <c r="CS65" s="258"/>
      <c r="CT65" s="258"/>
      <c r="CU65" s="258"/>
      <c r="CV65" s="258"/>
      <c r="CW65" s="258"/>
      <c r="CX65" s="258"/>
      <c r="CY65" s="258"/>
      <c r="CZ65" s="258"/>
      <c r="DA65" s="258"/>
      <c r="DB65" s="258"/>
      <c r="DC65" s="258"/>
      <c r="DD65" s="258"/>
      <c r="DE65" s="258"/>
      <c r="DF65" s="258"/>
      <c r="DG65" s="258"/>
      <c r="DH65" s="258"/>
      <c r="DI65" s="258"/>
      <c r="DJ65" s="258"/>
      <c r="DK65" s="258"/>
      <c r="DL65" s="258"/>
      <c r="DM65" s="258"/>
      <c r="DN65" s="258"/>
      <c r="DO65" s="258"/>
      <c r="DP65" s="258"/>
      <c r="DQ65" s="258"/>
      <c r="DR65" s="258"/>
      <c r="DS65" s="258"/>
      <c r="DT65" s="258"/>
      <c r="DU65" s="258"/>
      <c r="DV65" s="258"/>
      <c r="DW65" s="258"/>
      <c r="DX65" s="258"/>
      <c r="DY65" s="258"/>
      <c r="DZ65" s="258"/>
      <c r="EA65" s="258"/>
      <c r="EB65" s="258"/>
      <c r="EC65" s="258"/>
      <c r="ED65" s="258"/>
      <c r="EE65" s="258"/>
      <c r="EF65" s="258"/>
      <c r="EG65" s="258"/>
      <c r="EH65" s="258"/>
      <c r="EI65" s="258"/>
      <c r="EJ65" s="258"/>
      <c r="EK65" s="258"/>
      <c r="EL65" s="258"/>
      <c r="EM65" s="258"/>
      <c r="EN65" s="258"/>
      <c r="EO65" s="258"/>
      <c r="EP65" s="258"/>
      <c r="EQ65" s="258"/>
      <c r="ER65" s="258"/>
      <c r="ES65" s="258"/>
      <c r="ET65" s="258"/>
      <c r="EU65" s="258"/>
      <c r="EV65" s="258"/>
      <c r="EW65" s="258"/>
      <c r="EX65" s="258"/>
      <c r="EY65" s="258"/>
      <c r="EZ65" s="258"/>
      <c r="FA65" s="258"/>
      <c r="FB65" s="258"/>
      <c r="FC65" s="258"/>
      <c r="FD65" s="258"/>
      <c r="FE65" s="258"/>
      <c r="FF65" s="258"/>
      <c r="FG65" s="258"/>
      <c r="FH65" s="258"/>
      <c r="FI65" s="258"/>
      <c r="FJ65" s="258"/>
      <c r="FK65" s="258"/>
      <c r="FL65" s="258"/>
      <c r="FM65" s="258"/>
      <c r="FN65" s="258"/>
      <c r="FO65" s="258"/>
      <c r="FP65" s="258"/>
      <c r="FQ65" s="258"/>
      <c r="FR65" s="258"/>
      <c r="FS65" s="258"/>
      <c r="FT65" s="258"/>
      <c r="FU65" s="258"/>
      <c r="FV65" s="258"/>
      <c r="FW65" s="258"/>
      <c r="FX65" s="258"/>
      <c r="FY65" s="258"/>
      <c r="FZ65" s="258"/>
      <c r="GA65" s="258"/>
      <c r="GB65" s="258"/>
      <c r="GC65" s="258"/>
      <c r="GD65" s="258"/>
      <c r="GE65" s="258"/>
      <c r="GF65" s="258"/>
      <c r="GG65" s="258"/>
      <c r="GH65" s="258"/>
      <c r="GI65" s="258"/>
      <c r="GJ65" s="258"/>
      <c r="GK65" s="258"/>
      <c r="GL65" s="258"/>
      <c r="GM65" s="258"/>
      <c r="GN65" s="258"/>
      <c r="GO65" s="258"/>
      <c r="GP65" s="258"/>
      <c r="GQ65" s="258"/>
      <c r="GR65" s="258"/>
      <c r="GS65" s="258"/>
      <c r="GT65" s="258"/>
      <c r="GU65" s="258"/>
      <c r="GV65" s="258"/>
      <c r="GW65" s="258"/>
      <c r="GX65" s="258"/>
      <c r="GY65" s="258"/>
      <c r="GZ65" s="258"/>
      <c r="HA65" s="258"/>
      <c r="HB65" s="258"/>
      <c r="HC65" s="258"/>
      <c r="HD65" s="258"/>
      <c r="HE65" s="258"/>
      <c r="HF65" s="258"/>
      <c r="HG65" s="258"/>
      <c r="HH65" s="258"/>
      <c r="HI65" s="258"/>
      <c r="HJ65" s="258"/>
      <c r="HK65" s="258"/>
      <c r="HL65" s="258"/>
      <c r="HM65" s="258"/>
      <c r="HN65" s="258"/>
      <c r="HO65" s="258"/>
      <c r="HP65" s="258"/>
      <c r="HQ65" s="258"/>
      <c r="HR65" s="258"/>
      <c r="HS65" s="258"/>
      <c r="HT65" s="258"/>
      <c r="HU65" s="258"/>
      <c r="HV65" s="258"/>
      <c r="HW65" s="258"/>
      <c r="HX65" s="258"/>
      <c r="HY65" s="258"/>
      <c r="HZ65" s="258"/>
      <c r="IA65" s="258"/>
      <c r="IB65" s="258"/>
      <c r="IC65" s="258"/>
      <c r="ID65" s="258"/>
      <c r="IE65" s="258"/>
      <c r="IF65" s="258"/>
      <c r="IG65" s="258"/>
      <c r="IH65" s="258"/>
      <c r="II65" s="258"/>
      <c r="IJ65" s="258"/>
      <c r="IK65" s="258"/>
      <c r="IL65" s="258"/>
      <c r="IM65" s="258"/>
      <c r="IN65" s="258"/>
      <c r="IO65" s="258"/>
      <c r="IP65" s="258"/>
      <c r="IQ65" s="258"/>
      <c r="IR65" s="258"/>
      <c r="IS65" s="258"/>
      <c r="IT65" s="258"/>
      <c r="IU65" s="258"/>
      <c r="IV65" s="258"/>
      <c r="IW65" s="258"/>
    </row>
    <row r="66" customFormat="false" ht="11.25" hidden="false" customHeight="true" outlineLevel="0" collapsed="false">
      <c r="A66" s="259" t="s">
        <v>277</v>
      </c>
      <c r="B66" s="259" t="s">
        <v>251</v>
      </c>
      <c r="C66" s="259" t="s">
        <v>264</v>
      </c>
      <c r="D66" s="260" t="n">
        <v>37257</v>
      </c>
      <c r="E66" s="260" t="n">
        <v>37346</v>
      </c>
      <c r="F66" s="259" t="s">
        <v>278</v>
      </c>
      <c r="G66" s="259" t="n">
        <v>6875</v>
      </c>
      <c r="H66" s="259" t="s">
        <v>254</v>
      </c>
      <c r="I66" s="260" t="n">
        <v>37210</v>
      </c>
      <c r="J66" s="259" t="s">
        <v>192</v>
      </c>
      <c r="K66" s="259" t="s">
        <v>262</v>
      </c>
      <c r="L66" s="259" t="s">
        <v>136</v>
      </c>
      <c r="M66" s="262" t="b">
        <f aca="false">FALSE()</f>
        <v>0</v>
      </c>
      <c r="N66" s="262" t="n">
        <v>-25</v>
      </c>
      <c r="O66" s="262" t="s">
        <v>256</v>
      </c>
      <c r="P66" s="262" t="s">
        <v>257</v>
      </c>
      <c r="Q66" s="262" t="s">
        <v>258</v>
      </c>
      <c r="R66" s="262" t="s">
        <v>259</v>
      </c>
      <c r="S66" s="262" t="b">
        <f aca="false">FALSE()</f>
        <v>0</v>
      </c>
      <c r="T66" s="262" t="n">
        <v>-10400</v>
      </c>
      <c r="U66" s="262" t="n">
        <v>31.65</v>
      </c>
      <c r="V66" s="262" t="s">
        <v>260</v>
      </c>
      <c r="W66" s="262" t="n">
        <v>0</v>
      </c>
      <c r="X66" s="262" t="n">
        <v>-329160</v>
      </c>
      <c r="Y66" s="260" t="n">
        <v>37211</v>
      </c>
      <c r="Z66" s="262" t="n">
        <v>32.4</v>
      </c>
      <c r="AA66" s="262" t="n">
        <v>-7904</v>
      </c>
      <c r="AB66" s="262" t="n">
        <v>-7869</v>
      </c>
      <c r="AC66" s="262"/>
      <c r="AD66" s="262"/>
      <c r="AE66" s="262"/>
      <c r="AF66" s="262"/>
      <c r="AG66" s="262"/>
      <c r="AH66" s="262"/>
      <c r="AI66" s="262"/>
      <c r="AJ66" s="262"/>
      <c r="AK66" s="262"/>
      <c r="AL66" s="262"/>
      <c r="AM66" s="262"/>
      <c r="AN66" s="262"/>
      <c r="AO66" s="262"/>
      <c r="AP66" s="262"/>
      <c r="AQ66" s="262"/>
      <c r="AR66" s="262"/>
      <c r="AS66" s="262"/>
      <c r="AT66" s="262"/>
      <c r="AU66" s="262"/>
      <c r="AV66" s="262"/>
      <c r="AW66" s="262"/>
      <c r="AX66" s="262"/>
      <c r="AY66" s="262"/>
      <c r="AZ66" s="262"/>
      <c r="BA66" s="262"/>
      <c r="BB66" s="262"/>
      <c r="BC66" s="262"/>
      <c r="BD66" s="262"/>
      <c r="BE66" s="262"/>
      <c r="BF66" s="262"/>
      <c r="BG66" s="262"/>
      <c r="BH66" s="262"/>
      <c r="BI66" s="262"/>
      <c r="BJ66" s="262"/>
      <c r="BK66" s="262"/>
      <c r="BL66" s="262"/>
      <c r="BM66" s="262"/>
      <c r="BN66" s="262"/>
      <c r="BO66" s="262"/>
      <c r="BP66" s="262"/>
      <c r="BQ66" s="262"/>
      <c r="BR66" s="262"/>
      <c r="BS66" s="262"/>
      <c r="BT66" s="262"/>
      <c r="BU66" s="262"/>
      <c r="BV66" s="262"/>
      <c r="BW66" s="262"/>
      <c r="BX66" s="262"/>
      <c r="BY66" s="262"/>
      <c r="BZ66" s="262"/>
      <c r="CA66" s="262"/>
      <c r="CB66" s="262"/>
      <c r="CC66" s="262"/>
      <c r="CD66" s="262"/>
      <c r="CE66" s="262"/>
      <c r="CF66" s="262"/>
      <c r="CG66" s="262"/>
      <c r="CH66" s="262"/>
      <c r="CI66" s="262"/>
      <c r="CJ66" s="262"/>
      <c r="CK66" s="262"/>
      <c r="CL66" s="262"/>
      <c r="CM66" s="262"/>
      <c r="CN66" s="262"/>
      <c r="CO66" s="262"/>
      <c r="CP66" s="262"/>
      <c r="CQ66" s="262"/>
      <c r="CR66" s="262"/>
      <c r="CS66" s="262"/>
      <c r="CT66" s="262"/>
      <c r="CU66" s="262"/>
      <c r="CV66" s="262"/>
      <c r="CW66" s="262"/>
      <c r="CX66" s="262"/>
      <c r="CY66" s="262"/>
      <c r="CZ66" s="262"/>
      <c r="DA66" s="262"/>
      <c r="DB66" s="262"/>
      <c r="DC66" s="262"/>
      <c r="DD66" s="262"/>
      <c r="DE66" s="262"/>
      <c r="DF66" s="262"/>
      <c r="DG66" s="262"/>
      <c r="DH66" s="262"/>
      <c r="DI66" s="262"/>
      <c r="DJ66" s="262"/>
      <c r="DK66" s="262"/>
      <c r="DL66" s="262"/>
      <c r="DM66" s="262"/>
      <c r="DN66" s="262"/>
      <c r="DO66" s="262"/>
      <c r="DP66" s="262"/>
      <c r="DQ66" s="262"/>
      <c r="DR66" s="262"/>
      <c r="DS66" s="262"/>
      <c r="DT66" s="262"/>
      <c r="DU66" s="262"/>
      <c r="DV66" s="262"/>
      <c r="DW66" s="262"/>
      <c r="DX66" s="262"/>
      <c r="DY66" s="262"/>
      <c r="DZ66" s="262"/>
      <c r="EA66" s="262"/>
      <c r="EB66" s="262"/>
      <c r="EC66" s="262"/>
      <c r="ED66" s="262"/>
      <c r="EE66" s="262"/>
      <c r="EF66" s="262"/>
      <c r="EG66" s="262"/>
      <c r="EH66" s="262"/>
      <c r="EI66" s="262"/>
      <c r="EJ66" s="262"/>
      <c r="EK66" s="262"/>
      <c r="EL66" s="262"/>
      <c r="EM66" s="262"/>
      <c r="EN66" s="262"/>
      <c r="EO66" s="262"/>
      <c r="EP66" s="262"/>
      <c r="EQ66" s="262"/>
      <c r="ER66" s="262"/>
      <c r="ES66" s="262"/>
      <c r="ET66" s="262"/>
      <c r="EU66" s="262"/>
      <c r="EV66" s="262"/>
      <c r="EW66" s="262"/>
      <c r="EX66" s="262"/>
      <c r="EY66" s="262"/>
      <c r="EZ66" s="262"/>
      <c r="FA66" s="262"/>
      <c r="FB66" s="262"/>
      <c r="FC66" s="262"/>
      <c r="FD66" s="262"/>
      <c r="FE66" s="262"/>
      <c r="FF66" s="262"/>
      <c r="FG66" s="262"/>
      <c r="FH66" s="262"/>
      <c r="FI66" s="262"/>
      <c r="FJ66" s="262"/>
      <c r="FK66" s="262"/>
      <c r="FL66" s="262"/>
      <c r="FM66" s="262"/>
      <c r="FN66" s="262"/>
      <c r="FO66" s="262"/>
      <c r="FP66" s="262"/>
      <c r="FQ66" s="262"/>
      <c r="FR66" s="262"/>
      <c r="FS66" s="262"/>
      <c r="FT66" s="262"/>
      <c r="FU66" s="262"/>
      <c r="FV66" s="262"/>
      <c r="FW66" s="262"/>
      <c r="FX66" s="262"/>
      <c r="FY66" s="262"/>
      <c r="FZ66" s="262"/>
      <c r="GA66" s="262"/>
      <c r="GB66" s="262"/>
      <c r="GC66" s="262"/>
      <c r="GD66" s="262"/>
      <c r="GE66" s="262"/>
      <c r="GF66" s="262"/>
      <c r="GG66" s="262"/>
      <c r="GH66" s="262"/>
      <c r="GI66" s="262"/>
      <c r="GJ66" s="262"/>
      <c r="GK66" s="262"/>
      <c r="GL66" s="262"/>
      <c r="GM66" s="262"/>
      <c r="GN66" s="262"/>
      <c r="GO66" s="262"/>
      <c r="GP66" s="262"/>
      <c r="GQ66" s="262"/>
      <c r="GR66" s="262"/>
      <c r="GS66" s="262"/>
      <c r="GT66" s="262"/>
      <c r="GU66" s="262"/>
      <c r="GV66" s="262"/>
      <c r="GW66" s="262"/>
      <c r="GX66" s="262"/>
      <c r="GY66" s="262"/>
      <c r="GZ66" s="262"/>
      <c r="HA66" s="262"/>
      <c r="HB66" s="262"/>
      <c r="HC66" s="262"/>
      <c r="HD66" s="262"/>
      <c r="HE66" s="262"/>
      <c r="HF66" s="262"/>
      <c r="HG66" s="262"/>
      <c r="HH66" s="262"/>
      <c r="HI66" s="262"/>
      <c r="HJ66" s="262"/>
      <c r="HK66" s="262"/>
      <c r="HL66" s="262"/>
      <c r="HM66" s="262"/>
      <c r="HN66" s="262"/>
      <c r="HO66" s="262"/>
      <c r="HP66" s="262"/>
      <c r="HQ66" s="262"/>
      <c r="HR66" s="262"/>
      <c r="HS66" s="262"/>
      <c r="HT66" s="262"/>
      <c r="HU66" s="262"/>
      <c r="HV66" s="262"/>
      <c r="HW66" s="262"/>
      <c r="HX66" s="262"/>
      <c r="HY66" s="262"/>
      <c r="HZ66" s="262"/>
      <c r="IA66" s="262"/>
      <c r="IB66" s="262"/>
      <c r="IC66" s="262"/>
      <c r="ID66" s="262"/>
      <c r="IE66" s="262"/>
      <c r="IF66" s="262"/>
      <c r="IG66" s="262"/>
      <c r="IH66" s="262"/>
      <c r="II66" s="262"/>
      <c r="IJ66" s="262"/>
      <c r="IK66" s="262"/>
      <c r="IL66" s="262"/>
      <c r="IM66" s="262"/>
      <c r="IN66" s="262"/>
      <c r="IO66" s="262"/>
      <c r="IP66" s="262"/>
      <c r="IQ66" s="262"/>
      <c r="IR66" s="262"/>
      <c r="IS66" s="262"/>
      <c r="IT66" s="262"/>
      <c r="IU66" s="262"/>
      <c r="IV66" s="262"/>
      <c r="IW66" s="262"/>
    </row>
    <row r="67" customFormat="false" ht="11.25" hidden="false" customHeight="true" outlineLevel="0" collapsed="false">
      <c r="A67" s="259" t="s">
        <v>277</v>
      </c>
      <c r="B67" s="259" t="s">
        <v>251</v>
      </c>
      <c r="C67" s="259" t="s">
        <v>264</v>
      </c>
      <c r="D67" s="260" t="n">
        <v>37257</v>
      </c>
      <c r="E67" s="260" t="n">
        <v>37346</v>
      </c>
      <c r="F67" s="259" t="s">
        <v>278</v>
      </c>
      <c r="G67" s="259" t="n">
        <v>6875</v>
      </c>
      <c r="H67" s="259" t="s">
        <v>254</v>
      </c>
      <c r="I67" s="260" t="n">
        <v>37210</v>
      </c>
      <c r="J67" s="259" t="s">
        <v>193</v>
      </c>
      <c r="K67" s="259" t="s">
        <v>262</v>
      </c>
      <c r="L67" s="259" t="s">
        <v>136</v>
      </c>
      <c r="M67" s="262" t="b">
        <f aca="false">FALSE()</f>
        <v>0</v>
      </c>
      <c r="N67" s="262" t="n">
        <v>-25</v>
      </c>
      <c r="O67" s="262" t="s">
        <v>256</v>
      </c>
      <c r="P67" s="262" t="s">
        <v>257</v>
      </c>
      <c r="Q67" s="262" t="s">
        <v>258</v>
      </c>
      <c r="R67" s="262" t="s">
        <v>259</v>
      </c>
      <c r="S67" s="262" t="b">
        <f aca="false">FALSE()</f>
        <v>0</v>
      </c>
      <c r="T67" s="262" t="n">
        <v>-9600</v>
      </c>
      <c r="U67" s="262" t="n">
        <v>31.65</v>
      </c>
      <c r="V67" s="262" t="s">
        <v>260</v>
      </c>
      <c r="W67" s="262" t="n">
        <v>0</v>
      </c>
      <c r="X67" s="262" t="n">
        <v>-303840</v>
      </c>
      <c r="Y67" s="260" t="n">
        <v>37211</v>
      </c>
      <c r="Z67" s="262" t="n">
        <v>31.5</v>
      </c>
      <c r="AA67" s="262" t="n">
        <v>1344</v>
      </c>
      <c r="AB67" s="262" t="n">
        <v>1334</v>
      </c>
      <c r="AC67" s="262"/>
      <c r="AD67" s="262"/>
      <c r="AE67" s="262"/>
      <c r="AF67" s="262"/>
      <c r="AG67" s="262"/>
      <c r="AH67" s="262"/>
      <c r="AI67" s="262"/>
      <c r="AJ67" s="262"/>
      <c r="AK67" s="262"/>
      <c r="AL67" s="262"/>
      <c r="AM67" s="262"/>
      <c r="AN67" s="262"/>
      <c r="AO67" s="262"/>
      <c r="AP67" s="262"/>
      <c r="AQ67" s="262"/>
      <c r="AR67" s="262"/>
      <c r="AS67" s="262"/>
      <c r="AT67" s="262"/>
      <c r="AU67" s="262"/>
      <c r="AV67" s="262"/>
      <c r="AW67" s="262"/>
      <c r="AX67" s="262"/>
      <c r="AY67" s="262"/>
      <c r="AZ67" s="262"/>
      <c r="BA67" s="262"/>
      <c r="BB67" s="262"/>
      <c r="BC67" s="262"/>
      <c r="BD67" s="262"/>
      <c r="BE67" s="262"/>
      <c r="BF67" s="262"/>
      <c r="BG67" s="262"/>
      <c r="BH67" s="262"/>
      <c r="BI67" s="262"/>
      <c r="BJ67" s="262"/>
      <c r="BK67" s="262"/>
      <c r="BL67" s="262"/>
      <c r="BM67" s="262"/>
      <c r="BN67" s="262"/>
      <c r="BO67" s="262"/>
      <c r="BP67" s="262"/>
      <c r="BQ67" s="262"/>
      <c r="BR67" s="262"/>
      <c r="BS67" s="262"/>
      <c r="BT67" s="262"/>
      <c r="BU67" s="262"/>
      <c r="BV67" s="262"/>
      <c r="BW67" s="262"/>
      <c r="BX67" s="262"/>
      <c r="BY67" s="262"/>
      <c r="BZ67" s="262"/>
      <c r="CA67" s="262"/>
      <c r="CB67" s="262"/>
      <c r="CC67" s="262"/>
      <c r="CD67" s="262"/>
      <c r="CE67" s="262"/>
      <c r="CF67" s="262"/>
      <c r="CG67" s="262"/>
      <c r="CH67" s="262"/>
      <c r="CI67" s="262"/>
      <c r="CJ67" s="262"/>
      <c r="CK67" s="262"/>
      <c r="CL67" s="262"/>
      <c r="CM67" s="262"/>
      <c r="CN67" s="262"/>
      <c r="CO67" s="262"/>
      <c r="CP67" s="262"/>
      <c r="CQ67" s="262"/>
      <c r="CR67" s="262"/>
      <c r="CS67" s="262"/>
      <c r="CT67" s="262"/>
      <c r="CU67" s="262"/>
      <c r="CV67" s="262"/>
      <c r="CW67" s="262"/>
      <c r="CX67" s="262"/>
      <c r="CY67" s="262"/>
      <c r="CZ67" s="262"/>
      <c r="DA67" s="262"/>
      <c r="DB67" s="262"/>
      <c r="DC67" s="262"/>
      <c r="DD67" s="262"/>
      <c r="DE67" s="262"/>
      <c r="DF67" s="262"/>
      <c r="DG67" s="262"/>
      <c r="DH67" s="262"/>
      <c r="DI67" s="262"/>
      <c r="DJ67" s="262"/>
      <c r="DK67" s="262"/>
      <c r="DL67" s="262"/>
      <c r="DM67" s="262"/>
      <c r="DN67" s="262"/>
      <c r="DO67" s="262"/>
      <c r="DP67" s="262"/>
      <c r="DQ67" s="262"/>
      <c r="DR67" s="262"/>
      <c r="DS67" s="262"/>
      <c r="DT67" s="262"/>
      <c r="DU67" s="262"/>
      <c r="DV67" s="262"/>
      <c r="DW67" s="262"/>
      <c r="DX67" s="262"/>
      <c r="DY67" s="262"/>
      <c r="DZ67" s="262"/>
      <c r="EA67" s="262"/>
      <c r="EB67" s="262"/>
      <c r="EC67" s="262"/>
      <c r="ED67" s="262"/>
      <c r="EE67" s="262"/>
      <c r="EF67" s="262"/>
      <c r="EG67" s="262"/>
      <c r="EH67" s="262"/>
      <c r="EI67" s="262"/>
      <c r="EJ67" s="262"/>
      <c r="EK67" s="262"/>
      <c r="EL67" s="262"/>
      <c r="EM67" s="262"/>
      <c r="EN67" s="262"/>
      <c r="EO67" s="262"/>
      <c r="EP67" s="262"/>
      <c r="EQ67" s="262"/>
      <c r="ER67" s="262"/>
      <c r="ES67" s="262"/>
      <c r="ET67" s="262"/>
      <c r="EU67" s="262"/>
      <c r="EV67" s="262"/>
      <c r="EW67" s="262"/>
      <c r="EX67" s="262"/>
      <c r="EY67" s="262"/>
      <c r="EZ67" s="262"/>
      <c r="FA67" s="262"/>
      <c r="FB67" s="262"/>
      <c r="FC67" s="262"/>
      <c r="FD67" s="262"/>
      <c r="FE67" s="262"/>
      <c r="FF67" s="262"/>
      <c r="FG67" s="262"/>
      <c r="FH67" s="262"/>
      <c r="FI67" s="262"/>
      <c r="FJ67" s="262"/>
      <c r="FK67" s="262"/>
      <c r="FL67" s="262"/>
      <c r="FM67" s="262"/>
      <c r="FN67" s="262"/>
      <c r="FO67" s="262"/>
      <c r="FP67" s="262"/>
      <c r="FQ67" s="262"/>
      <c r="FR67" s="262"/>
      <c r="FS67" s="262"/>
      <c r="FT67" s="262"/>
      <c r="FU67" s="262"/>
      <c r="FV67" s="262"/>
      <c r="FW67" s="262"/>
      <c r="FX67" s="262"/>
      <c r="FY67" s="262"/>
      <c r="FZ67" s="262"/>
      <c r="GA67" s="262"/>
      <c r="GB67" s="262"/>
      <c r="GC67" s="262"/>
      <c r="GD67" s="262"/>
      <c r="GE67" s="262"/>
      <c r="GF67" s="262"/>
      <c r="GG67" s="262"/>
      <c r="GH67" s="262"/>
      <c r="GI67" s="262"/>
      <c r="GJ67" s="262"/>
      <c r="GK67" s="262"/>
      <c r="GL67" s="262"/>
      <c r="GM67" s="262"/>
      <c r="GN67" s="262"/>
      <c r="GO67" s="262"/>
      <c r="GP67" s="262"/>
      <c r="GQ67" s="262"/>
      <c r="GR67" s="262"/>
      <c r="GS67" s="262"/>
      <c r="GT67" s="262"/>
      <c r="GU67" s="262"/>
      <c r="GV67" s="262"/>
      <c r="GW67" s="262"/>
      <c r="GX67" s="262"/>
      <c r="GY67" s="262"/>
      <c r="GZ67" s="262"/>
      <c r="HA67" s="262"/>
      <c r="HB67" s="262"/>
      <c r="HC67" s="262"/>
      <c r="HD67" s="262"/>
      <c r="HE67" s="262"/>
      <c r="HF67" s="262"/>
      <c r="HG67" s="262"/>
      <c r="HH67" s="262"/>
      <c r="HI67" s="262"/>
      <c r="HJ67" s="262"/>
      <c r="HK67" s="262"/>
      <c r="HL67" s="262"/>
      <c r="HM67" s="262"/>
      <c r="HN67" s="262"/>
      <c r="HO67" s="262"/>
      <c r="HP67" s="262"/>
      <c r="HQ67" s="262"/>
      <c r="HR67" s="262"/>
      <c r="HS67" s="262"/>
      <c r="HT67" s="262"/>
      <c r="HU67" s="262"/>
      <c r="HV67" s="262"/>
      <c r="HW67" s="262"/>
      <c r="HX67" s="262"/>
      <c r="HY67" s="262"/>
      <c r="HZ67" s="262"/>
      <c r="IA67" s="262"/>
      <c r="IB67" s="262"/>
      <c r="IC67" s="262"/>
      <c r="ID67" s="262"/>
      <c r="IE67" s="262"/>
      <c r="IF67" s="262"/>
      <c r="IG67" s="262"/>
      <c r="IH67" s="262"/>
      <c r="II67" s="262"/>
      <c r="IJ67" s="262"/>
      <c r="IK67" s="262"/>
      <c r="IL67" s="262"/>
      <c r="IM67" s="262"/>
      <c r="IN67" s="262"/>
      <c r="IO67" s="262"/>
      <c r="IP67" s="262"/>
      <c r="IQ67" s="262"/>
      <c r="IR67" s="262"/>
      <c r="IS67" s="262"/>
      <c r="IT67" s="262"/>
      <c r="IU67" s="262"/>
      <c r="IV67" s="262"/>
      <c r="IW67" s="262"/>
    </row>
    <row r="68" customFormat="false" ht="11.25" hidden="false" customHeight="true" outlineLevel="0" collapsed="false">
      <c r="A68" s="259" t="s">
        <v>277</v>
      </c>
      <c r="B68" s="259" t="s">
        <v>251</v>
      </c>
      <c r="C68" s="259" t="s">
        <v>264</v>
      </c>
      <c r="D68" s="260" t="n">
        <v>37257</v>
      </c>
      <c r="E68" s="260" t="n">
        <v>37346</v>
      </c>
      <c r="F68" s="259" t="s">
        <v>278</v>
      </c>
      <c r="G68" s="259" t="n">
        <v>6875</v>
      </c>
      <c r="H68" s="259" t="s">
        <v>254</v>
      </c>
      <c r="I68" s="260" t="n">
        <v>37210</v>
      </c>
      <c r="J68" s="259" t="s">
        <v>194</v>
      </c>
      <c r="K68" s="259" t="s">
        <v>262</v>
      </c>
      <c r="L68" s="259" t="s">
        <v>136</v>
      </c>
      <c r="M68" s="262" t="b">
        <f aca="false">FALSE()</f>
        <v>0</v>
      </c>
      <c r="N68" s="262" t="n">
        <v>-25</v>
      </c>
      <c r="O68" s="262" t="s">
        <v>256</v>
      </c>
      <c r="P68" s="262" t="s">
        <v>257</v>
      </c>
      <c r="Q68" s="262" t="s">
        <v>258</v>
      </c>
      <c r="R68" s="262" t="s">
        <v>259</v>
      </c>
      <c r="S68" s="262" t="b">
        <f aca="false">FALSE()</f>
        <v>0</v>
      </c>
      <c r="T68" s="262" t="n">
        <v>-10400</v>
      </c>
      <c r="U68" s="262" t="n">
        <v>31.65</v>
      </c>
      <c r="V68" s="262" t="s">
        <v>260</v>
      </c>
      <c r="W68" s="262" t="n">
        <v>0</v>
      </c>
      <c r="X68" s="262" t="n">
        <v>-329160</v>
      </c>
      <c r="Y68" s="260" t="n">
        <v>37211</v>
      </c>
      <c r="Z68" s="262" t="n">
        <v>30.5</v>
      </c>
      <c r="AA68" s="262" t="n">
        <v>11856</v>
      </c>
      <c r="AB68" s="262" t="n">
        <v>11733</v>
      </c>
      <c r="AC68" s="262"/>
      <c r="AD68" s="262"/>
      <c r="AE68" s="262"/>
      <c r="AF68" s="262"/>
      <c r="AG68" s="262"/>
      <c r="AH68" s="262"/>
      <c r="AI68" s="262"/>
      <c r="AJ68" s="262"/>
      <c r="AK68" s="262"/>
      <c r="AL68" s="262"/>
      <c r="AM68" s="262"/>
      <c r="AN68" s="262"/>
      <c r="AO68" s="262"/>
      <c r="AP68" s="262"/>
      <c r="AQ68" s="262"/>
      <c r="AR68" s="262"/>
      <c r="AS68" s="262"/>
      <c r="AT68" s="262"/>
      <c r="AU68" s="262"/>
      <c r="AV68" s="262"/>
      <c r="AW68" s="262"/>
      <c r="AX68" s="262"/>
      <c r="AY68" s="262"/>
      <c r="AZ68" s="262"/>
      <c r="BA68" s="262"/>
      <c r="BB68" s="262"/>
      <c r="BC68" s="262"/>
      <c r="BD68" s="262"/>
      <c r="BE68" s="262"/>
      <c r="BF68" s="262"/>
      <c r="BG68" s="262"/>
      <c r="BH68" s="262"/>
      <c r="BI68" s="262"/>
      <c r="BJ68" s="262"/>
      <c r="BK68" s="262"/>
      <c r="BL68" s="262"/>
      <c r="BM68" s="262"/>
      <c r="BN68" s="262"/>
      <c r="BO68" s="262"/>
      <c r="BP68" s="262"/>
      <c r="BQ68" s="262"/>
      <c r="BR68" s="262"/>
      <c r="BS68" s="262"/>
      <c r="BT68" s="262"/>
      <c r="BU68" s="262"/>
      <c r="BV68" s="262"/>
      <c r="BW68" s="262"/>
      <c r="BX68" s="262"/>
      <c r="BY68" s="262"/>
      <c r="BZ68" s="262"/>
      <c r="CA68" s="262"/>
      <c r="CB68" s="262"/>
      <c r="CC68" s="262"/>
      <c r="CD68" s="262"/>
      <c r="CE68" s="262"/>
      <c r="CF68" s="262"/>
      <c r="CG68" s="262"/>
      <c r="CH68" s="262"/>
      <c r="CI68" s="262"/>
      <c r="CJ68" s="262"/>
      <c r="CK68" s="262"/>
      <c r="CL68" s="262"/>
      <c r="CM68" s="262"/>
      <c r="CN68" s="262"/>
      <c r="CO68" s="262"/>
      <c r="CP68" s="262"/>
      <c r="CQ68" s="262"/>
      <c r="CR68" s="262"/>
      <c r="CS68" s="262"/>
      <c r="CT68" s="262"/>
      <c r="CU68" s="262"/>
      <c r="CV68" s="262"/>
      <c r="CW68" s="262"/>
      <c r="CX68" s="262"/>
      <c r="CY68" s="262"/>
      <c r="CZ68" s="262"/>
      <c r="DA68" s="262"/>
      <c r="DB68" s="262"/>
      <c r="DC68" s="262"/>
      <c r="DD68" s="262"/>
      <c r="DE68" s="262"/>
      <c r="DF68" s="262"/>
      <c r="DG68" s="262"/>
      <c r="DH68" s="262"/>
      <c r="DI68" s="262"/>
      <c r="DJ68" s="262"/>
      <c r="DK68" s="262"/>
      <c r="DL68" s="262"/>
      <c r="DM68" s="262"/>
      <c r="DN68" s="262"/>
      <c r="DO68" s="262"/>
      <c r="DP68" s="262"/>
      <c r="DQ68" s="262"/>
      <c r="DR68" s="262"/>
      <c r="DS68" s="262"/>
      <c r="DT68" s="262"/>
      <c r="DU68" s="262"/>
      <c r="DV68" s="262"/>
      <c r="DW68" s="262"/>
      <c r="DX68" s="262"/>
      <c r="DY68" s="262"/>
      <c r="DZ68" s="262"/>
      <c r="EA68" s="262"/>
      <c r="EB68" s="262"/>
      <c r="EC68" s="262"/>
      <c r="ED68" s="262"/>
      <c r="EE68" s="262"/>
      <c r="EF68" s="262"/>
      <c r="EG68" s="262"/>
      <c r="EH68" s="262"/>
      <c r="EI68" s="262"/>
      <c r="EJ68" s="262"/>
      <c r="EK68" s="262"/>
      <c r="EL68" s="262"/>
      <c r="EM68" s="262"/>
      <c r="EN68" s="262"/>
      <c r="EO68" s="262"/>
      <c r="EP68" s="262"/>
      <c r="EQ68" s="262"/>
      <c r="ER68" s="262"/>
      <c r="ES68" s="262"/>
      <c r="ET68" s="262"/>
      <c r="EU68" s="262"/>
      <c r="EV68" s="262"/>
      <c r="EW68" s="262"/>
      <c r="EX68" s="262"/>
      <c r="EY68" s="262"/>
      <c r="EZ68" s="262"/>
      <c r="FA68" s="262"/>
      <c r="FB68" s="262"/>
      <c r="FC68" s="262"/>
      <c r="FD68" s="262"/>
      <c r="FE68" s="262"/>
      <c r="FF68" s="262"/>
      <c r="FG68" s="262"/>
      <c r="FH68" s="262"/>
      <c r="FI68" s="262"/>
      <c r="FJ68" s="262"/>
      <c r="FK68" s="262"/>
      <c r="FL68" s="262"/>
      <c r="FM68" s="262"/>
      <c r="FN68" s="262"/>
      <c r="FO68" s="262"/>
      <c r="FP68" s="262"/>
      <c r="FQ68" s="262"/>
      <c r="FR68" s="262"/>
      <c r="FS68" s="262"/>
      <c r="FT68" s="262"/>
      <c r="FU68" s="262"/>
      <c r="FV68" s="262"/>
      <c r="FW68" s="262"/>
      <c r="FX68" s="262"/>
      <c r="FY68" s="262"/>
      <c r="FZ68" s="262"/>
      <c r="GA68" s="262"/>
      <c r="GB68" s="262"/>
      <c r="GC68" s="262"/>
      <c r="GD68" s="262"/>
      <c r="GE68" s="262"/>
      <c r="GF68" s="262"/>
      <c r="GG68" s="262"/>
      <c r="GH68" s="262"/>
      <c r="GI68" s="262"/>
      <c r="GJ68" s="262"/>
      <c r="GK68" s="262"/>
      <c r="GL68" s="262"/>
      <c r="GM68" s="262"/>
      <c r="GN68" s="262"/>
      <c r="GO68" s="262"/>
      <c r="GP68" s="262"/>
      <c r="GQ68" s="262"/>
      <c r="GR68" s="262"/>
      <c r="GS68" s="262"/>
      <c r="GT68" s="262"/>
      <c r="GU68" s="262"/>
      <c r="GV68" s="262"/>
      <c r="GW68" s="262"/>
      <c r="GX68" s="262"/>
      <c r="GY68" s="262"/>
      <c r="GZ68" s="262"/>
      <c r="HA68" s="262"/>
      <c r="HB68" s="262"/>
      <c r="HC68" s="262"/>
      <c r="HD68" s="262"/>
      <c r="HE68" s="262"/>
      <c r="HF68" s="262"/>
      <c r="HG68" s="262"/>
      <c r="HH68" s="262"/>
      <c r="HI68" s="262"/>
      <c r="HJ68" s="262"/>
      <c r="HK68" s="262"/>
      <c r="HL68" s="262"/>
      <c r="HM68" s="262"/>
      <c r="HN68" s="262"/>
      <c r="HO68" s="262"/>
      <c r="HP68" s="262"/>
      <c r="HQ68" s="262"/>
      <c r="HR68" s="262"/>
      <c r="HS68" s="262"/>
      <c r="HT68" s="262"/>
      <c r="HU68" s="262"/>
      <c r="HV68" s="262"/>
      <c r="HW68" s="262"/>
      <c r="HX68" s="262"/>
      <c r="HY68" s="262"/>
      <c r="HZ68" s="262"/>
      <c r="IA68" s="262"/>
      <c r="IB68" s="262"/>
      <c r="IC68" s="262"/>
      <c r="ID68" s="262"/>
      <c r="IE68" s="262"/>
      <c r="IF68" s="262"/>
      <c r="IG68" s="262"/>
      <c r="IH68" s="262"/>
      <c r="II68" s="262"/>
      <c r="IJ68" s="262"/>
      <c r="IK68" s="262"/>
      <c r="IL68" s="262"/>
      <c r="IM68" s="262"/>
      <c r="IN68" s="262"/>
      <c r="IO68" s="262"/>
      <c r="IP68" s="262"/>
      <c r="IQ68" s="262"/>
      <c r="IR68" s="262"/>
      <c r="IS68" s="262"/>
      <c r="IT68" s="262"/>
      <c r="IU68" s="262"/>
      <c r="IV68" s="262"/>
      <c r="IW68" s="262"/>
    </row>
    <row r="69" customFormat="false" ht="11.25" hidden="false" customHeight="true" outlineLevel="0" collapsed="false">
      <c r="A69" s="259" t="s">
        <v>263</v>
      </c>
      <c r="B69" s="259" t="s">
        <v>251</v>
      </c>
      <c r="C69" s="259" t="s">
        <v>264</v>
      </c>
      <c r="D69" s="260" t="n">
        <v>37257</v>
      </c>
      <c r="E69" s="260" t="n">
        <v>37346</v>
      </c>
      <c r="F69" s="259" t="s">
        <v>279</v>
      </c>
      <c r="G69" s="259" t="n">
        <v>6876</v>
      </c>
      <c r="H69" s="259" t="s">
        <v>254</v>
      </c>
      <c r="I69" s="260" t="n">
        <v>37210</v>
      </c>
      <c r="J69" s="259" t="s">
        <v>192</v>
      </c>
      <c r="K69" s="259" t="s">
        <v>255</v>
      </c>
      <c r="L69" s="259" t="s">
        <v>140</v>
      </c>
      <c r="M69" s="262" t="b">
        <f aca="false">FALSE()</f>
        <v>0</v>
      </c>
      <c r="N69" s="262" t="n">
        <v>25</v>
      </c>
      <c r="O69" s="262" t="s">
        <v>256</v>
      </c>
      <c r="P69" s="262" t="s">
        <v>257</v>
      </c>
      <c r="Q69" s="262" t="s">
        <v>258</v>
      </c>
      <c r="R69" s="262" t="s">
        <v>259</v>
      </c>
      <c r="S69" s="262" t="b">
        <f aca="false">FALSE()</f>
        <v>0</v>
      </c>
      <c r="T69" s="262" t="n">
        <v>10400</v>
      </c>
      <c r="U69" s="262" t="n">
        <v>28.8</v>
      </c>
      <c r="V69" s="262" t="s">
        <v>260</v>
      </c>
      <c r="W69" s="262" t="n">
        <v>0</v>
      </c>
      <c r="X69" s="262" t="n">
        <v>299520</v>
      </c>
      <c r="Y69" s="260" t="n">
        <v>37211</v>
      </c>
      <c r="Z69" s="262" t="n">
        <v>29.5</v>
      </c>
      <c r="AA69" s="262" t="n">
        <v>7176</v>
      </c>
      <c r="AB69" s="262" t="n">
        <v>7144</v>
      </c>
      <c r="AC69" s="262"/>
      <c r="AD69" s="262"/>
      <c r="AE69" s="262"/>
      <c r="AF69" s="262"/>
      <c r="AG69" s="262"/>
      <c r="AH69" s="262"/>
      <c r="AI69" s="262"/>
      <c r="AJ69" s="262"/>
      <c r="AK69" s="262"/>
      <c r="AL69" s="262"/>
      <c r="AM69" s="262"/>
      <c r="AN69" s="262"/>
      <c r="AO69" s="262"/>
      <c r="AP69" s="262"/>
      <c r="AQ69" s="262"/>
      <c r="AR69" s="262"/>
      <c r="AS69" s="262"/>
      <c r="AT69" s="262"/>
      <c r="AU69" s="262"/>
      <c r="AV69" s="262"/>
      <c r="AW69" s="262"/>
      <c r="AX69" s="262"/>
      <c r="AY69" s="262"/>
      <c r="AZ69" s="262"/>
      <c r="BA69" s="262"/>
      <c r="BB69" s="262"/>
      <c r="BC69" s="262"/>
      <c r="BD69" s="262"/>
      <c r="BE69" s="262"/>
      <c r="BF69" s="262"/>
      <c r="BG69" s="262"/>
      <c r="BH69" s="262"/>
      <c r="BI69" s="262"/>
      <c r="BJ69" s="262"/>
      <c r="BK69" s="262"/>
      <c r="BL69" s="262"/>
      <c r="BM69" s="262"/>
      <c r="BN69" s="262"/>
      <c r="BO69" s="262"/>
      <c r="BP69" s="262"/>
      <c r="BQ69" s="262"/>
      <c r="BR69" s="262"/>
      <c r="BS69" s="262"/>
      <c r="BT69" s="262"/>
      <c r="BU69" s="262"/>
      <c r="BV69" s="262"/>
      <c r="BW69" s="262"/>
      <c r="BX69" s="262"/>
      <c r="BY69" s="262"/>
      <c r="BZ69" s="262"/>
      <c r="CA69" s="262"/>
      <c r="CB69" s="262"/>
      <c r="CC69" s="262"/>
      <c r="CD69" s="262"/>
      <c r="CE69" s="262"/>
      <c r="CF69" s="262"/>
      <c r="CG69" s="262"/>
      <c r="CH69" s="262"/>
      <c r="CI69" s="262"/>
      <c r="CJ69" s="262"/>
      <c r="CK69" s="262"/>
      <c r="CL69" s="262"/>
      <c r="CM69" s="262"/>
      <c r="CN69" s="262"/>
      <c r="CO69" s="262"/>
      <c r="CP69" s="262"/>
      <c r="CQ69" s="262"/>
      <c r="CR69" s="262"/>
      <c r="CS69" s="262"/>
      <c r="CT69" s="262"/>
      <c r="CU69" s="262"/>
      <c r="CV69" s="262"/>
      <c r="CW69" s="262"/>
      <c r="CX69" s="262"/>
      <c r="CY69" s="262"/>
      <c r="CZ69" s="262"/>
      <c r="DA69" s="262"/>
      <c r="DB69" s="262"/>
      <c r="DC69" s="262"/>
      <c r="DD69" s="262"/>
      <c r="DE69" s="262"/>
      <c r="DF69" s="262"/>
      <c r="DG69" s="262"/>
      <c r="DH69" s="262"/>
      <c r="DI69" s="262"/>
      <c r="DJ69" s="262"/>
      <c r="DK69" s="262"/>
      <c r="DL69" s="262"/>
      <c r="DM69" s="262"/>
      <c r="DN69" s="262"/>
      <c r="DO69" s="262"/>
      <c r="DP69" s="262"/>
      <c r="DQ69" s="262"/>
      <c r="DR69" s="262"/>
      <c r="DS69" s="262"/>
      <c r="DT69" s="262"/>
      <c r="DU69" s="262"/>
      <c r="DV69" s="262"/>
      <c r="DW69" s="262"/>
      <c r="DX69" s="262"/>
      <c r="DY69" s="262"/>
      <c r="DZ69" s="262"/>
      <c r="EA69" s="262"/>
      <c r="EB69" s="262"/>
      <c r="EC69" s="262"/>
      <c r="ED69" s="262"/>
      <c r="EE69" s="262"/>
      <c r="EF69" s="262"/>
      <c r="EG69" s="262"/>
      <c r="EH69" s="262"/>
      <c r="EI69" s="262"/>
      <c r="EJ69" s="262"/>
      <c r="EK69" s="262"/>
      <c r="EL69" s="262"/>
      <c r="EM69" s="262"/>
      <c r="EN69" s="262"/>
      <c r="EO69" s="262"/>
      <c r="EP69" s="262"/>
      <c r="EQ69" s="262"/>
      <c r="ER69" s="262"/>
      <c r="ES69" s="262"/>
      <c r="ET69" s="262"/>
      <c r="EU69" s="262"/>
      <c r="EV69" s="262"/>
      <c r="EW69" s="262"/>
      <c r="EX69" s="262"/>
      <c r="EY69" s="262"/>
      <c r="EZ69" s="262"/>
      <c r="FA69" s="262"/>
      <c r="FB69" s="262"/>
      <c r="FC69" s="262"/>
      <c r="FD69" s="262"/>
      <c r="FE69" s="262"/>
      <c r="FF69" s="262"/>
      <c r="FG69" s="262"/>
      <c r="FH69" s="262"/>
      <c r="FI69" s="262"/>
      <c r="FJ69" s="262"/>
      <c r="FK69" s="262"/>
      <c r="FL69" s="262"/>
      <c r="FM69" s="262"/>
      <c r="FN69" s="262"/>
      <c r="FO69" s="262"/>
      <c r="FP69" s="262"/>
      <c r="FQ69" s="262"/>
      <c r="FR69" s="262"/>
      <c r="FS69" s="262"/>
      <c r="FT69" s="262"/>
      <c r="FU69" s="262"/>
      <c r="FV69" s="262"/>
      <c r="FW69" s="262"/>
      <c r="FX69" s="262"/>
      <c r="FY69" s="262"/>
      <c r="FZ69" s="262"/>
      <c r="GA69" s="262"/>
      <c r="GB69" s="262"/>
      <c r="GC69" s="262"/>
      <c r="GD69" s="262"/>
      <c r="GE69" s="262"/>
      <c r="GF69" s="262"/>
      <c r="GG69" s="262"/>
      <c r="GH69" s="262"/>
      <c r="GI69" s="262"/>
      <c r="GJ69" s="262"/>
      <c r="GK69" s="262"/>
      <c r="GL69" s="262"/>
      <c r="GM69" s="262"/>
      <c r="GN69" s="262"/>
      <c r="GO69" s="262"/>
      <c r="GP69" s="262"/>
      <c r="GQ69" s="262"/>
      <c r="GR69" s="262"/>
      <c r="GS69" s="262"/>
      <c r="GT69" s="262"/>
      <c r="GU69" s="262"/>
      <c r="GV69" s="262"/>
      <c r="GW69" s="262"/>
      <c r="GX69" s="262"/>
      <c r="GY69" s="262"/>
      <c r="GZ69" s="262"/>
      <c r="HA69" s="262"/>
      <c r="HB69" s="262"/>
      <c r="HC69" s="262"/>
      <c r="HD69" s="262"/>
      <c r="HE69" s="262"/>
      <c r="HF69" s="262"/>
      <c r="HG69" s="262"/>
      <c r="HH69" s="262"/>
      <c r="HI69" s="262"/>
      <c r="HJ69" s="262"/>
      <c r="HK69" s="262"/>
      <c r="HL69" s="262"/>
      <c r="HM69" s="262"/>
      <c r="HN69" s="262"/>
      <c r="HO69" s="262"/>
      <c r="HP69" s="262"/>
      <c r="HQ69" s="262"/>
      <c r="HR69" s="262"/>
      <c r="HS69" s="262"/>
      <c r="HT69" s="262"/>
      <c r="HU69" s="262"/>
      <c r="HV69" s="262"/>
      <c r="HW69" s="262"/>
      <c r="HX69" s="262"/>
      <c r="HY69" s="262"/>
      <c r="HZ69" s="262"/>
      <c r="IA69" s="262"/>
      <c r="IB69" s="262"/>
      <c r="IC69" s="262"/>
      <c r="ID69" s="262"/>
      <c r="IE69" s="262"/>
      <c r="IF69" s="262"/>
      <c r="IG69" s="262"/>
      <c r="IH69" s="262"/>
      <c r="II69" s="262"/>
      <c r="IJ69" s="262"/>
      <c r="IK69" s="262"/>
      <c r="IL69" s="262"/>
      <c r="IM69" s="262"/>
      <c r="IN69" s="262"/>
      <c r="IO69" s="262"/>
      <c r="IP69" s="262"/>
      <c r="IQ69" s="262"/>
      <c r="IR69" s="262"/>
      <c r="IS69" s="262"/>
      <c r="IT69" s="262"/>
      <c r="IU69" s="262"/>
      <c r="IV69" s="262"/>
      <c r="IW69" s="262"/>
    </row>
    <row r="70" customFormat="false" ht="11.25" hidden="false" customHeight="true" outlineLevel="0" collapsed="false">
      <c r="A70" s="259" t="s">
        <v>263</v>
      </c>
      <c r="B70" s="259" t="s">
        <v>251</v>
      </c>
      <c r="C70" s="259" t="s">
        <v>264</v>
      </c>
      <c r="D70" s="260" t="n">
        <v>37257</v>
      </c>
      <c r="E70" s="260" t="n">
        <v>37346</v>
      </c>
      <c r="F70" s="259" t="s">
        <v>279</v>
      </c>
      <c r="G70" s="259" t="n">
        <v>6876</v>
      </c>
      <c r="H70" s="259" t="s">
        <v>254</v>
      </c>
      <c r="I70" s="260" t="n">
        <v>37210</v>
      </c>
      <c r="J70" s="259" t="s">
        <v>194</v>
      </c>
      <c r="K70" s="259" t="s">
        <v>255</v>
      </c>
      <c r="L70" s="259" t="s">
        <v>140</v>
      </c>
      <c r="M70" s="262" t="b">
        <f aca="false">FALSE()</f>
        <v>0</v>
      </c>
      <c r="N70" s="262" t="n">
        <v>25</v>
      </c>
      <c r="O70" s="262" t="s">
        <v>256</v>
      </c>
      <c r="P70" s="262" t="s">
        <v>257</v>
      </c>
      <c r="Q70" s="262" t="s">
        <v>258</v>
      </c>
      <c r="R70" s="262" t="s">
        <v>259</v>
      </c>
      <c r="S70" s="262" t="b">
        <f aca="false">FALSE()</f>
        <v>0</v>
      </c>
      <c r="T70" s="262" t="n">
        <v>10400</v>
      </c>
      <c r="U70" s="262" t="n">
        <v>28.8</v>
      </c>
      <c r="V70" s="262" t="s">
        <v>260</v>
      </c>
      <c r="W70" s="262" t="n">
        <v>0</v>
      </c>
      <c r="X70" s="262" t="n">
        <v>299520</v>
      </c>
      <c r="Y70" s="260" t="n">
        <v>37211</v>
      </c>
      <c r="Z70" s="262" t="n">
        <v>28.5</v>
      </c>
      <c r="AA70" s="262" t="n">
        <v>-3224</v>
      </c>
      <c r="AB70" s="262" t="n">
        <v>-3191</v>
      </c>
      <c r="AC70" s="262"/>
      <c r="AD70" s="262"/>
      <c r="AE70" s="262"/>
      <c r="AF70" s="262"/>
      <c r="AG70" s="262"/>
      <c r="AH70" s="262"/>
      <c r="AI70" s="262"/>
      <c r="AJ70" s="262"/>
      <c r="AK70" s="262"/>
      <c r="AL70" s="262"/>
      <c r="AM70" s="262"/>
      <c r="AN70" s="262"/>
      <c r="AO70" s="262"/>
      <c r="AP70" s="262"/>
      <c r="AQ70" s="262"/>
      <c r="AR70" s="262"/>
      <c r="AS70" s="262"/>
      <c r="AT70" s="262"/>
      <c r="AU70" s="262"/>
      <c r="AV70" s="262"/>
      <c r="AW70" s="262"/>
      <c r="AX70" s="262"/>
      <c r="AY70" s="262"/>
      <c r="AZ70" s="262"/>
      <c r="BA70" s="262"/>
      <c r="BB70" s="262"/>
      <c r="BC70" s="262"/>
      <c r="BD70" s="262"/>
      <c r="BE70" s="262"/>
      <c r="BF70" s="262"/>
      <c r="BG70" s="262"/>
      <c r="BH70" s="262"/>
      <c r="BI70" s="262"/>
      <c r="BJ70" s="262"/>
      <c r="BK70" s="262"/>
      <c r="BL70" s="262"/>
      <c r="BM70" s="262"/>
      <c r="BN70" s="262"/>
      <c r="BO70" s="262"/>
      <c r="BP70" s="262"/>
      <c r="BQ70" s="262"/>
      <c r="BR70" s="262"/>
      <c r="BS70" s="262"/>
      <c r="BT70" s="262"/>
      <c r="BU70" s="262"/>
      <c r="BV70" s="262"/>
      <c r="BW70" s="262"/>
      <c r="BX70" s="262"/>
      <c r="BY70" s="262"/>
      <c r="BZ70" s="262"/>
      <c r="CA70" s="262"/>
      <c r="CB70" s="262"/>
      <c r="CC70" s="262"/>
      <c r="CD70" s="262"/>
      <c r="CE70" s="262"/>
      <c r="CF70" s="262"/>
      <c r="CG70" s="262"/>
      <c r="CH70" s="262"/>
      <c r="CI70" s="262"/>
      <c r="CJ70" s="262"/>
      <c r="CK70" s="262"/>
      <c r="CL70" s="262"/>
      <c r="CM70" s="262"/>
      <c r="CN70" s="262"/>
      <c r="CO70" s="262"/>
      <c r="CP70" s="262"/>
      <c r="CQ70" s="262"/>
      <c r="CR70" s="262"/>
      <c r="CS70" s="262"/>
      <c r="CT70" s="262"/>
      <c r="CU70" s="262"/>
      <c r="CV70" s="262"/>
      <c r="CW70" s="262"/>
      <c r="CX70" s="262"/>
      <c r="CY70" s="262"/>
      <c r="CZ70" s="262"/>
      <c r="DA70" s="262"/>
      <c r="DB70" s="262"/>
      <c r="DC70" s="262"/>
      <c r="DD70" s="262"/>
      <c r="DE70" s="262"/>
      <c r="DF70" s="262"/>
      <c r="DG70" s="262"/>
      <c r="DH70" s="262"/>
      <c r="DI70" s="262"/>
      <c r="DJ70" s="262"/>
      <c r="DK70" s="262"/>
      <c r="DL70" s="262"/>
      <c r="DM70" s="262"/>
      <c r="DN70" s="262"/>
      <c r="DO70" s="262"/>
      <c r="DP70" s="262"/>
      <c r="DQ70" s="262"/>
      <c r="DR70" s="262"/>
      <c r="DS70" s="262"/>
      <c r="DT70" s="262"/>
      <c r="DU70" s="262"/>
      <c r="DV70" s="262"/>
      <c r="DW70" s="262"/>
      <c r="DX70" s="262"/>
      <c r="DY70" s="262"/>
      <c r="DZ70" s="262"/>
      <c r="EA70" s="262"/>
      <c r="EB70" s="262"/>
      <c r="EC70" s="262"/>
      <c r="ED70" s="262"/>
      <c r="EE70" s="262"/>
      <c r="EF70" s="262"/>
      <c r="EG70" s="262"/>
      <c r="EH70" s="262"/>
      <c r="EI70" s="262"/>
      <c r="EJ70" s="262"/>
      <c r="EK70" s="262"/>
      <c r="EL70" s="262"/>
      <c r="EM70" s="262"/>
      <c r="EN70" s="262"/>
      <c r="EO70" s="262"/>
      <c r="EP70" s="262"/>
      <c r="EQ70" s="262"/>
      <c r="ER70" s="262"/>
      <c r="ES70" s="262"/>
      <c r="ET70" s="262"/>
      <c r="EU70" s="262"/>
      <c r="EV70" s="262"/>
      <c r="EW70" s="262"/>
      <c r="EX70" s="262"/>
      <c r="EY70" s="262"/>
      <c r="EZ70" s="262"/>
      <c r="FA70" s="262"/>
      <c r="FB70" s="262"/>
      <c r="FC70" s="262"/>
      <c r="FD70" s="262"/>
      <c r="FE70" s="262"/>
      <c r="FF70" s="262"/>
      <c r="FG70" s="262"/>
      <c r="FH70" s="262"/>
      <c r="FI70" s="262"/>
      <c r="FJ70" s="262"/>
      <c r="FK70" s="262"/>
      <c r="FL70" s="262"/>
      <c r="FM70" s="262"/>
      <c r="FN70" s="262"/>
      <c r="FO70" s="262"/>
      <c r="FP70" s="262"/>
      <c r="FQ70" s="262"/>
      <c r="FR70" s="262"/>
      <c r="FS70" s="262"/>
      <c r="FT70" s="262"/>
      <c r="FU70" s="262"/>
      <c r="FV70" s="262"/>
      <c r="FW70" s="262"/>
      <c r="FX70" s="262"/>
      <c r="FY70" s="262"/>
      <c r="FZ70" s="262"/>
      <c r="GA70" s="262"/>
      <c r="GB70" s="262"/>
      <c r="GC70" s="262"/>
      <c r="GD70" s="262"/>
      <c r="GE70" s="262"/>
      <c r="GF70" s="262"/>
      <c r="GG70" s="262"/>
      <c r="GH70" s="262"/>
      <c r="GI70" s="262"/>
      <c r="GJ70" s="262"/>
      <c r="GK70" s="262"/>
      <c r="GL70" s="262"/>
      <c r="GM70" s="262"/>
      <c r="GN70" s="262"/>
      <c r="GO70" s="262"/>
      <c r="GP70" s="262"/>
      <c r="GQ70" s="262"/>
      <c r="GR70" s="262"/>
      <c r="GS70" s="262"/>
      <c r="GT70" s="262"/>
      <c r="GU70" s="262"/>
      <c r="GV70" s="262"/>
      <c r="GW70" s="262"/>
      <c r="GX70" s="262"/>
      <c r="GY70" s="262"/>
      <c r="GZ70" s="262"/>
      <c r="HA70" s="262"/>
      <c r="HB70" s="262"/>
      <c r="HC70" s="262"/>
      <c r="HD70" s="262"/>
      <c r="HE70" s="262"/>
      <c r="HF70" s="262"/>
      <c r="HG70" s="262"/>
      <c r="HH70" s="262"/>
      <c r="HI70" s="262"/>
      <c r="HJ70" s="262"/>
      <c r="HK70" s="262"/>
      <c r="HL70" s="262"/>
      <c r="HM70" s="262"/>
      <c r="HN70" s="262"/>
      <c r="HO70" s="262"/>
      <c r="HP70" s="262"/>
      <c r="HQ70" s="262"/>
      <c r="HR70" s="262"/>
      <c r="HS70" s="262"/>
      <c r="HT70" s="262"/>
      <c r="HU70" s="262"/>
      <c r="HV70" s="262"/>
      <c r="HW70" s="262"/>
      <c r="HX70" s="262"/>
      <c r="HY70" s="262"/>
      <c r="HZ70" s="262"/>
      <c r="IA70" s="262"/>
      <c r="IB70" s="262"/>
      <c r="IC70" s="262"/>
      <c r="ID70" s="262"/>
      <c r="IE70" s="262"/>
      <c r="IF70" s="262"/>
      <c r="IG70" s="262"/>
      <c r="IH70" s="262"/>
      <c r="II70" s="262"/>
      <c r="IJ70" s="262"/>
      <c r="IK70" s="262"/>
      <c r="IL70" s="262"/>
      <c r="IM70" s="262"/>
      <c r="IN70" s="262"/>
      <c r="IO70" s="262"/>
      <c r="IP70" s="262"/>
      <c r="IQ70" s="262"/>
      <c r="IR70" s="262"/>
      <c r="IS70" s="262"/>
      <c r="IT70" s="262"/>
      <c r="IU70" s="262"/>
      <c r="IV70" s="262"/>
      <c r="IW70" s="262"/>
    </row>
    <row r="71" customFormat="false" ht="11.25" hidden="false" customHeight="true" outlineLevel="0" collapsed="false">
      <c r="A71" s="259" t="s">
        <v>263</v>
      </c>
      <c r="B71" s="259" t="s">
        <v>251</v>
      </c>
      <c r="C71" s="259" t="s">
        <v>264</v>
      </c>
      <c r="D71" s="260" t="n">
        <v>37257</v>
      </c>
      <c r="E71" s="260" t="n">
        <v>37346</v>
      </c>
      <c r="F71" s="259" t="s">
        <v>279</v>
      </c>
      <c r="G71" s="259" t="n">
        <v>6876</v>
      </c>
      <c r="H71" s="259" t="s">
        <v>254</v>
      </c>
      <c r="I71" s="260" t="n">
        <v>37210</v>
      </c>
      <c r="J71" s="259" t="s">
        <v>193</v>
      </c>
      <c r="K71" s="259" t="s">
        <v>255</v>
      </c>
      <c r="L71" s="259" t="s">
        <v>140</v>
      </c>
      <c r="M71" s="262" t="b">
        <f aca="false">FALSE()</f>
        <v>0</v>
      </c>
      <c r="N71" s="262" t="n">
        <v>25</v>
      </c>
      <c r="O71" s="262" t="s">
        <v>256</v>
      </c>
      <c r="P71" s="262" t="s">
        <v>257</v>
      </c>
      <c r="Q71" s="262" t="s">
        <v>258</v>
      </c>
      <c r="R71" s="262" t="s">
        <v>259</v>
      </c>
      <c r="S71" s="262" t="b">
        <f aca="false">FALSE()</f>
        <v>0</v>
      </c>
      <c r="T71" s="262" t="n">
        <v>9600</v>
      </c>
      <c r="U71" s="262" t="n">
        <v>28.8</v>
      </c>
      <c r="V71" s="262" t="s">
        <v>260</v>
      </c>
      <c r="W71" s="262" t="n">
        <v>0</v>
      </c>
      <c r="X71" s="262" t="n">
        <v>276480</v>
      </c>
      <c r="Y71" s="260" t="n">
        <v>37211</v>
      </c>
      <c r="Z71" s="262" t="n">
        <v>28.75</v>
      </c>
      <c r="AA71" s="262" t="n">
        <v>-576</v>
      </c>
      <c r="AB71" s="262" t="n">
        <v>-572</v>
      </c>
      <c r="AC71" s="262"/>
      <c r="AD71" s="262"/>
      <c r="AE71" s="262"/>
      <c r="AF71" s="262"/>
      <c r="AG71" s="262"/>
      <c r="AH71" s="262"/>
      <c r="AI71" s="262"/>
      <c r="AJ71" s="262"/>
      <c r="AK71" s="262"/>
      <c r="AL71" s="262"/>
      <c r="AM71" s="262"/>
      <c r="AN71" s="262"/>
      <c r="AO71" s="262"/>
      <c r="AP71" s="262"/>
      <c r="AQ71" s="262"/>
      <c r="AR71" s="262"/>
      <c r="AS71" s="262"/>
      <c r="AT71" s="262"/>
      <c r="AU71" s="262"/>
      <c r="AV71" s="262"/>
      <c r="AW71" s="262"/>
      <c r="AX71" s="262"/>
      <c r="AY71" s="262"/>
      <c r="AZ71" s="262"/>
      <c r="BA71" s="262"/>
      <c r="BB71" s="262"/>
      <c r="BC71" s="262"/>
      <c r="BD71" s="262"/>
      <c r="BE71" s="262"/>
      <c r="BF71" s="262"/>
      <c r="BG71" s="262"/>
      <c r="BH71" s="262"/>
      <c r="BI71" s="262"/>
      <c r="BJ71" s="262"/>
      <c r="BK71" s="262"/>
      <c r="BL71" s="262"/>
      <c r="BM71" s="262"/>
      <c r="BN71" s="262"/>
      <c r="BO71" s="262"/>
      <c r="BP71" s="262"/>
      <c r="BQ71" s="262"/>
      <c r="BR71" s="262"/>
      <c r="BS71" s="262"/>
      <c r="BT71" s="262"/>
      <c r="BU71" s="262"/>
      <c r="BV71" s="262"/>
      <c r="BW71" s="262"/>
      <c r="BX71" s="262"/>
      <c r="BY71" s="262"/>
      <c r="BZ71" s="262"/>
      <c r="CA71" s="262"/>
      <c r="CB71" s="262"/>
      <c r="CC71" s="262"/>
      <c r="CD71" s="262"/>
      <c r="CE71" s="262"/>
      <c r="CF71" s="262"/>
      <c r="CG71" s="262"/>
      <c r="CH71" s="262"/>
      <c r="CI71" s="262"/>
      <c r="CJ71" s="262"/>
      <c r="CK71" s="262"/>
      <c r="CL71" s="262"/>
      <c r="CM71" s="262"/>
      <c r="CN71" s="262"/>
      <c r="CO71" s="262"/>
      <c r="CP71" s="262"/>
      <c r="CQ71" s="262"/>
      <c r="CR71" s="262"/>
      <c r="CS71" s="262"/>
      <c r="CT71" s="262"/>
      <c r="CU71" s="262"/>
      <c r="CV71" s="262"/>
      <c r="CW71" s="262"/>
      <c r="CX71" s="262"/>
      <c r="CY71" s="262"/>
      <c r="CZ71" s="262"/>
      <c r="DA71" s="262"/>
      <c r="DB71" s="262"/>
      <c r="DC71" s="262"/>
      <c r="DD71" s="262"/>
      <c r="DE71" s="262"/>
      <c r="DF71" s="262"/>
      <c r="DG71" s="262"/>
      <c r="DH71" s="262"/>
      <c r="DI71" s="262"/>
      <c r="DJ71" s="262"/>
      <c r="DK71" s="262"/>
      <c r="DL71" s="262"/>
      <c r="DM71" s="262"/>
      <c r="DN71" s="262"/>
      <c r="DO71" s="262"/>
      <c r="DP71" s="262"/>
      <c r="DQ71" s="262"/>
      <c r="DR71" s="262"/>
      <c r="DS71" s="262"/>
      <c r="DT71" s="262"/>
      <c r="DU71" s="262"/>
      <c r="DV71" s="262"/>
      <c r="DW71" s="262"/>
      <c r="DX71" s="262"/>
      <c r="DY71" s="262"/>
      <c r="DZ71" s="262"/>
      <c r="EA71" s="262"/>
      <c r="EB71" s="262"/>
      <c r="EC71" s="262"/>
      <c r="ED71" s="262"/>
      <c r="EE71" s="262"/>
      <c r="EF71" s="262"/>
      <c r="EG71" s="262"/>
      <c r="EH71" s="262"/>
      <c r="EI71" s="262"/>
      <c r="EJ71" s="262"/>
      <c r="EK71" s="262"/>
      <c r="EL71" s="262"/>
      <c r="EM71" s="262"/>
      <c r="EN71" s="262"/>
      <c r="EO71" s="262"/>
      <c r="EP71" s="262"/>
      <c r="EQ71" s="262"/>
      <c r="ER71" s="262"/>
      <c r="ES71" s="262"/>
      <c r="ET71" s="262"/>
      <c r="EU71" s="262"/>
      <c r="EV71" s="262"/>
      <c r="EW71" s="262"/>
      <c r="EX71" s="262"/>
      <c r="EY71" s="262"/>
      <c r="EZ71" s="262"/>
      <c r="FA71" s="262"/>
      <c r="FB71" s="262"/>
      <c r="FC71" s="262"/>
      <c r="FD71" s="262"/>
      <c r="FE71" s="262"/>
      <c r="FF71" s="262"/>
      <c r="FG71" s="262"/>
      <c r="FH71" s="262"/>
      <c r="FI71" s="262"/>
      <c r="FJ71" s="262"/>
      <c r="FK71" s="262"/>
      <c r="FL71" s="262"/>
      <c r="FM71" s="262"/>
      <c r="FN71" s="262"/>
      <c r="FO71" s="262"/>
      <c r="FP71" s="262"/>
      <c r="FQ71" s="262"/>
      <c r="FR71" s="262"/>
      <c r="FS71" s="262"/>
      <c r="FT71" s="262"/>
      <c r="FU71" s="262"/>
      <c r="FV71" s="262"/>
      <c r="FW71" s="262"/>
      <c r="FX71" s="262"/>
      <c r="FY71" s="262"/>
      <c r="FZ71" s="262"/>
      <c r="GA71" s="262"/>
      <c r="GB71" s="262"/>
      <c r="GC71" s="262"/>
      <c r="GD71" s="262"/>
      <c r="GE71" s="262"/>
      <c r="GF71" s="262"/>
      <c r="GG71" s="262"/>
      <c r="GH71" s="262"/>
      <c r="GI71" s="262"/>
      <c r="GJ71" s="262"/>
      <c r="GK71" s="262"/>
      <c r="GL71" s="262"/>
      <c r="GM71" s="262"/>
      <c r="GN71" s="262"/>
      <c r="GO71" s="262"/>
      <c r="GP71" s="262"/>
      <c r="GQ71" s="262"/>
      <c r="GR71" s="262"/>
      <c r="GS71" s="262"/>
      <c r="GT71" s="262"/>
      <c r="GU71" s="262"/>
      <c r="GV71" s="262"/>
      <c r="GW71" s="262"/>
      <c r="GX71" s="262"/>
      <c r="GY71" s="262"/>
      <c r="GZ71" s="262"/>
      <c r="HA71" s="262"/>
      <c r="HB71" s="262"/>
      <c r="HC71" s="262"/>
      <c r="HD71" s="262"/>
      <c r="HE71" s="262"/>
      <c r="HF71" s="262"/>
      <c r="HG71" s="262"/>
      <c r="HH71" s="262"/>
      <c r="HI71" s="262"/>
      <c r="HJ71" s="262"/>
      <c r="HK71" s="262"/>
      <c r="HL71" s="262"/>
      <c r="HM71" s="262"/>
      <c r="HN71" s="262"/>
      <c r="HO71" s="262"/>
      <c r="HP71" s="262"/>
      <c r="HQ71" s="262"/>
      <c r="HR71" s="262"/>
      <c r="HS71" s="262"/>
      <c r="HT71" s="262"/>
      <c r="HU71" s="262"/>
      <c r="HV71" s="262"/>
      <c r="HW71" s="262"/>
      <c r="HX71" s="262"/>
      <c r="HY71" s="262"/>
      <c r="HZ71" s="262"/>
      <c r="IA71" s="262"/>
      <c r="IB71" s="262"/>
      <c r="IC71" s="262"/>
      <c r="ID71" s="262"/>
      <c r="IE71" s="262"/>
      <c r="IF71" s="262"/>
      <c r="IG71" s="262"/>
      <c r="IH71" s="262"/>
      <c r="II71" s="262"/>
      <c r="IJ71" s="262"/>
      <c r="IK71" s="262"/>
      <c r="IL71" s="262"/>
      <c r="IM71" s="262"/>
      <c r="IN71" s="262"/>
      <c r="IO71" s="262"/>
      <c r="IP71" s="262"/>
      <c r="IQ71" s="262"/>
      <c r="IR71" s="262"/>
      <c r="IS71" s="262"/>
      <c r="IT71" s="262"/>
      <c r="IU71" s="262"/>
      <c r="IV71" s="262"/>
      <c r="IW71" s="262"/>
    </row>
    <row r="72" customFormat="false" ht="11.25" hidden="false" customHeight="true" outlineLevel="0" collapsed="false">
      <c r="A72" s="263" t="s">
        <v>280</v>
      </c>
      <c r="B72" s="263" t="s">
        <v>251</v>
      </c>
      <c r="C72" s="263" t="s">
        <v>264</v>
      </c>
      <c r="D72" s="264" t="n">
        <v>37226</v>
      </c>
      <c r="E72" s="264" t="n">
        <v>37256</v>
      </c>
      <c r="F72" s="263" t="s">
        <v>281</v>
      </c>
      <c r="G72" s="263" t="n">
        <v>6877</v>
      </c>
      <c r="H72" s="263" t="s">
        <v>254</v>
      </c>
      <c r="I72" s="264" t="n">
        <v>37210</v>
      </c>
      <c r="J72" s="263" t="s">
        <v>191</v>
      </c>
      <c r="K72" s="263" t="s">
        <v>262</v>
      </c>
      <c r="L72" s="263" t="s">
        <v>136</v>
      </c>
      <c r="M72" s="266" t="b">
        <f aca="false">FALSE()</f>
        <v>0</v>
      </c>
      <c r="N72" s="266" t="n">
        <v>-25</v>
      </c>
      <c r="O72" s="266" t="s">
        <v>256</v>
      </c>
      <c r="P72" s="266" t="s">
        <v>257</v>
      </c>
      <c r="Q72" s="266" t="s">
        <v>258</v>
      </c>
      <c r="R72" s="266" t="s">
        <v>259</v>
      </c>
      <c r="S72" s="266" t="b">
        <f aca="false">FALSE()</f>
        <v>0</v>
      </c>
      <c r="T72" s="266" t="n">
        <v>-10000</v>
      </c>
      <c r="U72" s="266" t="n">
        <v>31</v>
      </c>
      <c r="V72" s="266" t="s">
        <v>260</v>
      </c>
      <c r="W72" s="266" t="n">
        <v>0</v>
      </c>
      <c r="X72" s="266" t="n">
        <v>-310000</v>
      </c>
      <c r="Y72" s="264" t="n">
        <v>37211</v>
      </c>
      <c r="Z72" s="266" t="n">
        <v>31.25</v>
      </c>
      <c r="AA72" s="266" t="n">
        <v>-2600</v>
      </c>
      <c r="AB72" s="266" t="n">
        <v>-2597</v>
      </c>
      <c r="AC72" s="266"/>
      <c r="AD72" s="266"/>
      <c r="AE72" s="266"/>
      <c r="AF72" s="266"/>
      <c r="AG72" s="266"/>
      <c r="AH72" s="266"/>
      <c r="AI72" s="266"/>
      <c r="AJ72" s="266"/>
      <c r="AK72" s="266"/>
      <c r="AL72" s="266"/>
      <c r="AM72" s="266"/>
      <c r="AN72" s="266"/>
      <c r="AO72" s="266"/>
      <c r="AP72" s="266"/>
      <c r="AQ72" s="266"/>
      <c r="AR72" s="266"/>
      <c r="AS72" s="266"/>
      <c r="AT72" s="266"/>
      <c r="AU72" s="266"/>
      <c r="AV72" s="266"/>
      <c r="AW72" s="266"/>
      <c r="AX72" s="266"/>
      <c r="AY72" s="266"/>
      <c r="AZ72" s="266"/>
      <c r="BA72" s="266"/>
      <c r="BB72" s="266"/>
      <c r="BC72" s="266"/>
      <c r="BD72" s="266"/>
      <c r="BE72" s="266"/>
      <c r="BF72" s="266"/>
      <c r="BG72" s="266"/>
      <c r="BH72" s="266"/>
      <c r="BI72" s="266"/>
      <c r="BJ72" s="266"/>
      <c r="BK72" s="266"/>
      <c r="BL72" s="266"/>
      <c r="BM72" s="266"/>
      <c r="BN72" s="266"/>
      <c r="BO72" s="266"/>
      <c r="BP72" s="266"/>
      <c r="BQ72" s="266"/>
      <c r="BR72" s="266"/>
      <c r="BS72" s="266"/>
      <c r="BT72" s="266"/>
      <c r="BU72" s="266"/>
      <c r="BV72" s="266"/>
      <c r="BW72" s="266"/>
      <c r="BX72" s="266"/>
      <c r="BY72" s="266"/>
      <c r="BZ72" s="266"/>
      <c r="CA72" s="266"/>
      <c r="CB72" s="266"/>
      <c r="CC72" s="266"/>
      <c r="CD72" s="266"/>
      <c r="CE72" s="266"/>
      <c r="CF72" s="266"/>
      <c r="CG72" s="266"/>
      <c r="CH72" s="266"/>
      <c r="CI72" s="266"/>
      <c r="CJ72" s="266"/>
      <c r="CK72" s="266"/>
      <c r="CL72" s="266"/>
      <c r="CM72" s="266"/>
      <c r="CN72" s="266"/>
      <c r="CO72" s="266"/>
      <c r="CP72" s="266"/>
      <c r="CQ72" s="266"/>
      <c r="CR72" s="266"/>
      <c r="CS72" s="266"/>
      <c r="CT72" s="266"/>
      <c r="CU72" s="266"/>
      <c r="CV72" s="266"/>
      <c r="CW72" s="266"/>
      <c r="CX72" s="266"/>
      <c r="CY72" s="266"/>
      <c r="CZ72" s="266"/>
      <c r="DA72" s="266"/>
      <c r="DB72" s="266"/>
      <c r="DC72" s="266"/>
      <c r="DD72" s="266"/>
      <c r="DE72" s="266"/>
      <c r="DF72" s="266"/>
      <c r="DG72" s="266"/>
      <c r="DH72" s="266"/>
      <c r="DI72" s="266"/>
      <c r="DJ72" s="266"/>
      <c r="DK72" s="266"/>
      <c r="DL72" s="266"/>
      <c r="DM72" s="266"/>
      <c r="DN72" s="266"/>
      <c r="DO72" s="266"/>
      <c r="DP72" s="266"/>
      <c r="DQ72" s="266"/>
      <c r="DR72" s="266"/>
      <c r="DS72" s="266"/>
      <c r="DT72" s="266"/>
      <c r="DU72" s="266"/>
      <c r="DV72" s="266"/>
      <c r="DW72" s="266"/>
      <c r="DX72" s="266"/>
      <c r="DY72" s="266"/>
      <c r="DZ72" s="266"/>
      <c r="EA72" s="266"/>
      <c r="EB72" s="266"/>
      <c r="EC72" s="266"/>
      <c r="ED72" s="266"/>
      <c r="EE72" s="266"/>
      <c r="EF72" s="266"/>
      <c r="EG72" s="266"/>
      <c r="EH72" s="266"/>
      <c r="EI72" s="266"/>
      <c r="EJ72" s="266"/>
      <c r="EK72" s="266"/>
      <c r="EL72" s="266"/>
      <c r="EM72" s="266"/>
      <c r="EN72" s="266"/>
      <c r="EO72" s="266"/>
      <c r="EP72" s="266"/>
      <c r="EQ72" s="266"/>
      <c r="ER72" s="266"/>
      <c r="ES72" s="266"/>
      <c r="ET72" s="266"/>
      <c r="EU72" s="266"/>
      <c r="EV72" s="266"/>
      <c r="EW72" s="266"/>
      <c r="EX72" s="266"/>
      <c r="EY72" s="266"/>
      <c r="EZ72" s="266"/>
      <c r="FA72" s="266"/>
      <c r="FB72" s="266"/>
      <c r="FC72" s="266"/>
      <c r="FD72" s="266"/>
      <c r="FE72" s="266"/>
      <c r="FF72" s="266"/>
      <c r="FG72" s="266"/>
      <c r="FH72" s="266"/>
      <c r="FI72" s="266"/>
      <c r="FJ72" s="266"/>
      <c r="FK72" s="266"/>
      <c r="FL72" s="266"/>
      <c r="FM72" s="266"/>
      <c r="FN72" s="266"/>
      <c r="FO72" s="266"/>
      <c r="FP72" s="266"/>
      <c r="FQ72" s="266"/>
      <c r="FR72" s="266"/>
      <c r="FS72" s="266"/>
      <c r="FT72" s="266"/>
      <c r="FU72" s="266"/>
      <c r="FV72" s="266"/>
      <c r="FW72" s="266"/>
      <c r="FX72" s="266"/>
      <c r="FY72" s="266"/>
      <c r="FZ72" s="266"/>
      <c r="GA72" s="266"/>
      <c r="GB72" s="266"/>
      <c r="GC72" s="266"/>
      <c r="GD72" s="266"/>
      <c r="GE72" s="266"/>
      <c r="GF72" s="266"/>
      <c r="GG72" s="266"/>
      <c r="GH72" s="266"/>
      <c r="GI72" s="266"/>
      <c r="GJ72" s="266"/>
      <c r="GK72" s="266"/>
      <c r="GL72" s="266"/>
      <c r="GM72" s="266"/>
      <c r="GN72" s="266"/>
      <c r="GO72" s="266"/>
      <c r="GP72" s="266"/>
      <c r="GQ72" s="266"/>
      <c r="GR72" s="266"/>
      <c r="GS72" s="266"/>
      <c r="GT72" s="266"/>
      <c r="GU72" s="266"/>
      <c r="GV72" s="266"/>
      <c r="GW72" s="266"/>
      <c r="GX72" s="266"/>
      <c r="GY72" s="266"/>
      <c r="GZ72" s="266"/>
      <c r="HA72" s="266"/>
      <c r="HB72" s="266"/>
      <c r="HC72" s="266"/>
      <c r="HD72" s="266"/>
      <c r="HE72" s="266"/>
      <c r="HF72" s="266"/>
      <c r="HG72" s="266"/>
      <c r="HH72" s="266"/>
      <c r="HI72" s="266"/>
      <c r="HJ72" s="266"/>
      <c r="HK72" s="266"/>
      <c r="HL72" s="266"/>
      <c r="HM72" s="266"/>
      <c r="HN72" s="266"/>
      <c r="HO72" s="266"/>
      <c r="HP72" s="266"/>
      <c r="HQ72" s="266"/>
      <c r="HR72" s="266"/>
      <c r="HS72" s="266"/>
      <c r="HT72" s="266"/>
      <c r="HU72" s="266"/>
      <c r="HV72" s="266"/>
      <c r="HW72" s="266"/>
      <c r="HX72" s="266"/>
      <c r="HY72" s="266"/>
      <c r="HZ72" s="266"/>
      <c r="IA72" s="266"/>
      <c r="IB72" s="266"/>
      <c r="IC72" s="266"/>
      <c r="ID72" s="266"/>
      <c r="IE72" s="266"/>
      <c r="IF72" s="266"/>
      <c r="IG72" s="266"/>
      <c r="IH72" s="266"/>
      <c r="II72" s="266"/>
      <c r="IJ72" s="266"/>
      <c r="IK72" s="266"/>
      <c r="IL72" s="266"/>
      <c r="IM72" s="266"/>
      <c r="IN72" s="266"/>
      <c r="IO72" s="266"/>
      <c r="IP72" s="266"/>
      <c r="IQ72" s="266"/>
      <c r="IR72" s="266"/>
      <c r="IS72" s="266"/>
      <c r="IT72" s="266"/>
      <c r="IU72" s="266"/>
      <c r="IV72" s="266"/>
      <c r="IW72" s="266"/>
    </row>
    <row r="73" customFormat="false" ht="9.75" hidden="false" customHeight="true" outlineLevel="0" collapsed="false">
      <c r="T73" s="267"/>
    </row>
    <row r="74" customFormat="false" ht="9.75" hidden="false" customHeight="true" outlineLevel="0" collapsed="false">
      <c r="T74" s="267"/>
    </row>
    <row r="75" customFormat="false" ht="9.75" hidden="false" customHeight="true" outlineLevel="0" collapsed="false">
      <c r="T75" s="267"/>
    </row>
    <row r="76" customFormat="false" ht="9.75" hidden="false" customHeight="true" outlineLevel="0" collapsed="false">
      <c r="T76" s="267"/>
    </row>
    <row r="77" customFormat="false" ht="9.75" hidden="false" customHeight="true" outlineLevel="0" collapsed="false">
      <c r="T77" s="267"/>
    </row>
    <row r="78" customFormat="false" ht="9.75" hidden="false" customHeight="true" outlineLevel="0" collapsed="false">
      <c r="T78" s="267"/>
    </row>
    <row r="79" customFormat="false" ht="9.75" hidden="false" customHeight="true" outlineLevel="0" collapsed="false">
      <c r="T79" s="267"/>
    </row>
    <row r="80" customFormat="false" ht="9.75" hidden="false" customHeight="true" outlineLevel="0" collapsed="false">
      <c r="T80" s="267"/>
    </row>
    <row r="81" customFormat="false" ht="9.75" hidden="false" customHeight="true" outlineLevel="0" collapsed="false">
      <c r="T81" s="267"/>
    </row>
    <row r="82" customFormat="false" ht="9.75" hidden="false" customHeight="true" outlineLevel="0" collapsed="false">
      <c r="T82" s="267"/>
    </row>
    <row r="83" customFormat="false" ht="9.75" hidden="false" customHeight="true" outlineLevel="0" collapsed="false">
      <c r="T83" s="267"/>
    </row>
    <row r="84" customFormat="false" ht="9.75" hidden="false" customHeight="true" outlineLevel="0" collapsed="false">
      <c r="T84" s="267"/>
    </row>
    <row r="85" customFormat="false" ht="9.75" hidden="false" customHeight="true" outlineLevel="0" collapsed="false">
      <c r="T85" s="267"/>
    </row>
    <row r="86" customFormat="false" ht="9.75" hidden="false" customHeight="true" outlineLevel="0" collapsed="false">
      <c r="T86" s="267"/>
    </row>
    <row r="87" customFormat="false" ht="9.75" hidden="false" customHeight="true" outlineLevel="0" collapsed="false">
      <c r="T87" s="267"/>
    </row>
    <row r="88" customFormat="false" ht="9.75" hidden="false" customHeight="true" outlineLevel="0" collapsed="false">
      <c r="T88" s="267"/>
    </row>
    <row r="89" customFormat="false" ht="9.75" hidden="false" customHeight="true" outlineLevel="0" collapsed="false">
      <c r="T89" s="267"/>
    </row>
    <row r="90" customFormat="false" ht="9.75" hidden="false" customHeight="true" outlineLevel="0" collapsed="false">
      <c r="T90" s="267"/>
    </row>
    <row r="91" customFormat="false" ht="9.75" hidden="false" customHeight="true" outlineLevel="0" collapsed="false">
      <c r="T91" s="267"/>
    </row>
    <row r="92" customFormat="false" ht="9.75" hidden="false" customHeight="true" outlineLevel="0" collapsed="false">
      <c r="T92" s="267"/>
    </row>
    <row r="93" customFormat="false" ht="9.75" hidden="false" customHeight="true" outlineLevel="0" collapsed="false">
      <c r="T93" s="267"/>
    </row>
    <row r="94" customFormat="false" ht="9.75" hidden="false" customHeight="true" outlineLevel="0" collapsed="false">
      <c r="T94" s="267"/>
    </row>
    <row r="95" customFormat="false" ht="9.75" hidden="false" customHeight="true" outlineLevel="0" collapsed="false">
      <c r="T95" s="267"/>
    </row>
    <row r="96" customFormat="false" ht="9.75" hidden="false" customHeight="true" outlineLevel="0" collapsed="false">
      <c r="T96" s="267"/>
    </row>
    <row r="97" customFormat="false" ht="9.75" hidden="false" customHeight="true" outlineLevel="0" collapsed="false">
      <c r="T97" s="267"/>
    </row>
    <row r="98" customFormat="false" ht="9.75" hidden="false" customHeight="true" outlineLevel="0" collapsed="false">
      <c r="T98" s="267"/>
    </row>
    <row r="99" customFormat="false" ht="9.75" hidden="false" customHeight="true" outlineLevel="0" collapsed="false">
      <c r="T99" s="267"/>
    </row>
    <row r="100" customFormat="false" ht="9.75" hidden="false" customHeight="true" outlineLevel="0" collapsed="false">
      <c r="T100" s="267"/>
    </row>
    <row r="101" customFormat="false" ht="9.75" hidden="false" customHeight="true" outlineLevel="0" collapsed="false">
      <c r="T101" s="267"/>
    </row>
    <row r="102" customFormat="false" ht="9.75" hidden="false" customHeight="true" outlineLevel="0" collapsed="false">
      <c r="T102" s="267"/>
    </row>
    <row r="103" customFormat="false" ht="9.75" hidden="false" customHeight="true" outlineLevel="0" collapsed="false">
      <c r="T103" s="267"/>
    </row>
    <row r="104" customFormat="false" ht="9.75" hidden="false" customHeight="true" outlineLevel="0" collapsed="false">
      <c r="T104" s="267"/>
    </row>
    <row r="105" customFormat="false" ht="9.75" hidden="false" customHeight="true" outlineLevel="0" collapsed="false">
      <c r="T105" s="267"/>
    </row>
    <row r="106" customFormat="false" ht="9.75" hidden="false" customHeight="true" outlineLevel="0" collapsed="false">
      <c r="T106" s="267"/>
    </row>
    <row r="107" customFormat="false" ht="9.75" hidden="false" customHeight="true" outlineLevel="0" collapsed="false">
      <c r="T107" s="267"/>
    </row>
    <row r="108" customFormat="false" ht="9.75" hidden="false" customHeight="true" outlineLevel="0" collapsed="false">
      <c r="T108" s="267"/>
    </row>
    <row r="109" customFormat="false" ht="9.75" hidden="false" customHeight="true" outlineLevel="0" collapsed="false">
      <c r="T109" s="267"/>
    </row>
    <row r="110" customFormat="false" ht="9.75" hidden="false" customHeight="true" outlineLevel="0" collapsed="false">
      <c r="T110" s="267"/>
    </row>
    <row r="111" customFormat="false" ht="9.75" hidden="false" customHeight="true" outlineLevel="0" collapsed="false">
      <c r="T111" s="267"/>
    </row>
    <row r="112" customFormat="false" ht="9.75" hidden="false" customHeight="true" outlineLevel="0" collapsed="false">
      <c r="T112" s="267"/>
    </row>
    <row r="113" customFormat="false" ht="9.75" hidden="false" customHeight="true" outlineLevel="0" collapsed="false">
      <c r="T113" s="267"/>
    </row>
    <row r="114" customFormat="false" ht="9.75" hidden="false" customHeight="true" outlineLevel="0" collapsed="false">
      <c r="T114" s="267"/>
    </row>
    <row r="115" customFormat="false" ht="9.75" hidden="false" customHeight="true" outlineLevel="0" collapsed="false">
      <c r="T115" s="267"/>
    </row>
    <row r="116" customFormat="false" ht="9.75" hidden="false" customHeight="true" outlineLevel="0" collapsed="false">
      <c r="T116" s="267"/>
    </row>
    <row r="117" customFormat="false" ht="9.75" hidden="false" customHeight="true" outlineLevel="0" collapsed="false">
      <c r="T117" s="267"/>
    </row>
    <row r="118" customFormat="false" ht="9.75" hidden="false" customHeight="true" outlineLevel="0" collapsed="false">
      <c r="T118" s="267"/>
    </row>
    <row r="119" customFormat="false" ht="9.75" hidden="false" customHeight="true" outlineLevel="0" collapsed="false">
      <c r="T119" s="267"/>
    </row>
    <row r="120" customFormat="false" ht="9.75" hidden="false" customHeight="true" outlineLevel="0" collapsed="false">
      <c r="T120" s="267"/>
    </row>
    <row r="121" customFormat="false" ht="9.75" hidden="false" customHeight="true" outlineLevel="0" collapsed="false">
      <c r="T121" s="267"/>
    </row>
    <row r="122" customFormat="false" ht="9.75" hidden="false" customHeight="true" outlineLevel="0" collapsed="false">
      <c r="T122" s="267"/>
    </row>
    <row r="123" customFormat="false" ht="9.75" hidden="false" customHeight="true" outlineLevel="0" collapsed="false">
      <c r="T123" s="267"/>
    </row>
    <row r="124" customFormat="false" ht="9.75" hidden="false" customHeight="true" outlineLevel="0" collapsed="false">
      <c r="T124" s="267"/>
    </row>
    <row r="125" customFormat="false" ht="9.75" hidden="false" customHeight="true" outlineLevel="0" collapsed="false">
      <c r="T125" s="267"/>
    </row>
    <row r="126" customFormat="false" ht="9.75" hidden="false" customHeight="true" outlineLevel="0" collapsed="false">
      <c r="T126" s="267"/>
    </row>
    <row r="127" customFormat="false" ht="9.75" hidden="false" customHeight="true" outlineLevel="0" collapsed="false">
      <c r="T127" s="267"/>
    </row>
    <row r="128" customFormat="false" ht="9.75" hidden="false" customHeight="true" outlineLevel="0" collapsed="false">
      <c r="T128" s="267"/>
    </row>
    <row r="129" customFormat="false" ht="9.75" hidden="false" customHeight="true" outlineLevel="0" collapsed="false">
      <c r="T129" s="267"/>
    </row>
    <row r="130" customFormat="false" ht="9.75" hidden="false" customHeight="true" outlineLevel="0" collapsed="false">
      <c r="T130" s="267"/>
    </row>
    <row r="131" customFormat="false" ht="9.75" hidden="false" customHeight="true" outlineLevel="0" collapsed="false">
      <c r="T131" s="267"/>
    </row>
    <row r="132" customFormat="false" ht="9.75" hidden="false" customHeight="true" outlineLevel="0" collapsed="false">
      <c r="T132" s="267"/>
    </row>
    <row r="133" customFormat="false" ht="9.75" hidden="false" customHeight="true" outlineLevel="0" collapsed="false">
      <c r="T133" s="267"/>
    </row>
    <row r="134" customFormat="false" ht="9.75" hidden="false" customHeight="true" outlineLevel="0" collapsed="false">
      <c r="T134" s="267"/>
    </row>
    <row r="135" customFormat="false" ht="9.75" hidden="false" customHeight="true" outlineLevel="0" collapsed="false">
      <c r="T135" s="267"/>
    </row>
    <row r="136" customFormat="false" ht="9.75" hidden="false" customHeight="true" outlineLevel="0" collapsed="false">
      <c r="T136" s="267"/>
    </row>
    <row r="137" customFormat="false" ht="9.75" hidden="false" customHeight="true" outlineLevel="0" collapsed="false">
      <c r="T137" s="267"/>
    </row>
    <row r="138" customFormat="false" ht="9.75" hidden="false" customHeight="true" outlineLevel="0" collapsed="false">
      <c r="T138" s="267"/>
    </row>
    <row r="139" customFormat="false" ht="9.75" hidden="false" customHeight="true" outlineLevel="0" collapsed="false">
      <c r="T139" s="267"/>
    </row>
    <row r="140" customFormat="false" ht="9.75" hidden="false" customHeight="true" outlineLevel="0" collapsed="false">
      <c r="T140" s="267"/>
    </row>
    <row r="141" customFormat="false" ht="9.75" hidden="false" customHeight="true" outlineLevel="0" collapsed="false">
      <c r="T141" s="267"/>
    </row>
    <row r="142" customFormat="false" ht="9.75" hidden="false" customHeight="true" outlineLevel="0" collapsed="false">
      <c r="T142" s="267"/>
    </row>
    <row r="143" customFormat="false" ht="9.75" hidden="false" customHeight="true" outlineLevel="0" collapsed="false">
      <c r="T143" s="267"/>
    </row>
    <row r="144" customFormat="false" ht="9.75" hidden="false" customHeight="true" outlineLevel="0" collapsed="false">
      <c r="T144" s="267"/>
    </row>
    <row r="145" customFormat="false" ht="9.75" hidden="false" customHeight="true" outlineLevel="0" collapsed="false">
      <c r="T145" s="267"/>
    </row>
    <row r="146" customFormat="false" ht="9.75" hidden="false" customHeight="true" outlineLevel="0" collapsed="false">
      <c r="T146" s="267"/>
    </row>
    <row r="147" customFormat="false" ht="9.75" hidden="false" customHeight="true" outlineLevel="0" collapsed="false">
      <c r="T147" s="267"/>
    </row>
    <row r="148" customFormat="false" ht="9.75" hidden="false" customHeight="true" outlineLevel="0" collapsed="false">
      <c r="T148" s="267"/>
    </row>
    <row r="149" customFormat="false" ht="9.75" hidden="false" customHeight="true" outlineLevel="0" collapsed="false">
      <c r="T149" s="267"/>
    </row>
    <row r="150" customFormat="false" ht="9.75" hidden="false" customHeight="true" outlineLevel="0" collapsed="false">
      <c r="T150" s="267"/>
    </row>
    <row r="151" customFormat="false" ht="9.75" hidden="false" customHeight="true" outlineLevel="0" collapsed="false">
      <c r="T151" s="267"/>
    </row>
    <row r="152" customFormat="false" ht="9.75" hidden="false" customHeight="true" outlineLevel="0" collapsed="false">
      <c r="T152" s="267"/>
    </row>
    <row r="153" customFormat="false" ht="9.75" hidden="false" customHeight="true" outlineLevel="0" collapsed="false">
      <c r="T153" s="267"/>
    </row>
    <row r="154" customFormat="false" ht="9.75" hidden="false" customHeight="true" outlineLevel="0" collapsed="false">
      <c r="T154" s="267"/>
    </row>
    <row r="155" customFormat="false" ht="9.75" hidden="false" customHeight="true" outlineLevel="0" collapsed="false">
      <c r="T155" s="267"/>
    </row>
    <row r="156" customFormat="false" ht="9.75" hidden="false" customHeight="true" outlineLevel="0" collapsed="false">
      <c r="T156" s="267"/>
    </row>
    <row r="157" customFormat="false" ht="9.75" hidden="false" customHeight="true" outlineLevel="0" collapsed="false">
      <c r="T157" s="267"/>
    </row>
    <row r="158" customFormat="false" ht="9.75" hidden="false" customHeight="true" outlineLevel="0" collapsed="false">
      <c r="T158" s="267"/>
    </row>
    <row r="159" customFormat="false" ht="9.75" hidden="false" customHeight="true" outlineLevel="0" collapsed="false">
      <c r="T159" s="267"/>
    </row>
    <row r="160" customFormat="false" ht="9.75" hidden="false" customHeight="true" outlineLevel="0" collapsed="false">
      <c r="T160" s="267"/>
    </row>
    <row r="161" customFormat="false" ht="9.75" hidden="false" customHeight="true" outlineLevel="0" collapsed="false">
      <c r="T161" s="267"/>
    </row>
    <row r="162" customFormat="false" ht="9.75" hidden="false" customHeight="true" outlineLevel="0" collapsed="false">
      <c r="T162" s="267"/>
    </row>
    <row r="163" customFormat="false" ht="9.75" hidden="false" customHeight="true" outlineLevel="0" collapsed="false">
      <c r="T163" s="267"/>
    </row>
    <row r="164" customFormat="false" ht="9.75" hidden="false" customHeight="true" outlineLevel="0" collapsed="false">
      <c r="T164" s="267"/>
    </row>
    <row r="165" customFormat="false" ht="9.75" hidden="false" customHeight="true" outlineLevel="0" collapsed="false">
      <c r="T165" s="267"/>
    </row>
    <row r="166" customFormat="false" ht="9.75" hidden="false" customHeight="true" outlineLevel="0" collapsed="false">
      <c r="T166" s="267"/>
    </row>
    <row r="167" customFormat="false" ht="9.75" hidden="false" customHeight="true" outlineLevel="0" collapsed="false">
      <c r="T167" s="267"/>
    </row>
    <row r="168" customFormat="false" ht="9.75" hidden="false" customHeight="true" outlineLevel="0" collapsed="false">
      <c r="T168" s="267"/>
    </row>
    <row r="169" customFormat="false" ht="9.75" hidden="false" customHeight="true" outlineLevel="0" collapsed="false">
      <c r="T169" s="267"/>
    </row>
    <row r="170" customFormat="false" ht="9.75" hidden="false" customHeight="true" outlineLevel="0" collapsed="false">
      <c r="T170" s="267"/>
    </row>
    <row r="171" customFormat="false" ht="9.75" hidden="false" customHeight="true" outlineLevel="0" collapsed="false">
      <c r="T171" s="267"/>
    </row>
    <row r="172" customFormat="false" ht="9.75" hidden="false" customHeight="true" outlineLevel="0" collapsed="false">
      <c r="T172" s="267"/>
    </row>
    <row r="173" customFormat="false" ht="9.75" hidden="false" customHeight="true" outlineLevel="0" collapsed="false">
      <c r="T173" s="267"/>
    </row>
    <row r="174" customFormat="false" ht="9.75" hidden="false" customHeight="true" outlineLevel="0" collapsed="false">
      <c r="T174" s="267"/>
    </row>
    <row r="175" customFormat="false" ht="9.75" hidden="false" customHeight="true" outlineLevel="0" collapsed="false">
      <c r="T175" s="267"/>
    </row>
    <row r="176" customFormat="false" ht="9.75" hidden="false" customHeight="true" outlineLevel="0" collapsed="false">
      <c r="T176" s="267"/>
    </row>
    <row r="177" customFormat="false" ht="9.75" hidden="false" customHeight="true" outlineLevel="0" collapsed="false">
      <c r="T177" s="267"/>
    </row>
    <row r="178" customFormat="false" ht="9.75" hidden="false" customHeight="true" outlineLevel="0" collapsed="false">
      <c r="T178" s="267"/>
    </row>
    <row r="179" customFormat="false" ht="9.75" hidden="false" customHeight="true" outlineLevel="0" collapsed="false">
      <c r="T179" s="267"/>
    </row>
    <row r="180" customFormat="false" ht="9.75" hidden="false" customHeight="true" outlineLevel="0" collapsed="false">
      <c r="T180" s="267"/>
    </row>
    <row r="181" customFormat="false" ht="9.75" hidden="false" customHeight="true" outlineLevel="0" collapsed="false">
      <c r="T181" s="267"/>
    </row>
    <row r="182" customFormat="false" ht="9.75" hidden="false" customHeight="true" outlineLevel="0" collapsed="false">
      <c r="T182" s="267"/>
    </row>
    <row r="183" customFormat="false" ht="9.75" hidden="false" customHeight="true" outlineLevel="0" collapsed="false">
      <c r="T183" s="267"/>
    </row>
    <row r="184" customFormat="false" ht="9.75" hidden="false" customHeight="true" outlineLevel="0" collapsed="false">
      <c r="T184" s="267"/>
    </row>
    <row r="185" customFormat="false" ht="9.75" hidden="false" customHeight="true" outlineLevel="0" collapsed="false">
      <c r="T185" s="267"/>
    </row>
    <row r="186" customFormat="false" ht="9.75" hidden="false" customHeight="true" outlineLevel="0" collapsed="false">
      <c r="T186" s="267"/>
    </row>
    <row r="187" customFormat="false" ht="9.75" hidden="false" customHeight="true" outlineLevel="0" collapsed="false">
      <c r="T187" s="267"/>
    </row>
    <row r="188" customFormat="false" ht="9.75" hidden="false" customHeight="true" outlineLevel="0" collapsed="false">
      <c r="T188" s="267"/>
    </row>
    <row r="189" customFormat="false" ht="9.75" hidden="false" customHeight="true" outlineLevel="0" collapsed="false">
      <c r="T189" s="267"/>
    </row>
    <row r="190" customFormat="false" ht="9.75" hidden="false" customHeight="true" outlineLevel="0" collapsed="false">
      <c r="T190" s="267"/>
    </row>
    <row r="191" customFormat="false" ht="9.75" hidden="false" customHeight="true" outlineLevel="0" collapsed="false">
      <c r="T191" s="267"/>
    </row>
    <row r="192" customFormat="false" ht="9.75" hidden="false" customHeight="true" outlineLevel="0" collapsed="false">
      <c r="T192" s="267"/>
    </row>
    <row r="193" customFormat="false" ht="9.75" hidden="false" customHeight="true" outlineLevel="0" collapsed="false">
      <c r="T193" s="267"/>
    </row>
    <row r="194" customFormat="false" ht="9.75" hidden="false" customHeight="true" outlineLevel="0" collapsed="false">
      <c r="T194" s="267"/>
    </row>
    <row r="195" customFormat="false" ht="9.75" hidden="false" customHeight="true" outlineLevel="0" collapsed="false">
      <c r="T195" s="267"/>
    </row>
    <row r="196" customFormat="false" ht="9.75" hidden="false" customHeight="true" outlineLevel="0" collapsed="false">
      <c r="T196" s="267"/>
    </row>
    <row r="197" customFormat="false" ht="9.75" hidden="false" customHeight="true" outlineLevel="0" collapsed="false">
      <c r="T197" s="267"/>
    </row>
    <row r="198" customFormat="false" ht="9.75" hidden="false" customHeight="true" outlineLevel="0" collapsed="false">
      <c r="T198" s="267"/>
    </row>
    <row r="199" customFormat="false" ht="9.75" hidden="false" customHeight="true" outlineLevel="0" collapsed="false">
      <c r="T199" s="267"/>
    </row>
    <row r="200" customFormat="false" ht="9.75" hidden="false" customHeight="true" outlineLevel="0" collapsed="false">
      <c r="T200" s="267"/>
    </row>
    <row r="201" customFormat="false" ht="9.75" hidden="false" customHeight="true" outlineLevel="0" collapsed="false">
      <c r="T201" s="267"/>
    </row>
    <row r="202" customFormat="false" ht="9.75" hidden="false" customHeight="true" outlineLevel="0" collapsed="false">
      <c r="T202" s="267"/>
    </row>
    <row r="203" customFormat="false" ht="9.75" hidden="false" customHeight="true" outlineLevel="0" collapsed="false">
      <c r="T203" s="267"/>
    </row>
    <row r="204" customFormat="false" ht="9.75" hidden="false" customHeight="true" outlineLevel="0" collapsed="false">
      <c r="T204" s="267"/>
    </row>
    <row r="205" customFormat="false" ht="9.75" hidden="false" customHeight="true" outlineLevel="0" collapsed="false">
      <c r="T205" s="267"/>
    </row>
    <row r="206" customFormat="false" ht="9.75" hidden="false" customHeight="true" outlineLevel="0" collapsed="false">
      <c r="T206" s="267"/>
    </row>
    <row r="207" customFormat="false" ht="9.75" hidden="false" customHeight="true" outlineLevel="0" collapsed="false">
      <c r="T207" s="267"/>
    </row>
    <row r="208" customFormat="false" ht="9.75" hidden="false" customHeight="true" outlineLevel="0" collapsed="false">
      <c r="T208" s="267"/>
    </row>
    <row r="209" customFormat="false" ht="9.75" hidden="false" customHeight="true" outlineLevel="0" collapsed="false">
      <c r="T209" s="267"/>
    </row>
    <row r="210" customFormat="false" ht="9.75" hidden="false" customHeight="true" outlineLevel="0" collapsed="false">
      <c r="T210" s="267"/>
    </row>
    <row r="211" customFormat="false" ht="9.75" hidden="false" customHeight="true" outlineLevel="0" collapsed="false">
      <c r="T211" s="267"/>
    </row>
    <row r="212" customFormat="false" ht="9.75" hidden="false" customHeight="true" outlineLevel="0" collapsed="false">
      <c r="T212" s="267"/>
    </row>
    <row r="213" customFormat="false" ht="9.75" hidden="false" customHeight="true" outlineLevel="0" collapsed="false">
      <c r="T213" s="267"/>
    </row>
    <row r="214" customFormat="false" ht="9.75" hidden="false" customHeight="true" outlineLevel="0" collapsed="false">
      <c r="T214" s="267"/>
    </row>
    <row r="215" customFormat="false" ht="9.75" hidden="false" customHeight="true" outlineLevel="0" collapsed="false">
      <c r="T215" s="267"/>
    </row>
    <row r="216" customFormat="false" ht="9.75" hidden="false" customHeight="true" outlineLevel="0" collapsed="false">
      <c r="T216" s="267"/>
    </row>
    <row r="217" customFormat="false" ht="9.75" hidden="false" customHeight="true" outlineLevel="0" collapsed="false">
      <c r="T217" s="267"/>
    </row>
    <row r="218" customFormat="false" ht="9.75" hidden="false" customHeight="true" outlineLevel="0" collapsed="false">
      <c r="T218" s="267"/>
    </row>
    <row r="219" customFormat="false" ht="9.75" hidden="false" customHeight="true" outlineLevel="0" collapsed="false">
      <c r="T219" s="267"/>
    </row>
    <row r="220" customFormat="false" ht="9.75" hidden="false" customHeight="true" outlineLevel="0" collapsed="false">
      <c r="T220" s="267"/>
    </row>
    <row r="221" customFormat="false" ht="9.75" hidden="false" customHeight="true" outlineLevel="0" collapsed="false">
      <c r="T221" s="267"/>
    </row>
    <row r="222" customFormat="false" ht="9.75" hidden="false" customHeight="true" outlineLevel="0" collapsed="false">
      <c r="T222" s="267"/>
    </row>
    <row r="223" customFormat="false" ht="9.75" hidden="false" customHeight="true" outlineLevel="0" collapsed="false">
      <c r="T223" s="267"/>
    </row>
    <row r="224" customFormat="false" ht="9.75" hidden="false" customHeight="true" outlineLevel="0" collapsed="false">
      <c r="T224" s="267"/>
    </row>
    <row r="225" customFormat="false" ht="9.75" hidden="false" customHeight="true" outlineLevel="0" collapsed="false">
      <c r="T225" s="267"/>
    </row>
    <row r="226" customFormat="false" ht="9.75" hidden="false" customHeight="true" outlineLevel="0" collapsed="false">
      <c r="T226" s="267"/>
    </row>
    <row r="227" customFormat="false" ht="9.75" hidden="false" customHeight="true" outlineLevel="0" collapsed="false">
      <c r="T227" s="267"/>
    </row>
    <row r="228" customFormat="false" ht="9.75" hidden="false" customHeight="true" outlineLevel="0" collapsed="false">
      <c r="T228" s="267"/>
    </row>
    <row r="229" customFormat="false" ht="9.75" hidden="false" customHeight="true" outlineLevel="0" collapsed="false">
      <c r="T229" s="267"/>
    </row>
    <row r="230" customFormat="false" ht="9.75" hidden="false" customHeight="true" outlineLevel="0" collapsed="false">
      <c r="T230" s="267"/>
    </row>
    <row r="231" customFormat="false" ht="9.75" hidden="false" customHeight="true" outlineLevel="0" collapsed="false">
      <c r="T231" s="267"/>
    </row>
    <row r="232" customFormat="false" ht="9.75" hidden="false" customHeight="true" outlineLevel="0" collapsed="false">
      <c r="T232" s="267"/>
    </row>
    <row r="233" customFormat="false" ht="9.75" hidden="false" customHeight="true" outlineLevel="0" collapsed="false">
      <c r="T233" s="267"/>
    </row>
    <row r="234" customFormat="false" ht="9.75" hidden="false" customHeight="true" outlineLevel="0" collapsed="false">
      <c r="T234" s="2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1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90" activePane="bottomLeft" state="frozen"/>
      <selection pane="topLeft" activeCell="A1" activeCellId="0" sqref="A1"/>
      <selection pane="bottomLeft" activeCell="C3" activeCellId="0" sqref="C3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0" width="12.49"/>
    <col collapsed="false" customWidth="true" hidden="false" outlineLevel="0" max="3" min="3" style="0" width="12.65"/>
    <col collapsed="false" customWidth="true" hidden="false" outlineLevel="0" max="5" min="5" style="0" width="17.15"/>
    <col collapsed="false" customWidth="true" hidden="false" outlineLevel="0" max="6" min="6" style="0" width="11.49"/>
  </cols>
  <sheetData>
    <row r="1" customFormat="false" ht="11.25" hidden="false" customHeight="false" outlineLevel="0" collapsed="false">
      <c r="A1" s="268" t="s">
        <v>282</v>
      </c>
      <c r="B1" s="269"/>
      <c r="C1" s="270" t="n">
        <f aca="false">SUM(B111:B65536)</f>
        <v>7773675</v>
      </c>
      <c r="E1" s="34" t="s">
        <v>283</v>
      </c>
    </row>
    <row r="2" customFormat="false" ht="11.25" hidden="false" customHeight="false" outlineLevel="0" collapsed="false">
      <c r="A2" s="34" t="s">
        <v>284</v>
      </c>
      <c r="C2" s="270" t="n">
        <f aca="false">SUM(C111:C65536)</f>
        <v>203647.6</v>
      </c>
      <c r="E2" s="34" t="s">
        <v>285</v>
      </c>
      <c r="F2" s="270" t="n">
        <f aca="false">SUM(C104:C123)</f>
        <v>680264.6</v>
      </c>
    </row>
    <row r="5" customFormat="false" ht="11.25" hidden="false" customHeight="false" outlineLevel="0" collapsed="false">
      <c r="A5" s="0" t="s">
        <v>286</v>
      </c>
      <c r="B5" s="0" t="s">
        <v>287</v>
      </c>
      <c r="C5" s="0" t="s">
        <v>258</v>
      </c>
    </row>
    <row r="6" customFormat="false" ht="11.25" hidden="false" customHeight="false" outlineLevel="0" collapsed="false">
      <c r="A6" s="271" t="n">
        <v>37049</v>
      </c>
      <c r="B6" s="272" t="n">
        <v>3316499</v>
      </c>
      <c r="C6" s="272" t="n">
        <v>73053</v>
      </c>
    </row>
    <row r="7" customFormat="false" ht="11.25" hidden="false" customHeight="false" outlineLevel="0" collapsed="false">
      <c r="A7" s="271" t="n">
        <v>37050</v>
      </c>
      <c r="B7" s="272" t="n">
        <v>3132472</v>
      </c>
      <c r="C7" s="272" t="n">
        <v>252687</v>
      </c>
    </row>
    <row r="8" customFormat="false" ht="11.25" hidden="false" customHeight="false" outlineLevel="0" collapsed="false">
      <c r="A8" s="271" t="n">
        <v>37053</v>
      </c>
      <c r="B8" s="272" t="n">
        <v>9268747</v>
      </c>
      <c r="C8" s="272" t="n">
        <v>360375</v>
      </c>
    </row>
    <row r="9" customFormat="false" ht="11.25" hidden="false" customHeight="false" outlineLevel="0" collapsed="false">
      <c r="A9" s="271" t="n">
        <v>37054</v>
      </c>
      <c r="B9" s="272" t="n">
        <v>-1847896</v>
      </c>
      <c r="C9" s="272" t="n">
        <v>-10009</v>
      </c>
    </row>
    <row r="10" customFormat="false" ht="11.25" hidden="false" customHeight="false" outlineLevel="0" collapsed="false">
      <c r="A10" s="271" t="n">
        <v>37055</v>
      </c>
      <c r="B10" s="272" t="n">
        <v>-2634022</v>
      </c>
      <c r="C10" s="272" t="n">
        <v>139596</v>
      </c>
    </row>
    <row r="11" customFormat="false" ht="11.25" hidden="false" customHeight="false" outlineLevel="0" collapsed="false">
      <c r="A11" s="271" t="n">
        <v>37056</v>
      </c>
      <c r="B11" s="272" t="n">
        <v>-8318954</v>
      </c>
      <c r="C11" s="272" t="n">
        <v>37485</v>
      </c>
    </row>
    <row r="12" customFormat="false" ht="11.25" hidden="false" customHeight="false" outlineLevel="0" collapsed="false">
      <c r="A12" s="271" t="n">
        <v>37057</v>
      </c>
      <c r="B12" s="272" t="n">
        <v>116963</v>
      </c>
      <c r="C12" s="272" t="n">
        <v>-43603</v>
      </c>
    </row>
    <row r="13" customFormat="false" ht="11.25" hidden="false" customHeight="false" outlineLevel="0" collapsed="false">
      <c r="A13" s="271" t="n">
        <v>37060</v>
      </c>
      <c r="B13" s="272" t="n">
        <v>-168451</v>
      </c>
      <c r="C13" s="272" t="n">
        <v>175384</v>
      </c>
    </row>
    <row r="14" customFormat="false" ht="11.25" hidden="false" customHeight="false" outlineLevel="0" collapsed="false">
      <c r="A14" s="271" t="n">
        <v>37061</v>
      </c>
      <c r="B14" s="272" t="n">
        <v>-7320043</v>
      </c>
      <c r="C14" s="272" t="n">
        <v>-178932</v>
      </c>
    </row>
    <row r="15" customFormat="false" ht="11.25" hidden="false" customHeight="false" outlineLevel="0" collapsed="false">
      <c r="A15" s="271" t="n">
        <v>37062</v>
      </c>
      <c r="B15" s="272" t="n">
        <v>-984393</v>
      </c>
      <c r="C15" s="272" t="n">
        <v>6350</v>
      </c>
    </row>
    <row r="16" customFormat="false" ht="11.25" hidden="false" customHeight="false" outlineLevel="0" collapsed="false">
      <c r="A16" s="271" t="n">
        <v>37063</v>
      </c>
      <c r="B16" s="272" t="n">
        <v>3316659</v>
      </c>
      <c r="C16" s="272" t="n">
        <v>115368</v>
      </c>
    </row>
    <row r="17" customFormat="false" ht="11.25" hidden="false" customHeight="false" outlineLevel="0" collapsed="false">
      <c r="A17" s="271" t="n">
        <v>37064</v>
      </c>
      <c r="B17" s="272" t="n">
        <v>-1838830</v>
      </c>
      <c r="C17" s="272" t="n">
        <v>34602</v>
      </c>
    </row>
    <row r="18" customFormat="false" ht="11.25" hidden="false" customHeight="false" outlineLevel="0" collapsed="false">
      <c r="A18" s="271" t="n">
        <v>37067</v>
      </c>
      <c r="B18" s="272" t="n">
        <v>-6962837</v>
      </c>
      <c r="C18" s="272" t="n">
        <v>-15691</v>
      </c>
    </row>
    <row r="19" customFormat="false" ht="11.25" hidden="false" customHeight="false" outlineLevel="0" collapsed="false">
      <c r="A19" s="271" t="n">
        <v>37068</v>
      </c>
      <c r="B19" s="272" t="n">
        <v>-9054167</v>
      </c>
      <c r="C19" s="272" t="n">
        <v>-205577</v>
      </c>
    </row>
    <row r="20" customFormat="false" ht="11.25" hidden="false" customHeight="false" outlineLevel="0" collapsed="false">
      <c r="A20" s="271" t="n">
        <v>37069</v>
      </c>
      <c r="B20" s="272" t="n">
        <v>3078323</v>
      </c>
      <c r="C20" s="272" t="n">
        <v>74218</v>
      </c>
    </row>
    <row r="21" customFormat="false" ht="11.25" hidden="false" customHeight="false" outlineLevel="0" collapsed="false">
      <c r="A21" s="271" t="n">
        <v>37070</v>
      </c>
      <c r="B21" s="272" t="n">
        <v>3495894</v>
      </c>
      <c r="C21" s="272" t="n">
        <v>-41808</v>
      </c>
    </row>
    <row r="22" customFormat="false" ht="11.25" hidden="false" customHeight="false" outlineLevel="0" collapsed="false">
      <c r="A22" s="271" t="n">
        <v>37078</v>
      </c>
      <c r="B22" s="272" t="n">
        <v>-1946624</v>
      </c>
      <c r="C22" s="272" t="n">
        <v>22072</v>
      </c>
    </row>
    <row r="23" customFormat="false" ht="11.25" hidden="false" customHeight="false" outlineLevel="0" collapsed="false">
      <c r="A23" s="271" t="n">
        <v>37081</v>
      </c>
      <c r="B23" s="272" t="n">
        <v>-554099</v>
      </c>
      <c r="C23" s="272" t="n">
        <v>-17144</v>
      </c>
    </row>
    <row r="24" customFormat="false" ht="11.25" hidden="false" customHeight="false" outlineLevel="0" collapsed="false">
      <c r="A24" s="271" t="n">
        <v>37082</v>
      </c>
      <c r="B24" s="272" t="n">
        <v>-982853</v>
      </c>
      <c r="C24" s="272" t="n">
        <v>-144208</v>
      </c>
    </row>
    <row r="25" customFormat="false" ht="11.25" hidden="false" customHeight="false" outlineLevel="0" collapsed="false">
      <c r="A25" s="271" t="n">
        <v>37083</v>
      </c>
      <c r="B25" s="272" t="n">
        <v>0</v>
      </c>
      <c r="C25" s="272" t="n">
        <v>-180408</v>
      </c>
    </row>
    <row r="26" customFormat="false" ht="11.25" hidden="false" customHeight="false" outlineLevel="0" collapsed="false">
      <c r="A26" s="271" t="n">
        <v>37084</v>
      </c>
      <c r="B26" s="272" t="n">
        <v>0</v>
      </c>
      <c r="C26" s="272" t="n">
        <v>1801</v>
      </c>
    </row>
    <row r="27" customFormat="false" ht="11.25" hidden="false" customHeight="false" outlineLevel="0" collapsed="false">
      <c r="A27" s="271" t="n">
        <v>37085</v>
      </c>
      <c r="B27" s="272" t="n">
        <v>-931638</v>
      </c>
      <c r="C27" s="272" t="n">
        <v>-35117</v>
      </c>
    </row>
    <row r="28" customFormat="false" ht="11.25" hidden="false" customHeight="false" outlineLevel="0" collapsed="false">
      <c r="A28" s="271" t="n">
        <v>37088</v>
      </c>
      <c r="B28" s="272" t="n">
        <v>34723334</v>
      </c>
      <c r="C28" s="272" t="n">
        <v>-18582</v>
      </c>
    </row>
    <row r="29" customFormat="false" ht="11.25" hidden="false" customHeight="false" outlineLevel="0" collapsed="false">
      <c r="A29" s="271" t="n">
        <v>37089</v>
      </c>
      <c r="B29" s="272" t="n">
        <v>31778815</v>
      </c>
      <c r="C29" s="272" t="n">
        <v>-25319</v>
      </c>
    </row>
    <row r="30" customFormat="false" ht="11.25" hidden="false" customHeight="false" outlineLevel="0" collapsed="false">
      <c r="A30" s="271" t="n">
        <v>37090</v>
      </c>
      <c r="B30" s="272" t="n">
        <v>-559594</v>
      </c>
      <c r="C30" s="272" t="n">
        <v>13419</v>
      </c>
    </row>
    <row r="31" customFormat="false" ht="11.25" hidden="false" customHeight="false" outlineLevel="0" collapsed="false">
      <c r="A31" s="271" t="n">
        <v>37091</v>
      </c>
      <c r="B31" s="272" t="n">
        <v>-1167200</v>
      </c>
      <c r="C31" s="272" t="n">
        <v>12495</v>
      </c>
    </row>
    <row r="32" customFormat="false" ht="11.25" hidden="false" customHeight="false" outlineLevel="0" collapsed="false">
      <c r="A32" s="271" t="n">
        <v>37092</v>
      </c>
      <c r="B32" s="272" t="n">
        <v>193246</v>
      </c>
      <c r="C32" s="272" t="n">
        <v>-45356</v>
      </c>
    </row>
    <row r="33" customFormat="false" ht="11.25" hidden="false" customHeight="false" outlineLevel="0" collapsed="false">
      <c r="A33" s="271" t="n">
        <v>37095</v>
      </c>
      <c r="B33" s="272" t="n">
        <v>-143390</v>
      </c>
      <c r="C33" s="272" t="n">
        <v>-1632</v>
      </c>
    </row>
    <row r="34" customFormat="false" ht="11.25" hidden="false" customHeight="false" outlineLevel="0" collapsed="false">
      <c r="A34" s="271" t="n">
        <v>37096</v>
      </c>
      <c r="B34" s="272" t="n">
        <v>14941216</v>
      </c>
      <c r="C34" s="272" t="n">
        <v>8982</v>
      </c>
    </row>
    <row r="35" customFormat="false" ht="11.25" hidden="false" customHeight="false" outlineLevel="0" collapsed="false">
      <c r="A35" s="271" t="n">
        <v>37097</v>
      </c>
      <c r="B35" s="272" t="n">
        <v>-1515569</v>
      </c>
      <c r="C35" s="272" t="n">
        <v>2397</v>
      </c>
    </row>
    <row r="36" customFormat="false" ht="11.25" hidden="false" customHeight="false" outlineLevel="0" collapsed="false">
      <c r="A36" s="271" t="n">
        <v>37098</v>
      </c>
      <c r="B36" s="272" t="n">
        <v>179262</v>
      </c>
      <c r="C36" s="272" t="n">
        <v>-18130</v>
      </c>
    </row>
    <row r="37" customFormat="false" ht="11.25" hidden="false" customHeight="false" outlineLevel="0" collapsed="false">
      <c r="A37" s="271" t="n">
        <v>37099</v>
      </c>
      <c r="B37" s="272" t="n">
        <v>3504137</v>
      </c>
      <c r="C37" s="272" t="n">
        <v>-66682</v>
      </c>
    </row>
    <row r="38" customFormat="false" ht="11.25" hidden="false" customHeight="false" outlineLevel="0" collapsed="false">
      <c r="A38" s="271" t="n">
        <v>37102</v>
      </c>
      <c r="B38" s="272" t="n">
        <v>-2010467</v>
      </c>
      <c r="C38" s="272" t="n">
        <v>-14568</v>
      </c>
    </row>
    <row r="39" customFormat="false" ht="11.25" hidden="false" customHeight="false" outlineLevel="0" collapsed="false">
      <c r="A39" s="271" t="n">
        <v>37103</v>
      </c>
      <c r="B39" s="272" t="n">
        <v>1459196</v>
      </c>
      <c r="C39" s="272" t="n">
        <v>116226</v>
      </c>
    </row>
    <row r="40" customFormat="false" ht="11.25" hidden="false" customHeight="false" outlineLevel="0" collapsed="false">
      <c r="A40" s="271" t="n">
        <v>37104</v>
      </c>
      <c r="B40" s="272" t="n">
        <v>2870489</v>
      </c>
      <c r="C40" s="272" t="n">
        <v>37196</v>
      </c>
    </row>
    <row r="41" customFormat="false" ht="11.25" hidden="false" customHeight="false" outlineLevel="0" collapsed="false">
      <c r="A41" s="271" t="n">
        <v>37105</v>
      </c>
      <c r="B41" s="272" t="n">
        <v>-814983</v>
      </c>
      <c r="C41" s="272" t="n">
        <v>667</v>
      </c>
      <c r="E41" s="271"/>
    </row>
    <row r="42" customFormat="false" ht="11.25" hidden="false" customHeight="false" outlineLevel="0" collapsed="false">
      <c r="A42" s="271" t="n">
        <v>37106</v>
      </c>
      <c r="B42" s="272" t="n">
        <v>90257</v>
      </c>
      <c r="C42" s="272" t="n">
        <v>-64478</v>
      </c>
      <c r="E42" s="271"/>
    </row>
    <row r="43" customFormat="false" ht="11.25" hidden="false" customHeight="false" outlineLevel="0" collapsed="false">
      <c r="A43" s="271" t="n">
        <v>37109</v>
      </c>
      <c r="B43" s="272" t="n">
        <v>-274216</v>
      </c>
      <c r="C43" s="272" t="n">
        <v>-37119</v>
      </c>
      <c r="E43" s="271"/>
    </row>
    <row r="44" customFormat="false" ht="11.25" hidden="false" customHeight="false" outlineLevel="0" collapsed="false">
      <c r="A44" s="271" t="n">
        <v>37110</v>
      </c>
      <c r="B44" s="272" t="n">
        <v>1446158</v>
      </c>
      <c r="C44" s="272" t="n">
        <v>-44674</v>
      </c>
      <c r="E44" s="271"/>
    </row>
    <row r="45" customFormat="false" ht="11.25" hidden="false" customHeight="false" outlineLevel="0" collapsed="false">
      <c r="A45" s="271" t="n">
        <v>37111</v>
      </c>
      <c r="B45" s="272" t="n">
        <v>1895210</v>
      </c>
      <c r="C45" s="272" t="n">
        <v>124471</v>
      </c>
      <c r="E45" s="271"/>
    </row>
    <row r="46" customFormat="false" ht="11.25" hidden="false" customHeight="false" outlineLevel="0" collapsed="false">
      <c r="A46" s="271" t="n">
        <v>37112</v>
      </c>
      <c r="B46" s="272" t="n">
        <v>602171</v>
      </c>
      <c r="C46" s="272" t="n">
        <v>-69279</v>
      </c>
      <c r="E46" s="271"/>
    </row>
    <row r="47" customFormat="false" ht="11.25" hidden="false" customHeight="false" outlineLevel="0" collapsed="false">
      <c r="A47" s="271" t="n">
        <v>37113</v>
      </c>
      <c r="B47" s="272" t="n">
        <v>1409</v>
      </c>
      <c r="C47" s="272" t="n">
        <v>19546</v>
      </c>
      <c r="E47" s="271"/>
    </row>
    <row r="48" customFormat="false" ht="11.25" hidden="false" customHeight="false" outlineLevel="0" collapsed="false">
      <c r="A48" s="271" t="n">
        <v>37116</v>
      </c>
      <c r="B48" s="272" t="n">
        <v>415922</v>
      </c>
      <c r="C48" s="272" t="n">
        <v>-62625</v>
      </c>
      <c r="E48" s="271"/>
    </row>
    <row r="49" customFormat="false" ht="11.25" hidden="false" customHeight="false" outlineLevel="0" collapsed="false">
      <c r="A49" s="271" t="n">
        <v>37117</v>
      </c>
      <c r="B49" s="272" t="n">
        <v>-906766</v>
      </c>
      <c r="C49" s="272" t="n">
        <v>16700</v>
      </c>
      <c r="E49" s="271"/>
    </row>
    <row r="50" customFormat="false" ht="11.25" hidden="false" customHeight="false" outlineLevel="0" collapsed="false">
      <c r="A50" s="271" t="n">
        <v>37118</v>
      </c>
      <c r="B50" s="272" t="n">
        <v>-219593</v>
      </c>
      <c r="C50" s="272" t="n">
        <v>-36841</v>
      </c>
      <c r="E50" s="271"/>
    </row>
    <row r="51" customFormat="false" ht="11.25" hidden="false" customHeight="false" outlineLevel="0" collapsed="false">
      <c r="A51" s="271" t="n">
        <v>37119</v>
      </c>
      <c r="B51" s="272" t="n">
        <v>-1027150</v>
      </c>
      <c r="C51" s="272" t="n">
        <v>95392</v>
      </c>
      <c r="E51" s="271"/>
    </row>
    <row r="52" customFormat="false" ht="11.25" hidden="false" customHeight="false" outlineLevel="0" collapsed="false">
      <c r="A52" s="271" t="n">
        <v>37120</v>
      </c>
      <c r="B52" s="272" t="n">
        <v>978023</v>
      </c>
      <c r="C52" s="272" t="n">
        <v>-54783</v>
      </c>
      <c r="E52" s="271"/>
    </row>
    <row r="53" customFormat="false" ht="11.25" hidden="false" customHeight="false" outlineLevel="0" collapsed="false">
      <c r="A53" s="271" t="n">
        <v>37123</v>
      </c>
      <c r="B53" s="272" t="n">
        <v>-3554660</v>
      </c>
      <c r="C53" s="272" t="n">
        <v>-48749</v>
      </c>
      <c r="E53" s="271"/>
    </row>
    <row r="54" customFormat="false" ht="11.25" hidden="false" customHeight="false" outlineLevel="0" collapsed="false">
      <c r="A54" s="271" t="n">
        <v>37124</v>
      </c>
      <c r="B54" s="272" t="n">
        <v>-38458</v>
      </c>
      <c r="C54" s="272" t="n">
        <v>-17367</v>
      </c>
      <c r="E54" s="271"/>
    </row>
    <row r="55" customFormat="false" ht="11.25" hidden="false" customHeight="false" outlineLevel="0" collapsed="false">
      <c r="A55" s="271" t="n">
        <v>37125</v>
      </c>
      <c r="B55" s="272" t="n">
        <v>-55107</v>
      </c>
      <c r="C55" s="272" t="n">
        <v>9049</v>
      </c>
      <c r="E55" s="271"/>
    </row>
    <row r="56" customFormat="false" ht="11.25" hidden="false" customHeight="false" outlineLevel="0" collapsed="false">
      <c r="A56" s="271" t="n">
        <v>37126</v>
      </c>
      <c r="B56" s="272" t="n">
        <v>-2548862</v>
      </c>
      <c r="C56" s="272" t="n">
        <v>-85317</v>
      </c>
      <c r="E56" s="271"/>
    </row>
    <row r="57" customFormat="false" ht="11.25" hidden="false" customHeight="false" outlineLevel="0" collapsed="false">
      <c r="A57" s="271" t="n">
        <v>37127</v>
      </c>
      <c r="B57" s="272" t="n">
        <v>2158074</v>
      </c>
      <c r="C57" s="272" t="n">
        <v>-117347</v>
      </c>
      <c r="E57" s="271"/>
    </row>
    <row r="58" customFormat="false" ht="11.25" hidden="false" customHeight="false" outlineLevel="0" collapsed="false">
      <c r="A58" s="271" t="n">
        <v>37130</v>
      </c>
      <c r="B58" s="272" t="n">
        <v>-800880</v>
      </c>
      <c r="C58" s="272" t="n">
        <v>28286</v>
      </c>
      <c r="E58" s="271"/>
    </row>
    <row r="59" customFormat="false" ht="11.25" hidden="false" customHeight="false" outlineLevel="0" collapsed="false">
      <c r="A59" s="271" t="n">
        <v>37131</v>
      </c>
      <c r="B59" s="272" t="n">
        <v>-58617</v>
      </c>
      <c r="C59" s="272" t="n">
        <v>110676</v>
      </c>
      <c r="E59" s="271"/>
    </row>
    <row r="60" customFormat="false" ht="11.25" hidden="false" customHeight="false" outlineLevel="0" collapsed="false">
      <c r="A60" s="271" t="n">
        <v>37132</v>
      </c>
      <c r="B60" s="272" t="n">
        <v>2640496</v>
      </c>
      <c r="C60" s="272" t="n">
        <v>320440</v>
      </c>
      <c r="E60" s="271"/>
    </row>
    <row r="61" customFormat="false" ht="11.25" hidden="false" customHeight="false" outlineLevel="0" collapsed="false">
      <c r="A61" s="271" t="n">
        <v>37133</v>
      </c>
      <c r="B61" s="272" t="n">
        <v>1013408</v>
      </c>
      <c r="C61" s="272" t="n">
        <v>-83888</v>
      </c>
      <c r="E61" s="271"/>
    </row>
    <row r="62" customFormat="false" ht="12" hidden="false" customHeight="false" outlineLevel="0" collapsed="false">
      <c r="A62" s="273" t="n">
        <v>37134</v>
      </c>
      <c r="B62" s="274" t="n">
        <v>1030606</v>
      </c>
      <c r="C62" s="274" t="n">
        <v>-55778</v>
      </c>
      <c r="D62" s="275"/>
      <c r="E62" s="273"/>
      <c r="F62" s="275"/>
    </row>
    <row r="63" customFormat="false" ht="12" hidden="false" customHeight="false" outlineLevel="0" collapsed="false">
      <c r="A63" s="271" t="n">
        <v>37138</v>
      </c>
      <c r="B63" s="272" t="n">
        <v>1354009</v>
      </c>
      <c r="C63" s="272" t="n">
        <v>-106864</v>
      </c>
      <c r="E63" s="271"/>
    </row>
    <row r="64" customFormat="false" ht="11.25" hidden="false" customHeight="false" outlineLevel="0" collapsed="false">
      <c r="A64" s="271" t="n">
        <v>37139</v>
      </c>
      <c r="B64" s="272" t="n">
        <v>-96895</v>
      </c>
      <c r="C64" s="272" t="n">
        <v>225954</v>
      </c>
      <c r="E64" s="271"/>
    </row>
    <row r="65" customFormat="false" ht="11.25" hidden="false" customHeight="false" outlineLevel="0" collapsed="false">
      <c r="A65" s="271" t="n">
        <v>37140</v>
      </c>
      <c r="B65" s="272" t="n">
        <v>-6507363</v>
      </c>
      <c r="C65" s="272" t="n">
        <v>87304</v>
      </c>
      <c r="E65" s="271"/>
    </row>
    <row r="66" customFormat="false" ht="11.25" hidden="false" customHeight="false" outlineLevel="0" collapsed="false">
      <c r="A66" s="271" t="n">
        <v>37141</v>
      </c>
      <c r="B66" s="272" t="n">
        <v>-2538939</v>
      </c>
      <c r="C66" s="272" t="n">
        <v>-25826</v>
      </c>
      <c r="E66" s="271"/>
    </row>
    <row r="67" customFormat="false" ht="11.25" hidden="false" customHeight="false" outlineLevel="0" collapsed="false">
      <c r="A67" s="271" t="n">
        <v>37144</v>
      </c>
      <c r="B67" s="272" t="n">
        <v>-3083632</v>
      </c>
      <c r="C67" s="272" t="n">
        <v>-26161</v>
      </c>
      <c r="E67" s="271"/>
    </row>
    <row r="68" customFormat="false" ht="11.25" hidden="false" customHeight="false" outlineLevel="0" collapsed="false">
      <c r="A68" s="271" t="n">
        <v>37146</v>
      </c>
      <c r="B68" s="272" t="n">
        <v>-630839</v>
      </c>
      <c r="C68" s="272" t="n">
        <v>20483</v>
      </c>
    </row>
    <row r="69" customFormat="false" ht="11.25" hidden="false" customHeight="false" outlineLevel="0" collapsed="false">
      <c r="A69" s="271" t="n">
        <v>37147</v>
      </c>
      <c r="B69" s="272" t="n">
        <v>-3190492</v>
      </c>
      <c r="C69" s="272" t="n">
        <f aca="false">-119861</f>
        <v>-119861</v>
      </c>
    </row>
    <row r="70" customFormat="false" ht="11.25" hidden="false" customHeight="false" outlineLevel="0" collapsed="false">
      <c r="A70" s="271" t="n">
        <v>37148</v>
      </c>
      <c r="B70" s="272" t="n">
        <v>199416</v>
      </c>
      <c r="C70" s="272" t="n">
        <v>141730</v>
      </c>
    </row>
    <row r="71" customFormat="false" ht="11.25" hidden="false" customHeight="false" outlineLevel="0" collapsed="false">
      <c r="A71" s="271" t="n">
        <v>37151</v>
      </c>
      <c r="B71" s="272" t="n">
        <v>-406349</v>
      </c>
      <c r="C71" s="272" t="n">
        <v>19093</v>
      </c>
    </row>
    <row r="72" customFormat="false" ht="11.25" hidden="false" customHeight="false" outlineLevel="0" collapsed="false">
      <c r="A72" s="271" t="n">
        <v>37152</v>
      </c>
      <c r="B72" s="272" t="n">
        <v>2573613</v>
      </c>
      <c r="C72" s="272" t="n">
        <v>50063</v>
      </c>
    </row>
    <row r="73" customFormat="false" ht="11.25" hidden="false" customHeight="false" outlineLevel="0" collapsed="false">
      <c r="A73" s="271" t="n">
        <v>37153</v>
      </c>
      <c r="B73" s="272" t="n">
        <v>4607999</v>
      </c>
      <c r="C73" s="272" t="n">
        <v>63420</v>
      </c>
    </row>
    <row r="74" customFormat="false" ht="11.25" hidden="false" customHeight="false" outlineLevel="0" collapsed="false">
      <c r="A74" s="271" t="n">
        <v>37154</v>
      </c>
      <c r="B74" s="272" t="n">
        <v>1533110.94000006</v>
      </c>
      <c r="C74" s="272" t="n">
        <v>6260</v>
      </c>
    </row>
    <row r="75" customFormat="false" ht="11.25" hidden="false" customHeight="false" outlineLevel="0" collapsed="false">
      <c r="A75" s="271" t="n">
        <v>37155</v>
      </c>
      <c r="B75" s="272" t="n">
        <v>533946</v>
      </c>
      <c r="C75" s="272" t="n">
        <v>37959</v>
      </c>
    </row>
    <row r="76" customFormat="false" ht="11.25" hidden="false" customHeight="false" outlineLevel="0" collapsed="false">
      <c r="A76" s="271" t="n">
        <v>37158</v>
      </c>
      <c r="B76" s="272" t="n">
        <v>2283061</v>
      </c>
      <c r="C76" s="272" t="n">
        <v>40576</v>
      </c>
    </row>
    <row r="77" customFormat="false" ht="11.25" hidden="false" customHeight="false" outlineLevel="0" collapsed="false">
      <c r="A77" s="271" t="n">
        <v>37159</v>
      </c>
      <c r="B77" s="272" t="n">
        <v>-1071231</v>
      </c>
      <c r="C77" s="272" t="n">
        <v>-29591</v>
      </c>
    </row>
    <row r="78" customFormat="false" ht="11.25" hidden="false" customHeight="false" outlineLevel="0" collapsed="false">
      <c r="A78" s="271" t="n">
        <v>37160</v>
      </c>
      <c r="B78" s="272" t="n">
        <v>1030105</v>
      </c>
      <c r="C78" s="272" t="n">
        <v>5884</v>
      </c>
    </row>
    <row r="79" customFormat="false" ht="11.25" hidden="false" customHeight="false" outlineLevel="0" collapsed="false">
      <c r="A79" s="271" t="n">
        <v>37161</v>
      </c>
      <c r="B79" s="272" t="n">
        <v>264836</v>
      </c>
      <c r="C79" s="272" t="n">
        <v>22482</v>
      </c>
    </row>
    <row r="80" customFormat="false" ht="12" hidden="false" customHeight="false" outlineLevel="0" collapsed="false">
      <c r="A80" s="273" t="n">
        <v>37162</v>
      </c>
      <c r="B80" s="274" t="n">
        <v>-205452</v>
      </c>
      <c r="C80" s="274" t="n">
        <f aca="false">237485+178190</f>
        <v>415675</v>
      </c>
      <c r="D80" s="275"/>
      <c r="E80" s="275"/>
      <c r="F80" s="275"/>
    </row>
    <row r="81" customFormat="false" ht="12" hidden="false" customHeight="false" outlineLevel="0" collapsed="false">
      <c r="A81" s="271" t="n">
        <v>37165</v>
      </c>
      <c r="B81" s="272" t="n">
        <v>-828883</v>
      </c>
      <c r="C81" s="272" t="n">
        <v>40932</v>
      </c>
    </row>
    <row r="82" customFormat="false" ht="11.25" hidden="false" customHeight="false" outlineLevel="0" collapsed="false">
      <c r="A82" s="271" t="n">
        <v>37166</v>
      </c>
      <c r="B82" s="272" t="n">
        <v>928392</v>
      </c>
      <c r="C82" s="272" t="n">
        <v>2309</v>
      </c>
    </row>
    <row r="83" customFormat="false" ht="11.25" hidden="false" customHeight="false" outlineLevel="0" collapsed="false">
      <c r="A83" s="271" t="n">
        <v>37167</v>
      </c>
      <c r="B83" s="272" t="n">
        <v>-56566</v>
      </c>
      <c r="C83" s="272" t="n">
        <v>-15762</v>
      </c>
    </row>
    <row r="84" customFormat="false" ht="11.25" hidden="false" customHeight="false" outlineLevel="0" collapsed="false">
      <c r="A84" s="271" t="n">
        <v>37168</v>
      </c>
      <c r="B84" s="272" t="n">
        <v>-1551827</v>
      </c>
      <c r="C84" s="272" t="n">
        <v>-46285</v>
      </c>
    </row>
    <row r="85" customFormat="false" ht="11.25" hidden="false" customHeight="false" outlineLevel="0" collapsed="false">
      <c r="A85" s="271" t="n">
        <v>37169</v>
      </c>
      <c r="B85" s="272" t="n">
        <v>1906755</v>
      </c>
      <c r="C85" s="272" t="n">
        <v>-469</v>
      </c>
    </row>
    <row r="86" customFormat="false" ht="11.25" hidden="false" customHeight="false" outlineLevel="0" collapsed="false">
      <c r="A86" s="271" t="n">
        <v>37172</v>
      </c>
      <c r="B86" s="272" t="n">
        <v>-804959</v>
      </c>
      <c r="C86" s="272" t="n">
        <v>-11837.5899999999</v>
      </c>
    </row>
    <row r="87" customFormat="false" ht="11.25" hidden="false" customHeight="false" outlineLevel="0" collapsed="false">
      <c r="A87" s="271" t="n">
        <v>37173</v>
      </c>
      <c r="B87" s="272" t="n">
        <v>-4154511</v>
      </c>
      <c r="C87" s="272" t="n">
        <v>-23204.79</v>
      </c>
    </row>
    <row r="88" customFormat="false" ht="11.25" hidden="false" customHeight="false" outlineLevel="0" collapsed="false">
      <c r="A88" s="271" t="n">
        <v>37174</v>
      </c>
      <c r="B88" s="272" t="n">
        <v>-3569306</v>
      </c>
      <c r="C88" s="272" t="n">
        <v>-13068.21</v>
      </c>
    </row>
    <row r="89" customFormat="false" ht="11.25" hidden="false" customHeight="false" outlineLevel="0" collapsed="false">
      <c r="A89" s="271" t="n">
        <v>37175</v>
      </c>
      <c r="B89" s="272" t="n">
        <v>-2384468</v>
      </c>
      <c r="C89" s="272" t="n">
        <v>-58613</v>
      </c>
    </row>
    <row r="90" customFormat="false" ht="11.25" hidden="false" customHeight="false" outlineLevel="0" collapsed="false">
      <c r="A90" s="271" t="n">
        <v>37176</v>
      </c>
      <c r="B90" s="272" t="n">
        <v>-231287</v>
      </c>
      <c r="C90" s="272" t="n">
        <v>3779</v>
      </c>
    </row>
    <row r="91" customFormat="false" ht="11.25" hidden="false" customHeight="false" outlineLevel="0" collapsed="false">
      <c r="A91" s="271" t="n">
        <v>37179</v>
      </c>
      <c r="B91" s="272" t="n">
        <v>982799</v>
      </c>
      <c r="C91" s="272" t="n">
        <v>48752</v>
      </c>
    </row>
    <row r="92" customFormat="false" ht="11.25" hidden="false" customHeight="false" outlineLevel="0" collapsed="false">
      <c r="A92" s="271" t="n">
        <v>37180</v>
      </c>
      <c r="B92" s="272" t="n">
        <v>-2074886</v>
      </c>
      <c r="C92" s="272" t="n">
        <v>-67349</v>
      </c>
    </row>
    <row r="93" customFormat="false" ht="11.25" hidden="false" customHeight="false" outlineLevel="0" collapsed="false">
      <c r="A93" s="271" t="n">
        <v>37181</v>
      </c>
      <c r="B93" s="272" t="n">
        <v>123937</v>
      </c>
      <c r="C93" s="272" t="n">
        <v>16016</v>
      </c>
    </row>
    <row r="94" customFormat="false" ht="11.25" hidden="false" customHeight="false" outlineLevel="0" collapsed="false">
      <c r="A94" s="271" t="n">
        <v>37182</v>
      </c>
      <c r="B94" s="272" t="n">
        <v>-1260700</v>
      </c>
      <c r="C94" s="272" t="n">
        <v>76766</v>
      </c>
    </row>
    <row r="95" customFormat="false" ht="11.25" hidden="false" customHeight="false" outlineLevel="0" collapsed="false">
      <c r="A95" s="271" t="n">
        <v>37183</v>
      </c>
      <c r="B95" s="272" t="n">
        <v>-2138229</v>
      </c>
      <c r="C95" s="272" t="n">
        <v>-70717</v>
      </c>
    </row>
    <row r="96" customFormat="false" ht="11.25" hidden="false" customHeight="false" outlineLevel="0" collapsed="false">
      <c r="A96" s="271" t="n">
        <v>37186</v>
      </c>
      <c r="B96" s="272" t="n">
        <v>-311404</v>
      </c>
      <c r="C96" s="272" t="n">
        <v>65077</v>
      </c>
    </row>
    <row r="97" customFormat="false" ht="11.25" hidden="false" customHeight="false" outlineLevel="0" collapsed="false">
      <c r="A97" s="271" t="n">
        <v>37187</v>
      </c>
      <c r="B97" s="272" t="n">
        <v>-6492055</v>
      </c>
      <c r="C97" s="272" t="n">
        <v>-76636</v>
      </c>
    </row>
    <row r="98" customFormat="false" ht="11.25" hidden="false" customHeight="false" outlineLevel="0" collapsed="false">
      <c r="A98" s="271" t="n">
        <v>37188</v>
      </c>
      <c r="B98" s="272" t="n">
        <v>-1342061</v>
      </c>
      <c r="C98" s="272" t="n">
        <v>-44974</v>
      </c>
    </row>
    <row r="99" customFormat="false" ht="11.25" hidden="false" customHeight="false" outlineLevel="0" collapsed="false">
      <c r="A99" s="271" t="n">
        <v>37189</v>
      </c>
      <c r="B99" s="272" t="n">
        <v>437910</v>
      </c>
      <c r="C99" s="272" t="n">
        <v>92921</v>
      </c>
      <c r="E99" s="0" t="s">
        <v>288</v>
      </c>
    </row>
    <row r="100" customFormat="false" ht="11.25" hidden="false" customHeight="false" outlineLevel="0" collapsed="false">
      <c r="A100" s="271" t="n">
        <v>37190</v>
      </c>
      <c r="B100" s="272" t="n">
        <v>-580255</v>
      </c>
      <c r="C100" s="272" t="n">
        <v>4086</v>
      </c>
      <c r="E100" s="0" t="n">
        <v>4086</v>
      </c>
    </row>
    <row r="101" customFormat="false" ht="11.25" hidden="false" customHeight="false" outlineLevel="0" collapsed="false">
      <c r="A101" s="271" t="n">
        <v>37193</v>
      </c>
      <c r="B101" s="272" t="n">
        <v>-3124881.3025465</v>
      </c>
      <c r="C101" s="272" t="n">
        <v>9681</v>
      </c>
      <c r="E101" s="0" t="n">
        <v>9681</v>
      </c>
      <c r="G101" s="270" t="n">
        <f aca="false">SUM(E104:E123)</f>
        <v>714288.6</v>
      </c>
      <c r="H101" s="34" t="s">
        <v>289</v>
      </c>
    </row>
    <row r="102" customFormat="false" ht="11.25" hidden="false" customHeight="false" outlineLevel="0" collapsed="false">
      <c r="A102" s="271" t="n">
        <v>37194</v>
      </c>
      <c r="B102" s="272" t="n">
        <v>741739.302546501</v>
      </c>
      <c r="C102" s="272" t="n">
        <v>-23897</v>
      </c>
      <c r="E102" s="0" t="n">
        <v>-23897</v>
      </c>
      <c r="G102" s="270" t="n">
        <f aca="false">SUM(E111:E298)</f>
        <v>203647.6</v>
      </c>
      <c r="H102" s="34" t="s">
        <v>290</v>
      </c>
    </row>
    <row r="103" customFormat="false" ht="12" hidden="false" customHeight="false" outlineLevel="0" collapsed="false">
      <c r="A103" s="273" t="n">
        <v>37195</v>
      </c>
      <c r="B103" s="274" t="n">
        <v>65756</v>
      </c>
      <c r="C103" s="276" t="n">
        <f aca="false">-26531+108467-74443</f>
        <v>7493</v>
      </c>
      <c r="D103" s="275"/>
      <c r="E103" s="277" t="n">
        <v>-26531</v>
      </c>
      <c r="F103" s="275"/>
    </row>
    <row r="104" customFormat="false" ht="12" hidden="false" customHeight="false" outlineLevel="0" collapsed="false">
      <c r="A104" s="271" t="n">
        <v>37196</v>
      </c>
      <c r="B104" s="272" t="n">
        <v>134898</v>
      </c>
      <c r="C104" s="278" t="n">
        <f aca="false">140021-108467</f>
        <v>31554</v>
      </c>
      <c r="E104" s="262" t="n">
        <v>140021</v>
      </c>
    </row>
    <row r="105" customFormat="false" ht="11.25" hidden="false" customHeight="false" outlineLevel="0" collapsed="false">
      <c r="A105" s="271" t="n">
        <v>37197</v>
      </c>
      <c r="B105" s="272" t="n">
        <v>-1370183</v>
      </c>
      <c r="C105" s="272" t="n">
        <v>159989</v>
      </c>
      <c r="E105" s="262" t="n">
        <f aca="false">159989-74443</f>
        <v>85546</v>
      </c>
    </row>
    <row r="106" customFormat="false" ht="11.25" hidden="false" customHeight="false" outlineLevel="0" collapsed="false">
      <c r="A106" s="271" t="n">
        <v>37200</v>
      </c>
      <c r="B106" s="272" t="n">
        <v>29471692</v>
      </c>
      <c r="C106" s="272" t="n">
        <v>466761</v>
      </c>
      <c r="E106" s="272" t="n">
        <v>466761</v>
      </c>
    </row>
    <row r="107" customFormat="false" ht="11.25" hidden="false" customHeight="false" outlineLevel="0" collapsed="false">
      <c r="A107" s="271" t="n">
        <v>37201</v>
      </c>
      <c r="B107" s="272" t="n">
        <v>564760</v>
      </c>
      <c r="C107" s="272" t="n">
        <v>-98266</v>
      </c>
      <c r="E107" s="272" t="n">
        <v>-98266</v>
      </c>
    </row>
    <row r="108" customFormat="false" ht="11.25" hidden="false" customHeight="false" outlineLevel="0" collapsed="false">
      <c r="A108" s="271" t="n">
        <v>37202</v>
      </c>
      <c r="B108" s="272" t="n">
        <v>179748</v>
      </c>
      <c r="C108" s="272" t="n">
        <v>19713</v>
      </c>
      <c r="E108" s="272" t="n">
        <v>19713</v>
      </c>
    </row>
    <row r="109" customFormat="false" ht="11.25" hidden="false" customHeight="false" outlineLevel="0" collapsed="false">
      <c r="A109" s="271" t="n">
        <v>37203</v>
      </c>
      <c r="B109" s="272" t="n">
        <v>-2841857</v>
      </c>
      <c r="C109" s="272" t="n">
        <v>-108024</v>
      </c>
      <c r="E109" s="272" t="n">
        <v>-108024</v>
      </c>
    </row>
    <row r="110" customFormat="false" ht="11.25" hidden="false" customHeight="false" outlineLevel="0" collapsed="false">
      <c r="A110" s="271" t="n">
        <v>37204</v>
      </c>
      <c r="B110" s="272" t="n">
        <v>693207</v>
      </c>
      <c r="C110" s="272" t="n">
        <v>4890</v>
      </c>
      <c r="E110" s="272" t="n">
        <v>4890</v>
      </c>
    </row>
    <row r="111" customFormat="false" ht="11.25" hidden="false" customHeight="false" outlineLevel="0" collapsed="false">
      <c r="A111" s="271" t="n">
        <v>37207</v>
      </c>
      <c r="B111" s="272" t="n">
        <v>2731417</v>
      </c>
      <c r="C111" s="272" t="n">
        <v>-61681</v>
      </c>
      <c r="E111" s="272" t="n">
        <v>-61681</v>
      </c>
    </row>
    <row r="112" customFormat="false" ht="11.25" hidden="false" customHeight="false" outlineLevel="0" collapsed="false">
      <c r="A112" s="271" t="n">
        <v>37208</v>
      </c>
      <c r="B112" s="272" t="n">
        <v>1247973</v>
      </c>
      <c r="C112" s="272" t="n">
        <v>33713</v>
      </c>
      <c r="E112" s="272" t="n">
        <v>33713</v>
      </c>
    </row>
    <row r="113" customFormat="false" ht="11.25" hidden="false" customHeight="false" outlineLevel="0" collapsed="false">
      <c r="A113" s="271" t="n">
        <v>37209</v>
      </c>
      <c r="B113" s="272" t="n">
        <v>197366</v>
      </c>
      <c r="C113" s="272" t="n">
        <v>84805</v>
      </c>
      <c r="E113" s="272" t="n">
        <v>84805</v>
      </c>
    </row>
    <row r="114" customFormat="false" ht="11.25" hidden="false" customHeight="false" outlineLevel="0" collapsed="false">
      <c r="A114" s="271" t="n">
        <v>37210</v>
      </c>
      <c r="B114" s="272" t="n">
        <v>3159236</v>
      </c>
      <c r="C114" s="272" t="n">
        <v>111452</v>
      </c>
      <c r="E114" s="272" t="n">
        <v>111452</v>
      </c>
    </row>
    <row r="115" customFormat="false" ht="11.25" hidden="false" customHeight="false" outlineLevel="0" collapsed="false">
      <c r="A115" s="271" t="n">
        <v>37211</v>
      </c>
      <c r="B115" s="272" t="n">
        <v>437683</v>
      </c>
      <c r="C115" s="272" t="n">
        <v>35358.6</v>
      </c>
      <c r="E115" s="272" t="n">
        <v>35358.6</v>
      </c>
    </row>
    <row r="116" customFormat="false" ht="11.25" hidden="false" customHeight="false" outlineLevel="0" collapsed="false">
      <c r="A116" s="271" t="n">
        <v>37214</v>
      </c>
      <c r="B116" s="272"/>
      <c r="C116" s="272"/>
      <c r="E116" s="272"/>
    </row>
    <row r="117" customFormat="false" ht="11.25" hidden="false" customHeight="false" outlineLevel="0" collapsed="false">
      <c r="A117" s="271" t="n">
        <v>37215</v>
      </c>
      <c r="B117" s="272"/>
      <c r="C117" s="272"/>
      <c r="E117" s="272"/>
    </row>
    <row r="118" customFormat="false" ht="11.25" hidden="false" customHeight="false" outlineLevel="0" collapsed="false">
      <c r="A118" s="271" t="n">
        <v>37216</v>
      </c>
      <c r="B118" s="272"/>
      <c r="C118" s="272"/>
      <c r="E118" s="272"/>
    </row>
    <row r="119" customFormat="false" ht="11.25" hidden="false" customHeight="false" outlineLevel="0" collapsed="false">
      <c r="A119" s="271" t="n">
        <v>37221</v>
      </c>
      <c r="B119" s="272"/>
      <c r="C119" s="272"/>
      <c r="E119" s="272"/>
    </row>
    <row r="120" customFormat="false" ht="11.25" hidden="false" customHeight="false" outlineLevel="0" collapsed="false">
      <c r="A120" s="271" t="n">
        <v>37222</v>
      </c>
      <c r="B120" s="272"/>
      <c r="C120" s="272"/>
      <c r="E120" s="272"/>
    </row>
    <row r="121" customFormat="false" ht="11.25" hidden="false" customHeight="false" outlineLevel="0" collapsed="false">
      <c r="A121" s="271" t="n">
        <v>37223</v>
      </c>
      <c r="B121" s="272"/>
      <c r="C121" s="272"/>
      <c r="E121" s="272"/>
    </row>
    <row r="122" customFormat="false" ht="11.25" hidden="false" customHeight="false" outlineLevel="0" collapsed="false">
      <c r="A122" s="271" t="n">
        <v>37224</v>
      </c>
      <c r="B122" s="272"/>
      <c r="C122" s="272"/>
      <c r="E122" s="272"/>
    </row>
    <row r="123" customFormat="false" ht="12" hidden="false" customHeight="false" outlineLevel="0" collapsed="false">
      <c r="A123" s="273" t="n">
        <v>37225</v>
      </c>
      <c r="B123" s="274"/>
      <c r="C123" s="274"/>
      <c r="D123" s="275"/>
      <c r="E123" s="275"/>
      <c r="F123" s="275"/>
    </row>
    <row r="124" customFormat="false" ht="12" hidden="false" customHeight="false" outlineLevel="0" collapsed="false">
      <c r="B124" s="272"/>
      <c r="C124" s="272"/>
    </row>
    <row r="125" customFormat="false" ht="11.25" hidden="false" customHeight="false" outlineLevel="0" collapsed="false">
      <c r="B125" s="272"/>
      <c r="C125" s="272"/>
    </row>
    <row r="126" customFormat="false" ht="11.25" hidden="false" customHeight="false" outlineLevel="0" collapsed="false">
      <c r="B126" s="272"/>
      <c r="C126" s="272"/>
    </row>
    <row r="127" customFormat="false" ht="11.25" hidden="false" customHeight="false" outlineLevel="0" collapsed="false">
      <c r="B127" s="272"/>
      <c r="C127" s="272"/>
    </row>
    <row r="128" customFormat="false" ht="11.25" hidden="false" customHeight="false" outlineLevel="0" collapsed="false">
      <c r="B128" s="272"/>
      <c r="C128" s="272"/>
    </row>
    <row r="129" customFormat="false" ht="11.25" hidden="false" customHeight="false" outlineLevel="0" collapsed="false">
      <c r="B129" s="272"/>
      <c r="C129" s="272"/>
    </row>
    <row r="130" customFormat="false" ht="11.25" hidden="false" customHeight="false" outlineLevel="0" collapsed="false">
      <c r="B130" s="272"/>
      <c r="C130" s="272"/>
    </row>
    <row r="131" customFormat="false" ht="11.25" hidden="false" customHeight="false" outlineLevel="0" collapsed="false">
      <c r="B131" s="272"/>
      <c r="C131" s="272"/>
    </row>
    <row r="132" customFormat="false" ht="11.25" hidden="false" customHeight="false" outlineLevel="0" collapsed="false">
      <c r="B132" s="272"/>
      <c r="C132" s="272"/>
    </row>
    <row r="133" customFormat="false" ht="11.25" hidden="false" customHeight="false" outlineLevel="0" collapsed="false">
      <c r="B133" s="272"/>
      <c r="C133" s="272"/>
    </row>
    <row r="134" customFormat="false" ht="11.25" hidden="false" customHeight="false" outlineLevel="0" collapsed="false">
      <c r="B134" s="272"/>
      <c r="C134" s="272"/>
    </row>
    <row r="135" customFormat="false" ht="11.25" hidden="false" customHeight="false" outlineLevel="0" collapsed="false">
      <c r="B135" s="272"/>
      <c r="C135" s="272"/>
    </row>
    <row r="136" customFormat="false" ht="11.25" hidden="false" customHeight="false" outlineLevel="0" collapsed="false">
      <c r="B136" s="272"/>
      <c r="C136" s="272"/>
    </row>
    <row r="137" customFormat="false" ht="11.25" hidden="false" customHeight="false" outlineLevel="0" collapsed="false">
      <c r="B137" s="272"/>
      <c r="C137" s="272"/>
    </row>
    <row r="138" customFormat="false" ht="11.25" hidden="false" customHeight="false" outlineLevel="0" collapsed="false">
      <c r="B138" s="272"/>
      <c r="C138" s="272"/>
    </row>
    <row r="139" customFormat="false" ht="11.25" hidden="false" customHeight="false" outlineLevel="0" collapsed="false">
      <c r="B139" s="272"/>
      <c r="C139" s="272"/>
    </row>
    <row r="140" customFormat="false" ht="11.25" hidden="false" customHeight="false" outlineLevel="0" collapsed="false">
      <c r="B140" s="272"/>
      <c r="C140" s="272"/>
    </row>
    <row r="141" customFormat="false" ht="11.25" hidden="false" customHeight="false" outlineLevel="0" collapsed="false">
      <c r="B141" s="272"/>
      <c r="C141" s="272"/>
    </row>
    <row r="142" customFormat="false" ht="11.25" hidden="false" customHeight="false" outlineLevel="0" collapsed="false">
      <c r="B142" s="272"/>
      <c r="C142" s="272"/>
    </row>
    <row r="143" customFormat="false" ht="11.25" hidden="false" customHeight="false" outlineLevel="0" collapsed="false">
      <c r="B143" s="272"/>
      <c r="C143" s="272"/>
    </row>
    <row r="144" customFormat="false" ht="11.25" hidden="false" customHeight="false" outlineLevel="0" collapsed="false">
      <c r="B144" s="272"/>
      <c r="C144" s="272"/>
    </row>
    <row r="145" customFormat="false" ht="11.25" hidden="false" customHeight="false" outlineLevel="0" collapsed="false">
      <c r="B145" s="272"/>
      <c r="C145" s="272"/>
    </row>
    <row r="146" customFormat="false" ht="11.25" hidden="false" customHeight="false" outlineLevel="0" collapsed="false">
      <c r="B146" s="272"/>
      <c r="C146" s="272"/>
    </row>
    <row r="147" customFormat="false" ht="11.25" hidden="false" customHeight="false" outlineLevel="0" collapsed="false">
      <c r="B147" s="272"/>
      <c r="C147" s="272"/>
    </row>
    <row r="148" customFormat="false" ht="11.25" hidden="false" customHeight="false" outlineLevel="0" collapsed="false">
      <c r="B148" s="272"/>
      <c r="C148" s="272"/>
    </row>
    <row r="149" customFormat="false" ht="11.25" hidden="false" customHeight="false" outlineLevel="0" collapsed="false">
      <c r="B149" s="272"/>
      <c r="C149" s="272"/>
    </row>
    <row r="150" customFormat="false" ht="11.25" hidden="false" customHeight="false" outlineLevel="0" collapsed="false">
      <c r="B150" s="272"/>
      <c r="C150" s="272"/>
    </row>
    <row r="151" customFormat="false" ht="11.25" hidden="false" customHeight="false" outlineLevel="0" collapsed="false">
      <c r="B151" s="272"/>
      <c r="C151" s="272"/>
    </row>
    <row r="152" customFormat="false" ht="11.25" hidden="false" customHeight="false" outlineLevel="0" collapsed="false">
      <c r="B152" s="272"/>
      <c r="C152" s="272"/>
    </row>
    <row r="153" customFormat="false" ht="11.25" hidden="false" customHeight="false" outlineLevel="0" collapsed="false">
      <c r="B153" s="272"/>
      <c r="C153" s="272"/>
    </row>
    <row r="154" customFormat="false" ht="11.25" hidden="false" customHeight="false" outlineLevel="0" collapsed="false">
      <c r="B154" s="272"/>
      <c r="C154" s="272"/>
    </row>
    <row r="155" customFormat="false" ht="11.25" hidden="false" customHeight="false" outlineLevel="0" collapsed="false">
      <c r="B155" s="272"/>
      <c r="C155" s="272"/>
    </row>
    <row r="156" customFormat="false" ht="11.25" hidden="false" customHeight="false" outlineLevel="0" collapsed="false">
      <c r="B156" s="272"/>
      <c r="C156" s="272"/>
    </row>
    <row r="157" customFormat="false" ht="11.25" hidden="false" customHeight="false" outlineLevel="0" collapsed="false">
      <c r="B157" s="272"/>
      <c r="C157" s="272"/>
    </row>
    <row r="158" customFormat="false" ht="11.25" hidden="false" customHeight="false" outlineLevel="0" collapsed="false">
      <c r="B158" s="272"/>
      <c r="C158" s="272"/>
    </row>
    <row r="159" customFormat="false" ht="11.25" hidden="false" customHeight="false" outlineLevel="0" collapsed="false">
      <c r="B159" s="272"/>
      <c r="C159" s="272"/>
    </row>
    <row r="160" customFormat="false" ht="11.25" hidden="false" customHeight="false" outlineLevel="0" collapsed="false">
      <c r="B160" s="272"/>
      <c r="C160" s="272"/>
    </row>
    <row r="161" customFormat="false" ht="11.25" hidden="false" customHeight="false" outlineLevel="0" collapsed="false">
      <c r="B161" s="272"/>
      <c r="C161" s="272"/>
    </row>
    <row r="162" customFormat="false" ht="11.25" hidden="false" customHeight="false" outlineLevel="0" collapsed="false">
      <c r="B162" s="272"/>
      <c r="C162" s="272"/>
    </row>
    <row r="163" customFormat="false" ht="11.25" hidden="false" customHeight="false" outlineLevel="0" collapsed="false">
      <c r="B163" s="272"/>
      <c r="C163" s="272"/>
    </row>
    <row r="164" customFormat="false" ht="11.25" hidden="false" customHeight="false" outlineLevel="0" collapsed="false">
      <c r="B164" s="272"/>
      <c r="C164" s="272"/>
    </row>
    <row r="165" customFormat="false" ht="11.25" hidden="false" customHeight="false" outlineLevel="0" collapsed="false">
      <c r="B165" s="272"/>
      <c r="C165" s="272"/>
    </row>
    <row r="166" customFormat="false" ht="11.25" hidden="false" customHeight="false" outlineLevel="0" collapsed="false">
      <c r="B166" s="272"/>
      <c r="C166" s="272"/>
    </row>
    <row r="167" customFormat="false" ht="11.25" hidden="false" customHeight="false" outlineLevel="0" collapsed="false">
      <c r="B167" s="272"/>
      <c r="C167" s="272"/>
    </row>
    <row r="168" customFormat="false" ht="11.25" hidden="false" customHeight="false" outlineLevel="0" collapsed="false">
      <c r="B168" s="272"/>
      <c r="C168" s="272"/>
    </row>
    <row r="169" customFormat="false" ht="11.25" hidden="false" customHeight="false" outlineLevel="0" collapsed="false">
      <c r="B169" s="272"/>
      <c r="C169" s="272"/>
    </row>
    <row r="170" customFormat="false" ht="11.25" hidden="false" customHeight="false" outlineLevel="0" collapsed="false">
      <c r="B170" s="272"/>
      <c r="C170" s="272"/>
    </row>
    <row r="171" customFormat="false" ht="11.25" hidden="false" customHeight="false" outlineLevel="0" collapsed="false">
      <c r="B171" s="272"/>
      <c r="C171" s="272"/>
    </row>
    <row r="172" customFormat="false" ht="11.25" hidden="false" customHeight="false" outlineLevel="0" collapsed="false">
      <c r="B172" s="272"/>
      <c r="C172" s="272"/>
    </row>
    <row r="173" customFormat="false" ht="11.25" hidden="false" customHeight="false" outlineLevel="0" collapsed="false">
      <c r="B173" s="272"/>
      <c r="C173" s="272"/>
    </row>
    <row r="174" customFormat="false" ht="11.25" hidden="false" customHeight="false" outlineLevel="0" collapsed="false">
      <c r="B174" s="272"/>
      <c r="C174" s="272"/>
    </row>
    <row r="175" customFormat="false" ht="11.25" hidden="false" customHeight="false" outlineLevel="0" collapsed="false">
      <c r="B175" s="272"/>
      <c r="C175" s="272"/>
    </row>
    <row r="176" customFormat="false" ht="11.25" hidden="false" customHeight="false" outlineLevel="0" collapsed="false">
      <c r="B176" s="272"/>
      <c r="C176" s="272"/>
    </row>
    <row r="177" customFormat="false" ht="11.25" hidden="false" customHeight="false" outlineLevel="0" collapsed="false">
      <c r="B177" s="272"/>
      <c r="C177" s="272"/>
    </row>
    <row r="178" customFormat="false" ht="11.25" hidden="false" customHeight="false" outlineLevel="0" collapsed="false">
      <c r="B178" s="272"/>
      <c r="C178" s="272"/>
    </row>
    <row r="179" customFormat="false" ht="11.25" hidden="false" customHeight="false" outlineLevel="0" collapsed="false">
      <c r="B179" s="272"/>
      <c r="C179" s="272"/>
    </row>
    <row r="180" customFormat="false" ht="11.25" hidden="false" customHeight="false" outlineLevel="0" collapsed="false">
      <c r="B180" s="272"/>
      <c r="C180" s="272"/>
    </row>
    <row r="181" customFormat="false" ht="11.25" hidden="false" customHeight="false" outlineLevel="0" collapsed="false">
      <c r="B181" s="272"/>
      <c r="C181" s="272"/>
    </row>
    <row r="182" customFormat="false" ht="11.25" hidden="false" customHeight="false" outlineLevel="0" collapsed="false">
      <c r="B182" s="272"/>
      <c r="C182" s="272"/>
    </row>
    <row r="183" customFormat="false" ht="11.25" hidden="false" customHeight="false" outlineLevel="0" collapsed="false">
      <c r="B183" s="272"/>
      <c r="C183" s="272"/>
    </row>
    <row r="184" customFormat="false" ht="11.25" hidden="false" customHeight="false" outlineLevel="0" collapsed="false">
      <c r="B184" s="272"/>
      <c r="C184" s="272"/>
    </row>
    <row r="185" customFormat="false" ht="11.25" hidden="false" customHeight="false" outlineLevel="0" collapsed="false">
      <c r="B185" s="272"/>
      <c r="C185" s="272"/>
    </row>
    <row r="186" customFormat="false" ht="11.25" hidden="false" customHeight="false" outlineLevel="0" collapsed="false">
      <c r="B186" s="272"/>
      <c r="C186" s="272"/>
    </row>
    <row r="187" customFormat="false" ht="11.25" hidden="false" customHeight="false" outlineLevel="0" collapsed="false">
      <c r="B187" s="272"/>
      <c r="C187" s="272"/>
    </row>
    <row r="188" customFormat="false" ht="11.25" hidden="false" customHeight="false" outlineLevel="0" collapsed="false">
      <c r="B188" s="272"/>
      <c r="C188" s="272"/>
    </row>
    <row r="189" customFormat="false" ht="11.25" hidden="false" customHeight="false" outlineLevel="0" collapsed="false">
      <c r="B189" s="272"/>
      <c r="C189" s="272"/>
    </row>
    <row r="190" customFormat="false" ht="11.25" hidden="false" customHeight="false" outlineLevel="0" collapsed="false">
      <c r="B190" s="272"/>
      <c r="C190" s="272"/>
    </row>
    <row r="191" customFormat="false" ht="11.25" hidden="false" customHeight="false" outlineLevel="0" collapsed="false">
      <c r="B191" s="272"/>
      <c r="C191" s="272"/>
    </row>
    <row r="192" customFormat="false" ht="11.25" hidden="false" customHeight="false" outlineLevel="0" collapsed="false">
      <c r="B192" s="272"/>
      <c r="C192" s="272"/>
    </row>
    <row r="193" customFormat="false" ht="11.25" hidden="false" customHeight="false" outlineLevel="0" collapsed="false">
      <c r="B193" s="272"/>
      <c r="C193" s="272"/>
    </row>
    <row r="194" customFormat="false" ht="11.25" hidden="false" customHeight="false" outlineLevel="0" collapsed="false">
      <c r="B194" s="272"/>
      <c r="C194" s="272"/>
    </row>
    <row r="195" customFormat="false" ht="11.25" hidden="false" customHeight="false" outlineLevel="0" collapsed="false">
      <c r="B195" s="272"/>
      <c r="C195" s="272"/>
    </row>
    <row r="196" customFormat="false" ht="11.25" hidden="false" customHeight="false" outlineLevel="0" collapsed="false">
      <c r="B196" s="272"/>
      <c r="C196" s="272"/>
    </row>
    <row r="197" customFormat="false" ht="11.25" hidden="false" customHeight="false" outlineLevel="0" collapsed="false">
      <c r="B197" s="272"/>
      <c r="C197" s="272"/>
    </row>
    <row r="198" customFormat="false" ht="11.25" hidden="false" customHeight="false" outlineLevel="0" collapsed="false">
      <c r="B198" s="272"/>
      <c r="C198" s="272"/>
    </row>
    <row r="199" customFormat="false" ht="11.25" hidden="false" customHeight="false" outlineLevel="0" collapsed="false">
      <c r="B199" s="272"/>
      <c r="C199" s="272"/>
    </row>
    <row r="200" customFormat="false" ht="11.25" hidden="false" customHeight="false" outlineLevel="0" collapsed="false">
      <c r="B200" s="272"/>
      <c r="C200" s="272"/>
    </row>
    <row r="201" customFormat="false" ht="11.25" hidden="false" customHeight="false" outlineLevel="0" collapsed="false">
      <c r="B201" s="272"/>
      <c r="C201" s="272"/>
    </row>
    <row r="202" customFormat="false" ht="11.25" hidden="false" customHeight="false" outlineLevel="0" collapsed="false">
      <c r="B202" s="272"/>
      <c r="C202" s="272"/>
    </row>
    <row r="203" customFormat="false" ht="11.25" hidden="false" customHeight="false" outlineLevel="0" collapsed="false">
      <c r="B203" s="272"/>
      <c r="C203" s="272"/>
    </row>
    <row r="204" customFormat="false" ht="11.25" hidden="false" customHeight="false" outlineLevel="0" collapsed="false">
      <c r="B204" s="272"/>
      <c r="C204" s="272"/>
    </row>
    <row r="205" customFormat="false" ht="11.25" hidden="false" customHeight="false" outlineLevel="0" collapsed="false">
      <c r="B205" s="272"/>
      <c r="C205" s="272"/>
    </row>
    <row r="206" customFormat="false" ht="11.25" hidden="false" customHeight="false" outlineLevel="0" collapsed="false">
      <c r="B206" s="272"/>
      <c r="C206" s="272"/>
    </row>
    <row r="207" customFormat="false" ht="11.25" hidden="false" customHeight="false" outlineLevel="0" collapsed="false">
      <c r="B207" s="272"/>
      <c r="C207" s="272"/>
    </row>
    <row r="208" customFormat="false" ht="11.25" hidden="false" customHeight="false" outlineLevel="0" collapsed="false">
      <c r="B208" s="272"/>
      <c r="C208" s="272"/>
    </row>
    <row r="209" customFormat="false" ht="11.25" hidden="false" customHeight="false" outlineLevel="0" collapsed="false">
      <c r="B209" s="272"/>
      <c r="C209" s="272"/>
    </row>
    <row r="210" customFormat="false" ht="11.25" hidden="false" customHeight="false" outlineLevel="0" collapsed="false">
      <c r="B210" s="272"/>
      <c r="C210" s="272"/>
    </row>
    <row r="211" customFormat="false" ht="11.25" hidden="false" customHeight="false" outlineLevel="0" collapsed="false">
      <c r="B211" s="272"/>
      <c r="C211" s="272"/>
    </row>
    <row r="212" customFormat="false" ht="11.25" hidden="false" customHeight="false" outlineLevel="0" collapsed="false">
      <c r="B212" s="272"/>
      <c r="C212" s="272"/>
    </row>
    <row r="213" customFormat="false" ht="11.25" hidden="false" customHeight="false" outlineLevel="0" collapsed="false">
      <c r="B213" s="272"/>
      <c r="C213" s="272"/>
    </row>
    <row r="214" customFormat="false" ht="11.25" hidden="false" customHeight="false" outlineLevel="0" collapsed="false">
      <c r="B214" s="272"/>
      <c r="C214" s="272"/>
    </row>
    <row r="215" customFormat="false" ht="11.25" hidden="false" customHeight="false" outlineLevel="0" collapsed="false">
      <c r="B215" s="272"/>
      <c r="C215" s="272"/>
    </row>
    <row r="216" customFormat="false" ht="11.25" hidden="false" customHeight="false" outlineLevel="0" collapsed="false">
      <c r="B216" s="272"/>
      <c r="C216" s="272"/>
    </row>
    <row r="217" customFormat="false" ht="11.25" hidden="false" customHeight="false" outlineLevel="0" collapsed="false">
      <c r="B217" s="272"/>
      <c r="C217" s="272"/>
    </row>
    <row r="218" customFormat="false" ht="11.25" hidden="false" customHeight="false" outlineLevel="0" collapsed="false">
      <c r="B218" s="272"/>
      <c r="C218" s="272"/>
    </row>
    <row r="219" customFormat="false" ht="11.25" hidden="false" customHeight="false" outlineLevel="0" collapsed="false">
      <c r="B219" s="272"/>
      <c r="C219" s="272"/>
    </row>
    <row r="220" customFormat="false" ht="11.25" hidden="false" customHeight="false" outlineLevel="0" collapsed="false">
      <c r="B220" s="272"/>
      <c r="C220" s="272"/>
    </row>
    <row r="221" customFormat="false" ht="11.25" hidden="false" customHeight="false" outlineLevel="0" collapsed="false">
      <c r="B221" s="272"/>
      <c r="C221" s="272"/>
    </row>
    <row r="222" customFormat="false" ht="11.25" hidden="false" customHeight="false" outlineLevel="0" collapsed="false">
      <c r="B222" s="272"/>
      <c r="C222" s="272"/>
    </row>
    <row r="223" customFormat="false" ht="11.25" hidden="false" customHeight="false" outlineLevel="0" collapsed="false">
      <c r="B223" s="272"/>
      <c r="C223" s="272"/>
    </row>
    <row r="224" customFormat="false" ht="11.25" hidden="false" customHeight="false" outlineLevel="0" collapsed="false">
      <c r="B224" s="272"/>
      <c r="C224" s="272"/>
    </row>
    <row r="225" customFormat="false" ht="11.25" hidden="false" customHeight="false" outlineLevel="0" collapsed="false">
      <c r="B225" s="272"/>
      <c r="C225" s="272"/>
    </row>
    <row r="226" customFormat="false" ht="11.25" hidden="false" customHeight="false" outlineLevel="0" collapsed="false">
      <c r="B226" s="272"/>
      <c r="C226" s="272"/>
    </row>
    <row r="227" customFormat="false" ht="11.25" hidden="false" customHeight="false" outlineLevel="0" collapsed="false">
      <c r="B227" s="272"/>
      <c r="C227" s="272"/>
    </row>
    <row r="228" customFormat="false" ht="11.25" hidden="false" customHeight="false" outlineLevel="0" collapsed="false">
      <c r="B228" s="272"/>
      <c r="C228" s="272"/>
    </row>
    <row r="229" customFormat="false" ht="11.25" hidden="false" customHeight="false" outlineLevel="0" collapsed="false">
      <c r="B229" s="272"/>
      <c r="C229" s="272"/>
    </row>
    <row r="230" customFormat="false" ht="11.25" hidden="false" customHeight="false" outlineLevel="0" collapsed="false">
      <c r="B230" s="272"/>
      <c r="C230" s="272"/>
    </row>
    <row r="231" customFormat="false" ht="11.25" hidden="false" customHeight="false" outlineLevel="0" collapsed="false">
      <c r="B231" s="272"/>
      <c r="C231" s="272"/>
    </row>
    <row r="232" customFormat="false" ht="11.25" hidden="false" customHeight="false" outlineLevel="0" collapsed="false">
      <c r="B232" s="272"/>
      <c r="C232" s="272"/>
    </row>
    <row r="233" customFormat="false" ht="11.25" hidden="false" customHeight="false" outlineLevel="0" collapsed="false">
      <c r="B233" s="272"/>
      <c r="C233" s="272"/>
    </row>
    <row r="234" customFormat="false" ht="11.25" hidden="false" customHeight="false" outlineLevel="0" collapsed="false">
      <c r="B234" s="272"/>
      <c r="C234" s="272"/>
    </row>
    <row r="235" customFormat="false" ht="11.25" hidden="false" customHeight="false" outlineLevel="0" collapsed="false">
      <c r="B235" s="272"/>
      <c r="C235" s="272"/>
    </row>
    <row r="236" customFormat="false" ht="11.25" hidden="false" customHeight="false" outlineLevel="0" collapsed="false">
      <c r="B236" s="272"/>
      <c r="C236" s="272"/>
    </row>
    <row r="237" customFormat="false" ht="11.25" hidden="false" customHeight="false" outlineLevel="0" collapsed="false">
      <c r="B237" s="272"/>
      <c r="C237" s="272"/>
    </row>
    <row r="238" customFormat="false" ht="11.25" hidden="false" customHeight="false" outlineLevel="0" collapsed="false">
      <c r="B238" s="272"/>
      <c r="C238" s="272"/>
    </row>
    <row r="239" customFormat="false" ht="11.25" hidden="false" customHeight="false" outlineLevel="0" collapsed="false">
      <c r="B239" s="272"/>
      <c r="C239" s="272"/>
    </row>
    <row r="240" customFormat="false" ht="11.25" hidden="false" customHeight="false" outlineLevel="0" collapsed="false">
      <c r="B240" s="272"/>
      <c r="C240" s="272"/>
    </row>
    <row r="241" customFormat="false" ht="11.25" hidden="false" customHeight="false" outlineLevel="0" collapsed="false">
      <c r="B241" s="272"/>
      <c r="C241" s="272"/>
    </row>
    <row r="242" customFormat="false" ht="11.25" hidden="false" customHeight="false" outlineLevel="0" collapsed="false">
      <c r="B242" s="272"/>
      <c r="C242" s="272"/>
    </row>
    <row r="243" customFormat="false" ht="11.25" hidden="false" customHeight="false" outlineLevel="0" collapsed="false">
      <c r="B243" s="272"/>
      <c r="C243" s="272"/>
    </row>
    <row r="244" customFormat="false" ht="11.25" hidden="false" customHeight="false" outlineLevel="0" collapsed="false">
      <c r="B244" s="272"/>
      <c r="C244" s="272"/>
    </row>
    <row r="245" customFormat="false" ht="11.25" hidden="false" customHeight="false" outlineLevel="0" collapsed="false">
      <c r="B245" s="272"/>
      <c r="C245" s="272"/>
    </row>
    <row r="246" customFormat="false" ht="11.25" hidden="false" customHeight="false" outlineLevel="0" collapsed="false">
      <c r="B246" s="272"/>
      <c r="C246" s="272"/>
    </row>
    <row r="247" customFormat="false" ht="11.25" hidden="false" customHeight="false" outlineLevel="0" collapsed="false">
      <c r="B247" s="272"/>
      <c r="C247" s="272"/>
    </row>
    <row r="248" customFormat="false" ht="11.25" hidden="false" customHeight="false" outlineLevel="0" collapsed="false">
      <c r="B248" s="272"/>
      <c r="C248" s="272"/>
    </row>
    <row r="249" customFormat="false" ht="11.25" hidden="false" customHeight="false" outlineLevel="0" collapsed="false">
      <c r="B249" s="272"/>
      <c r="C249" s="272"/>
    </row>
    <row r="250" customFormat="false" ht="11.25" hidden="false" customHeight="false" outlineLevel="0" collapsed="false">
      <c r="B250" s="272"/>
      <c r="C250" s="272"/>
    </row>
    <row r="251" customFormat="false" ht="11.25" hidden="false" customHeight="false" outlineLevel="0" collapsed="false">
      <c r="B251" s="272"/>
      <c r="C251" s="272"/>
    </row>
    <row r="252" customFormat="false" ht="11.25" hidden="false" customHeight="false" outlineLevel="0" collapsed="false">
      <c r="B252" s="272"/>
      <c r="C252" s="272"/>
    </row>
    <row r="253" customFormat="false" ht="11.25" hidden="false" customHeight="false" outlineLevel="0" collapsed="false">
      <c r="B253" s="272"/>
      <c r="C253" s="272"/>
    </row>
    <row r="254" customFormat="false" ht="11.25" hidden="false" customHeight="false" outlineLevel="0" collapsed="false">
      <c r="B254" s="272"/>
      <c r="C254" s="272"/>
    </row>
    <row r="255" customFormat="false" ht="11.25" hidden="false" customHeight="false" outlineLevel="0" collapsed="false">
      <c r="B255" s="272"/>
      <c r="C255" s="272"/>
    </row>
    <row r="256" customFormat="false" ht="11.25" hidden="false" customHeight="false" outlineLevel="0" collapsed="false">
      <c r="B256" s="272"/>
      <c r="C256" s="272"/>
    </row>
    <row r="257" customFormat="false" ht="11.25" hidden="false" customHeight="false" outlineLevel="0" collapsed="false">
      <c r="B257" s="272"/>
      <c r="C257" s="272"/>
    </row>
    <row r="258" customFormat="false" ht="11.25" hidden="false" customHeight="false" outlineLevel="0" collapsed="false">
      <c r="B258" s="272"/>
      <c r="C258" s="272"/>
    </row>
    <row r="259" customFormat="false" ht="11.25" hidden="false" customHeight="false" outlineLevel="0" collapsed="false">
      <c r="B259" s="272"/>
      <c r="C259" s="272"/>
    </row>
    <row r="260" customFormat="false" ht="11.25" hidden="false" customHeight="false" outlineLevel="0" collapsed="false">
      <c r="B260" s="272"/>
      <c r="C260" s="272"/>
    </row>
    <row r="261" customFormat="false" ht="11.25" hidden="false" customHeight="false" outlineLevel="0" collapsed="false">
      <c r="B261" s="272"/>
      <c r="C261" s="272"/>
    </row>
    <row r="262" customFormat="false" ht="11.25" hidden="false" customHeight="false" outlineLevel="0" collapsed="false">
      <c r="B262" s="272"/>
      <c r="C262" s="272"/>
    </row>
    <row r="263" customFormat="false" ht="11.25" hidden="false" customHeight="false" outlineLevel="0" collapsed="false">
      <c r="B263" s="272"/>
      <c r="C263" s="272"/>
    </row>
    <row r="264" customFormat="false" ht="11.25" hidden="false" customHeight="false" outlineLevel="0" collapsed="false">
      <c r="B264" s="272"/>
      <c r="C264" s="272"/>
    </row>
    <row r="265" customFormat="false" ht="11.25" hidden="false" customHeight="false" outlineLevel="0" collapsed="false">
      <c r="B265" s="272"/>
      <c r="C265" s="272"/>
    </row>
    <row r="266" customFormat="false" ht="11.25" hidden="false" customHeight="false" outlineLevel="0" collapsed="false">
      <c r="B266" s="272"/>
      <c r="C266" s="272"/>
    </row>
    <row r="267" customFormat="false" ht="11.25" hidden="false" customHeight="false" outlineLevel="0" collapsed="false">
      <c r="B267" s="272"/>
      <c r="C267" s="272"/>
    </row>
    <row r="268" customFormat="false" ht="11.25" hidden="false" customHeight="false" outlineLevel="0" collapsed="false">
      <c r="B268" s="272"/>
      <c r="C268" s="272"/>
    </row>
    <row r="269" customFormat="false" ht="11.25" hidden="false" customHeight="false" outlineLevel="0" collapsed="false">
      <c r="B269" s="272"/>
      <c r="C269" s="272"/>
    </row>
    <row r="270" customFormat="false" ht="11.25" hidden="false" customHeight="false" outlineLevel="0" collapsed="false">
      <c r="B270" s="272"/>
      <c r="C270" s="272"/>
    </row>
    <row r="271" customFormat="false" ht="11.25" hidden="false" customHeight="false" outlineLevel="0" collapsed="false">
      <c r="B271" s="272"/>
      <c r="C271" s="272"/>
    </row>
    <row r="272" customFormat="false" ht="11.25" hidden="false" customHeight="false" outlineLevel="0" collapsed="false">
      <c r="B272" s="272"/>
      <c r="C272" s="272"/>
    </row>
    <row r="273" customFormat="false" ht="11.25" hidden="false" customHeight="false" outlineLevel="0" collapsed="false">
      <c r="B273" s="272"/>
      <c r="C273" s="272"/>
    </row>
    <row r="274" customFormat="false" ht="11.25" hidden="false" customHeight="false" outlineLevel="0" collapsed="false">
      <c r="B274" s="272"/>
      <c r="C274" s="272"/>
    </row>
    <row r="275" customFormat="false" ht="11.25" hidden="false" customHeight="false" outlineLevel="0" collapsed="false">
      <c r="B275" s="272"/>
      <c r="C275" s="272"/>
    </row>
    <row r="276" customFormat="false" ht="11.25" hidden="false" customHeight="false" outlineLevel="0" collapsed="false">
      <c r="B276" s="272"/>
      <c r="C276" s="272"/>
    </row>
    <row r="277" customFormat="false" ht="11.25" hidden="false" customHeight="false" outlineLevel="0" collapsed="false">
      <c r="B277" s="272"/>
      <c r="C277" s="272"/>
    </row>
    <row r="278" customFormat="false" ht="11.25" hidden="false" customHeight="false" outlineLevel="0" collapsed="false">
      <c r="B278" s="272"/>
      <c r="C278" s="272"/>
    </row>
    <row r="279" customFormat="false" ht="11.25" hidden="false" customHeight="false" outlineLevel="0" collapsed="false">
      <c r="B279" s="272"/>
      <c r="C279" s="272"/>
    </row>
    <row r="280" customFormat="false" ht="11.25" hidden="false" customHeight="false" outlineLevel="0" collapsed="false">
      <c r="B280" s="272"/>
      <c r="C280" s="272"/>
    </row>
    <row r="281" customFormat="false" ht="11.25" hidden="false" customHeight="false" outlineLevel="0" collapsed="false">
      <c r="B281" s="272"/>
      <c r="C281" s="272"/>
    </row>
    <row r="282" customFormat="false" ht="11.25" hidden="false" customHeight="false" outlineLevel="0" collapsed="false">
      <c r="B282" s="272"/>
      <c r="C282" s="272"/>
    </row>
    <row r="283" customFormat="false" ht="11.25" hidden="false" customHeight="false" outlineLevel="0" collapsed="false">
      <c r="B283" s="272"/>
      <c r="C283" s="272"/>
    </row>
    <row r="284" customFormat="false" ht="11.25" hidden="false" customHeight="false" outlineLevel="0" collapsed="false">
      <c r="B284" s="272"/>
      <c r="C284" s="272"/>
    </row>
    <row r="285" customFormat="false" ht="11.25" hidden="false" customHeight="false" outlineLevel="0" collapsed="false">
      <c r="B285" s="272"/>
      <c r="C285" s="272"/>
    </row>
    <row r="286" customFormat="false" ht="11.25" hidden="false" customHeight="false" outlineLevel="0" collapsed="false">
      <c r="B286" s="272"/>
      <c r="C286" s="272"/>
    </row>
    <row r="287" customFormat="false" ht="11.25" hidden="false" customHeight="false" outlineLevel="0" collapsed="false">
      <c r="B287" s="272"/>
      <c r="C287" s="272"/>
    </row>
    <row r="288" customFormat="false" ht="11.25" hidden="false" customHeight="false" outlineLevel="0" collapsed="false">
      <c r="B288" s="272"/>
      <c r="C288" s="272"/>
    </row>
    <row r="289" customFormat="false" ht="11.25" hidden="false" customHeight="false" outlineLevel="0" collapsed="false">
      <c r="B289" s="272"/>
      <c r="C289" s="272"/>
    </row>
    <row r="290" customFormat="false" ht="11.25" hidden="false" customHeight="false" outlineLevel="0" collapsed="false">
      <c r="B290" s="272"/>
      <c r="C290" s="272"/>
    </row>
    <row r="291" customFormat="false" ht="11.25" hidden="false" customHeight="false" outlineLevel="0" collapsed="false">
      <c r="B291" s="272"/>
      <c r="C291" s="272"/>
    </row>
    <row r="292" customFormat="false" ht="11.25" hidden="false" customHeight="false" outlineLevel="0" collapsed="false">
      <c r="B292" s="272"/>
      <c r="C292" s="272"/>
    </row>
    <row r="293" customFormat="false" ht="11.25" hidden="false" customHeight="false" outlineLevel="0" collapsed="false">
      <c r="B293" s="272"/>
      <c r="C293" s="272"/>
    </row>
    <row r="294" customFormat="false" ht="11.25" hidden="false" customHeight="false" outlineLevel="0" collapsed="false">
      <c r="B294" s="272"/>
      <c r="C294" s="272"/>
    </row>
    <row r="295" customFormat="false" ht="11.25" hidden="false" customHeight="false" outlineLevel="0" collapsed="false">
      <c r="B295" s="272"/>
      <c r="C295" s="272"/>
    </row>
    <row r="296" customFormat="false" ht="11.25" hidden="false" customHeight="false" outlineLevel="0" collapsed="false">
      <c r="B296" s="272"/>
      <c r="C296" s="272"/>
    </row>
    <row r="297" customFormat="false" ht="11.25" hidden="false" customHeight="false" outlineLevel="0" collapsed="false">
      <c r="B297" s="272"/>
      <c r="C297" s="272"/>
    </row>
    <row r="298" customFormat="false" ht="11.25" hidden="false" customHeight="false" outlineLevel="0" collapsed="false">
      <c r="B298" s="272"/>
      <c r="C298" s="272"/>
    </row>
    <row r="299" customFormat="false" ht="11.25" hidden="false" customHeight="false" outlineLevel="0" collapsed="false">
      <c r="B299" s="272"/>
      <c r="C299" s="272"/>
    </row>
    <row r="300" customFormat="false" ht="11.25" hidden="false" customHeight="false" outlineLevel="0" collapsed="false">
      <c r="B300" s="272"/>
      <c r="C300" s="272"/>
    </row>
    <row r="301" customFormat="false" ht="11.25" hidden="false" customHeight="false" outlineLevel="0" collapsed="false">
      <c r="B301" s="272"/>
      <c r="C301" s="272"/>
    </row>
    <row r="302" customFormat="false" ht="11.25" hidden="false" customHeight="false" outlineLevel="0" collapsed="false">
      <c r="B302" s="272"/>
      <c r="C302" s="272"/>
    </row>
    <row r="303" customFormat="false" ht="11.25" hidden="false" customHeight="false" outlineLevel="0" collapsed="false">
      <c r="B303" s="272"/>
      <c r="C303" s="272"/>
    </row>
    <row r="304" customFormat="false" ht="11.25" hidden="false" customHeight="false" outlineLevel="0" collapsed="false">
      <c r="B304" s="272"/>
      <c r="C304" s="272"/>
    </row>
    <row r="305" customFormat="false" ht="11.25" hidden="false" customHeight="false" outlineLevel="0" collapsed="false">
      <c r="B305" s="272"/>
      <c r="C305" s="272"/>
    </row>
    <row r="306" customFormat="false" ht="11.25" hidden="false" customHeight="false" outlineLevel="0" collapsed="false">
      <c r="B306" s="272"/>
      <c r="C306" s="272"/>
    </row>
    <row r="307" customFormat="false" ht="11.25" hidden="false" customHeight="false" outlineLevel="0" collapsed="false">
      <c r="B307" s="272"/>
      <c r="C307" s="272"/>
    </row>
    <row r="308" customFormat="false" ht="11.25" hidden="false" customHeight="false" outlineLevel="0" collapsed="false">
      <c r="B308" s="272"/>
      <c r="C308" s="272"/>
    </row>
    <row r="309" customFormat="false" ht="11.25" hidden="false" customHeight="false" outlineLevel="0" collapsed="false">
      <c r="B309" s="272"/>
      <c r="C309" s="272"/>
    </row>
    <row r="310" customFormat="false" ht="11.25" hidden="false" customHeight="false" outlineLevel="0" collapsed="false">
      <c r="B310" s="272"/>
      <c r="C310" s="272"/>
    </row>
    <row r="311" customFormat="false" ht="11.25" hidden="false" customHeight="false" outlineLevel="0" collapsed="false">
      <c r="B311" s="272"/>
      <c r="C311" s="272"/>
    </row>
    <row r="312" customFormat="false" ht="11.25" hidden="false" customHeight="false" outlineLevel="0" collapsed="false">
      <c r="B312" s="272"/>
      <c r="C312" s="272"/>
    </row>
    <row r="313" customFormat="false" ht="11.25" hidden="false" customHeight="false" outlineLevel="0" collapsed="false">
      <c r="B313" s="272"/>
      <c r="C313" s="272"/>
    </row>
    <row r="314" customFormat="false" ht="11.25" hidden="false" customHeight="false" outlineLevel="0" collapsed="false">
      <c r="B314" s="272"/>
      <c r="C314" s="272"/>
    </row>
    <row r="315" customFormat="false" ht="11.25" hidden="false" customHeight="false" outlineLevel="0" collapsed="false">
      <c r="B315" s="272"/>
      <c r="C315" s="272"/>
    </row>
    <row r="316" customFormat="false" ht="11.25" hidden="false" customHeight="false" outlineLevel="0" collapsed="false">
      <c r="B316" s="272"/>
      <c r="C316" s="272"/>
    </row>
    <row r="317" customFormat="false" ht="11.25" hidden="false" customHeight="false" outlineLevel="0" collapsed="false">
      <c r="B317" s="272"/>
      <c r="C317" s="272"/>
    </row>
    <row r="318" customFormat="false" ht="11.25" hidden="false" customHeight="false" outlineLevel="0" collapsed="false">
      <c r="B318" s="272"/>
      <c r="C318" s="272"/>
    </row>
    <row r="319" customFormat="false" ht="11.25" hidden="false" customHeight="false" outlineLevel="0" collapsed="false">
      <c r="B319" s="272"/>
      <c r="C319" s="272"/>
    </row>
    <row r="320" customFormat="false" ht="11.25" hidden="false" customHeight="false" outlineLevel="0" collapsed="false">
      <c r="B320" s="272"/>
      <c r="C320" s="272"/>
    </row>
    <row r="321" customFormat="false" ht="11.25" hidden="false" customHeight="false" outlineLevel="0" collapsed="false">
      <c r="B321" s="272"/>
      <c r="C321" s="272"/>
    </row>
    <row r="322" customFormat="false" ht="11.25" hidden="false" customHeight="false" outlineLevel="0" collapsed="false">
      <c r="B322" s="272"/>
      <c r="C322" s="272"/>
    </row>
    <row r="323" customFormat="false" ht="11.25" hidden="false" customHeight="false" outlineLevel="0" collapsed="false">
      <c r="B323" s="272"/>
      <c r="C323" s="272"/>
    </row>
    <row r="324" customFormat="false" ht="11.25" hidden="false" customHeight="false" outlineLevel="0" collapsed="false">
      <c r="B324" s="272"/>
      <c r="C324" s="272"/>
    </row>
    <row r="325" customFormat="false" ht="11.25" hidden="false" customHeight="false" outlineLevel="0" collapsed="false">
      <c r="B325" s="272"/>
      <c r="C325" s="272"/>
    </row>
    <row r="326" customFormat="false" ht="11.25" hidden="false" customHeight="false" outlineLevel="0" collapsed="false">
      <c r="B326" s="272"/>
      <c r="C326" s="272"/>
    </row>
    <row r="327" customFormat="false" ht="11.25" hidden="false" customHeight="false" outlineLevel="0" collapsed="false">
      <c r="B327" s="272"/>
      <c r="C327" s="272"/>
    </row>
    <row r="328" customFormat="false" ht="11.25" hidden="false" customHeight="false" outlineLevel="0" collapsed="false">
      <c r="B328" s="272"/>
      <c r="C328" s="272"/>
    </row>
    <row r="329" customFormat="false" ht="11.25" hidden="false" customHeight="false" outlineLevel="0" collapsed="false">
      <c r="B329" s="272"/>
      <c r="C329" s="272"/>
    </row>
    <row r="330" customFormat="false" ht="11.25" hidden="false" customHeight="false" outlineLevel="0" collapsed="false">
      <c r="B330" s="272"/>
      <c r="C330" s="272"/>
    </row>
    <row r="331" customFormat="false" ht="11.25" hidden="false" customHeight="false" outlineLevel="0" collapsed="false">
      <c r="B331" s="272"/>
      <c r="C331" s="272"/>
    </row>
    <row r="332" customFormat="false" ht="11.25" hidden="false" customHeight="false" outlineLevel="0" collapsed="false">
      <c r="B332" s="272"/>
      <c r="C332" s="272"/>
    </row>
    <row r="333" customFormat="false" ht="11.25" hidden="false" customHeight="false" outlineLevel="0" collapsed="false">
      <c r="B333" s="272"/>
      <c r="C333" s="272"/>
    </row>
    <row r="334" customFormat="false" ht="11.25" hidden="false" customHeight="false" outlineLevel="0" collapsed="false">
      <c r="B334" s="272"/>
      <c r="C334" s="272"/>
    </row>
    <row r="335" customFormat="false" ht="11.25" hidden="false" customHeight="false" outlineLevel="0" collapsed="false">
      <c r="B335" s="272"/>
      <c r="C335" s="272"/>
    </row>
    <row r="336" customFormat="false" ht="11.25" hidden="false" customHeight="false" outlineLevel="0" collapsed="false">
      <c r="B336" s="272"/>
      <c r="C336" s="272"/>
    </row>
    <row r="337" customFormat="false" ht="11.25" hidden="false" customHeight="false" outlineLevel="0" collapsed="false">
      <c r="B337" s="272"/>
      <c r="C337" s="272"/>
    </row>
    <row r="338" customFormat="false" ht="11.25" hidden="false" customHeight="false" outlineLevel="0" collapsed="false">
      <c r="B338" s="272"/>
      <c r="C338" s="272"/>
    </row>
    <row r="339" customFormat="false" ht="11.25" hidden="false" customHeight="false" outlineLevel="0" collapsed="false">
      <c r="B339" s="272"/>
      <c r="C339" s="272"/>
    </row>
    <row r="340" customFormat="false" ht="11.25" hidden="false" customHeight="false" outlineLevel="0" collapsed="false">
      <c r="B340" s="272"/>
      <c r="C340" s="272"/>
    </row>
    <row r="341" customFormat="false" ht="11.25" hidden="false" customHeight="false" outlineLevel="0" collapsed="false">
      <c r="B341" s="272"/>
      <c r="C341" s="272"/>
    </row>
    <row r="342" customFormat="false" ht="11.25" hidden="false" customHeight="false" outlineLevel="0" collapsed="false">
      <c r="B342" s="272"/>
      <c r="C342" s="272"/>
    </row>
    <row r="343" customFormat="false" ht="11.25" hidden="false" customHeight="false" outlineLevel="0" collapsed="false">
      <c r="B343" s="272"/>
      <c r="C343" s="272"/>
    </row>
    <row r="344" customFormat="false" ht="11.25" hidden="false" customHeight="false" outlineLevel="0" collapsed="false">
      <c r="B344" s="272"/>
      <c r="C344" s="272"/>
    </row>
    <row r="345" customFormat="false" ht="11.25" hidden="false" customHeight="false" outlineLevel="0" collapsed="false">
      <c r="B345" s="272"/>
      <c r="C345" s="272"/>
    </row>
    <row r="346" customFormat="false" ht="11.25" hidden="false" customHeight="false" outlineLevel="0" collapsed="false">
      <c r="B346" s="272"/>
      <c r="C346" s="272"/>
    </row>
    <row r="347" customFormat="false" ht="11.25" hidden="false" customHeight="false" outlineLevel="0" collapsed="false">
      <c r="B347" s="272"/>
      <c r="C347" s="272"/>
    </row>
    <row r="348" customFormat="false" ht="11.25" hidden="false" customHeight="false" outlineLevel="0" collapsed="false">
      <c r="B348" s="272"/>
      <c r="C348" s="272"/>
    </row>
    <row r="349" customFormat="false" ht="11.25" hidden="false" customHeight="false" outlineLevel="0" collapsed="false">
      <c r="B349" s="272"/>
      <c r="C349" s="272"/>
    </row>
    <row r="350" customFormat="false" ht="11.25" hidden="false" customHeight="false" outlineLevel="0" collapsed="false">
      <c r="B350" s="272"/>
      <c r="C350" s="272"/>
    </row>
    <row r="351" customFormat="false" ht="11.25" hidden="false" customHeight="false" outlineLevel="0" collapsed="false">
      <c r="B351" s="272"/>
      <c r="C351" s="272"/>
    </row>
    <row r="352" customFormat="false" ht="11.25" hidden="false" customHeight="false" outlineLevel="0" collapsed="false">
      <c r="B352" s="272"/>
      <c r="C352" s="272"/>
    </row>
    <row r="353" customFormat="false" ht="11.25" hidden="false" customHeight="false" outlineLevel="0" collapsed="false">
      <c r="B353" s="272"/>
      <c r="C353" s="272"/>
    </row>
    <row r="354" customFormat="false" ht="11.25" hidden="false" customHeight="false" outlineLevel="0" collapsed="false">
      <c r="B354" s="272"/>
      <c r="C354" s="272"/>
    </row>
    <row r="355" customFormat="false" ht="11.25" hidden="false" customHeight="false" outlineLevel="0" collapsed="false">
      <c r="B355" s="272"/>
      <c r="C355" s="272"/>
    </row>
    <row r="356" customFormat="false" ht="11.25" hidden="false" customHeight="false" outlineLevel="0" collapsed="false">
      <c r="B356" s="272"/>
      <c r="C356" s="272"/>
    </row>
    <row r="357" customFormat="false" ht="11.25" hidden="false" customHeight="false" outlineLevel="0" collapsed="false">
      <c r="B357" s="272"/>
      <c r="C357" s="272"/>
    </row>
    <row r="358" customFormat="false" ht="11.25" hidden="false" customHeight="false" outlineLevel="0" collapsed="false">
      <c r="B358" s="272"/>
      <c r="C358" s="272"/>
    </row>
    <row r="359" customFormat="false" ht="11.25" hidden="false" customHeight="false" outlineLevel="0" collapsed="false">
      <c r="B359" s="272"/>
      <c r="C359" s="272"/>
    </row>
    <row r="360" customFormat="false" ht="11.25" hidden="false" customHeight="false" outlineLevel="0" collapsed="false">
      <c r="B360" s="272"/>
      <c r="C360" s="272"/>
    </row>
    <row r="361" customFormat="false" ht="11.25" hidden="false" customHeight="false" outlineLevel="0" collapsed="false">
      <c r="B361" s="272"/>
      <c r="C361" s="272"/>
    </row>
    <row r="362" customFormat="false" ht="11.25" hidden="false" customHeight="false" outlineLevel="0" collapsed="false">
      <c r="B362" s="272"/>
      <c r="C362" s="272"/>
    </row>
    <row r="363" customFormat="false" ht="11.25" hidden="false" customHeight="false" outlineLevel="0" collapsed="false">
      <c r="B363" s="272"/>
      <c r="C363" s="272"/>
    </row>
    <row r="364" customFormat="false" ht="11.25" hidden="false" customHeight="false" outlineLevel="0" collapsed="false">
      <c r="B364" s="272"/>
      <c r="C364" s="272"/>
    </row>
    <row r="365" customFormat="false" ht="11.25" hidden="false" customHeight="false" outlineLevel="0" collapsed="false">
      <c r="B365" s="272"/>
      <c r="C365" s="272"/>
    </row>
    <row r="366" customFormat="false" ht="11.25" hidden="false" customHeight="false" outlineLevel="0" collapsed="false">
      <c r="B366" s="272"/>
      <c r="C366" s="272"/>
    </row>
    <row r="367" customFormat="false" ht="11.25" hidden="false" customHeight="false" outlineLevel="0" collapsed="false">
      <c r="B367" s="272"/>
      <c r="C367" s="272"/>
    </row>
    <row r="368" customFormat="false" ht="11.25" hidden="false" customHeight="false" outlineLevel="0" collapsed="false">
      <c r="B368" s="272"/>
      <c r="C368" s="272"/>
    </row>
    <row r="369" customFormat="false" ht="11.25" hidden="false" customHeight="false" outlineLevel="0" collapsed="false">
      <c r="B369" s="272"/>
      <c r="C369" s="272"/>
    </row>
    <row r="370" customFormat="false" ht="11.25" hidden="false" customHeight="false" outlineLevel="0" collapsed="false">
      <c r="B370" s="272"/>
      <c r="C370" s="272"/>
    </row>
    <row r="371" customFormat="false" ht="11.25" hidden="false" customHeight="false" outlineLevel="0" collapsed="false">
      <c r="B371" s="272"/>
      <c r="C371" s="272"/>
    </row>
    <row r="372" customFormat="false" ht="11.25" hidden="false" customHeight="false" outlineLevel="0" collapsed="false">
      <c r="B372" s="272"/>
      <c r="C372" s="272"/>
    </row>
    <row r="373" customFormat="false" ht="11.25" hidden="false" customHeight="false" outlineLevel="0" collapsed="false">
      <c r="B373" s="272"/>
      <c r="C373" s="272"/>
    </row>
    <row r="374" customFormat="false" ht="11.25" hidden="false" customHeight="false" outlineLevel="0" collapsed="false">
      <c r="B374" s="272"/>
      <c r="C374" s="272"/>
    </row>
    <row r="375" customFormat="false" ht="11.25" hidden="false" customHeight="false" outlineLevel="0" collapsed="false">
      <c r="B375" s="272"/>
      <c r="C375" s="272"/>
    </row>
    <row r="376" customFormat="false" ht="11.25" hidden="false" customHeight="false" outlineLevel="0" collapsed="false">
      <c r="B376" s="272"/>
      <c r="C376" s="272"/>
    </row>
    <row r="377" customFormat="false" ht="11.25" hidden="false" customHeight="false" outlineLevel="0" collapsed="false">
      <c r="B377" s="272"/>
      <c r="C377" s="272"/>
    </row>
    <row r="378" customFormat="false" ht="11.25" hidden="false" customHeight="false" outlineLevel="0" collapsed="false">
      <c r="B378" s="272"/>
      <c r="C378" s="272"/>
    </row>
    <row r="379" customFormat="false" ht="11.25" hidden="false" customHeight="false" outlineLevel="0" collapsed="false">
      <c r="B379" s="272"/>
      <c r="C379" s="272"/>
    </row>
    <row r="380" customFormat="false" ht="11.25" hidden="false" customHeight="false" outlineLevel="0" collapsed="false">
      <c r="B380" s="272"/>
      <c r="C380" s="272"/>
    </row>
    <row r="381" customFormat="false" ht="11.25" hidden="false" customHeight="false" outlineLevel="0" collapsed="false">
      <c r="B381" s="272"/>
      <c r="C381" s="272"/>
    </row>
    <row r="382" customFormat="false" ht="11.25" hidden="false" customHeight="false" outlineLevel="0" collapsed="false">
      <c r="B382" s="272"/>
      <c r="C382" s="272"/>
    </row>
    <row r="383" customFormat="false" ht="11.25" hidden="false" customHeight="false" outlineLevel="0" collapsed="false">
      <c r="B383" s="272"/>
      <c r="C383" s="272"/>
    </row>
    <row r="384" customFormat="false" ht="11.25" hidden="false" customHeight="false" outlineLevel="0" collapsed="false">
      <c r="B384" s="272"/>
      <c r="C384" s="272"/>
    </row>
    <row r="385" customFormat="false" ht="11.25" hidden="false" customHeight="false" outlineLevel="0" collapsed="false">
      <c r="B385" s="272"/>
      <c r="C385" s="272"/>
    </row>
    <row r="386" customFormat="false" ht="11.25" hidden="false" customHeight="false" outlineLevel="0" collapsed="false">
      <c r="B386" s="272"/>
      <c r="C386" s="272"/>
    </row>
    <row r="387" customFormat="false" ht="11.25" hidden="false" customHeight="false" outlineLevel="0" collapsed="false">
      <c r="B387" s="272"/>
      <c r="C387" s="272"/>
    </row>
    <row r="388" customFormat="false" ht="11.25" hidden="false" customHeight="false" outlineLevel="0" collapsed="false">
      <c r="B388" s="272"/>
      <c r="C388" s="272"/>
    </row>
    <row r="389" customFormat="false" ht="11.25" hidden="false" customHeight="false" outlineLevel="0" collapsed="false">
      <c r="B389" s="272"/>
      <c r="C389" s="272"/>
    </row>
    <row r="390" customFormat="false" ht="11.25" hidden="false" customHeight="false" outlineLevel="0" collapsed="false">
      <c r="B390" s="272"/>
      <c r="C390" s="272"/>
    </row>
    <row r="391" customFormat="false" ht="11.25" hidden="false" customHeight="false" outlineLevel="0" collapsed="false">
      <c r="B391" s="272"/>
      <c r="C391" s="272"/>
    </row>
    <row r="392" customFormat="false" ht="11.25" hidden="false" customHeight="false" outlineLevel="0" collapsed="false">
      <c r="B392" s="272"/>
      <c r="C392" s="272"/>
    </row>
    <row r="393" customFormat="false" ht="11.25" hidden="false" customHeight="false" outlineLevel="0" collapsed="false">
      <c r="B393" s="272"/>
      <c r="C393" s="272"/>
    </row>
    <row r="394" customFormat="false" ht="11.25" hidden="false" customHeight="false" outlineLevel="0" collapsed="false">
      <c r="B394" s="272"/>
      <c r="C394" s="272"/>
    </row>
    <row r="395" customFormat="false" ht="11.25" hidden="false" customHeight="false" outlineLevel="0" collapsed="false">
      <c r="B395" s="272"/>
      <c r="C395" s="272"/>
    </row>
    <row r="396" customFormat="false" ht="11.25" hidden="false" customHeight="false" outlineLevel="0" collapsed="false">
      <c r="B396" s="272"/>
      <c r="C396" s="272"/>
    </row>
    <row r="397" customFormat="false" ht="11.25" hidden="false" customHeight="false" outlineLevel="0" collapsed="false">
      <c r="B397" s="272"/>
      <c r="C397" s="272"/>
    </row>
    <row r="398" customFormat="false" ht="11.25" hidden="false" customHeight="false" outlineLevel="0" collapsed="false">
      <c r="B398" s="272"/>
      <c r="C398" s="272"/>
    </row>
    <row r="399" customFormat="false" ht="11.25" hidden="false" customHeight="false" outlineLevel="0" collapsed="false">
      <c r="B399" s="272"/>
      <c r="C399" s="272"/>
    </row>
    <row r="400" customFormat="false" ht="11.25" hidden="false" customHeight="false" outlineLevel="0" collapsed="false">
      <c r="B400" s="272"/>
      <c r="C400" s="272"/>
    </row>
    <row r="401" customFormat="false" ht="11.25" hidden="false" customHeight="false" outlineLevel="0" collapsed="false">
      <c r="B401" s="272"/>
      <c r="C401" s="272"/>
    </row>
    <row r="402" customFormat="false" ht="11.25" hidden="false" customHeight="false" outlineLevel="0" collapsed="false">
      <c r="B402" s="272"/>
      <c r="C402" s="272"/>
    </row>
    <row r="403" customFormat="false" ht="11.25" hidden="false" customHeight="false" outlineLevel="0" collapsed="false">
      <c r="B403" s="272"/>
      <c r="C403" s="272"/>
    </row>
    <row r="404" customFormat="false" ht="11.25" hidden="false" customHeight="false" outlineLevel="0" collapsed="false">
      <c r="B404" s="272"/>
      <c r="C404" s="272"/>
    </row>
    <row r="405" customFormat="false" ht="11.25" hidden="false" customHeight="false" outlineLevel="0" collapsed="false">
      <c r="B405" s="272"/>
      <c r="C405" s="272"/>
    </row>
    <row r="406" customFormat="false" ht="11.25" hidden="false" customHeight="false" outlineLevel="0" collapsed="false">
      <c r="B406" s="272"/>
      <c r="C406" s="272"/>
    </row>
    <row r="407" customFormat="false" ht="11.25" hidden="false" customHeight="false" outlineLevel="0" collapsed="false">
      <c r="B407" s="272"/>
      <c r="C407" s="272"/>
    </row>
    <row r="408" customFormat="false" ht="11.25" hidden="false" customHeight="false" outlineLevel="0" collapsed="false">
      <c r="B408" s="272"/>
      <c r="C408" s="272"/>
    </row>
    <row r="409" customFormat="false" ht="11.25" hidden="false" customHeight="false" outlineLevel="0" collapsed="false">
      <c r="B409" s="272"/>
      <c r="C409" s="272"/>
    </row>
    <row r="410" customFormat="false" ht="11.25" hidden="false" customHeight="false" outlineLevel="0" collapsed="false">
      <c r="B410" s="272"/>
      <c r="C410" s="272"/>
    </row>
    <row r="411" customFormat="false" ht="11.25" hidden="false" customHeight="false" outlineLevel="0" collapsed="false">
      <c r="B411" s="272"/>
      <c r="C411" s="272"/>
    </row>
    <row r="412" customFormat="false" ht="11.25" hidden="false" customHeight="false" outlineLevel="0" collapsed="false">
      <c r="B412" s="272"/>
      <c r="C412" s="272"/>
    </row>
    <row r="413" customFormat="false" ht="11.25" hidden="false" customHeight="false" outlineLevel="0" collapsed="false">
      <c r="B413" s="272"/>
      <c r="C413" s="272"/>
    </row>
    <row r="414" customFormat="false" ht="11.25" hidden="false" customHeight="false" outlineLevel="0" collapsed="false">
      <c r="B414" s="272"/>
      <c r="C414" s="272"/>
    </row>
    <row r="415" customFormat="false" ht="11.25" hidden="false" customHeight="false" outlineLevel="0" collapsed="false">
      <c r="B415" s="272"/>
      <c r="C415" s="272"/>
    </row>
    <row r="416" customFormat="false" ht="11.25" hidden="false" customHeight="false" outlineLevel="0" collapsed="false">
      <c r="B416" s="272"/>
      <c r="C416" s="272"/>
    </row>
    <row r="417" customFormat="false" ht="11.25" hidden="false" customHeight="false" outlineLevel="0" collapsed="false">
      <c r="B417" s="272"/>
      <c r="C417" s="272"/>
    </row>
    <row r="418" customFormat="false" ht="11.25" hidden="false" customHeight="false" outlineLevel="0" collapsed="false">
      <c r="B418" s="272"/>
      <c r="C418" s="272"/>
    </row>
    <row r="419" customFormat="false" ht="11.25" hidden="false" customHeight="false" outlineLevel="0" collapsed="false">
      <c r="B419" s="272"/>
      <c r="C419" s="272"/>
    </row>
    <row r="420" customFormat="false" ht="11.25" hidden="false" customHeight="false" outlineLevel="0" collapsed="false">
      <c r="B420" s="272"/>
      <c r="C420" s="272"/>
    </row>
    <row r="421" customFormat="false" ht="11.25" hidden="false" customHeight="false" outlineLevel="0" collapsed="false">
      <c r="B421" s="272"/>
      <c r="C421" s="272"/>
    </row>
    <row r="422" customFormat="false" ht="11.25" hidden="false" customHeight="false" outlineLevel="0" collapsed="false">
      <c r="B422" s="272"/>
      <c r="C422" s="272"/>
    </row>
    <row r="423" customFormat="false" ht="11.25" hidden="false" customHeight="false" outlineLevel="0" collapsed="false">
      <c r="B423" s="272"/>
      <c r="C423" s="272"/>
    </row>
    <row r="424" customFormat="false" ht="11.25" hidden="false" customHeight="false" outlineLevel="0" collapsed="false">
      <c r="B424" s="272"/>
      <c r="C424" s="272"/>
    </row>
    <row r="425" customFormat="false" ht="11.25" hidden="false" customHeight="false" outlineLevel="0" collapsed="false">
      <c r="B425" s="272"/>
      <c r="C425" s="272"/>
    </row>
    <row r="426" customFormat="false" ht="11.25" hidden="false" customHeight="false" outlineLevel="0" collapsed="false">
      <c r="B426" s="272"/>
      <c r="C426" s="272"/>
    </row>
    <row r="427" customFormat="false" ht="11.25" hidden="false" customHeight="false" outlineLevel="0" collapsed="false">
      <c r="B427" s="272"/>
      <c r="C427" s="272"/>
    </row>
    <row r="428" customFormat="false" ht="11.25" hidden="false" customHeight="false" outlineLevel="0" collapsed="false">
      <c r="B428" s="272"/>
      <c r="C428" s="272"/>
    </row>
    <row r="429" customFormat="false" ht="11.25" hidden="false" customHeight="false" outlineLevel="0" collapsed="false">
      <c r="B429" s="272"/>
      <c r="C429" s="272"/>
    </row>
    <row r="430" customFormat="false" ht="11.25" hidden="false" customHeight="false" outlineLevel="0" collapsed="false">
      <c r="B430" s="272"/>
      <c r="C430" s="272"/>
    </row>
    <row r="431" customFormat="false" ht="11.25" hidden="false" customHeight="false" outlineLevel="0" collapsed="false">
      <c r="B431" s="272"/>
      <c r="C431" s="272"/>
    </row>
    <row r="432" customFormat="false" ht="11.25" hidden="false" customHeight="false" outlineLevel="0" collapsed="false">
      <c r="B432" s="272"/>
      <c r="C432" s="272"/>
    </row>
    <row r="433" customFormat="false" ht="11.25" hidden="false" customHeight="false" outlineLevel="0" collapsed="false">
      <c r="B433" s="272"/>
      <c r="C433" s="272"/>
    </row>
    <row r="434" customFormat="false" ht="11.25" hidden="false" customHeight="false" outlineLevel="0" collapsed="false">
      <c r="B434" s="272"/>
      <c r="C434" s="272"/>
    </row>
    <row r="435" customFormat="false" ht="11.25" hidden="false" customHeight="false" outlineLevel="0" collapsed="false">
      <c r="B435" s="272"/>
      <c r="C435" s="272"/>
    </row>
    <row r="436" customFormat="false" ht="11.25" hidden="false" customHeight="false" outlineLevel="0" collapsed="false">
      <c r="B436" s="272"/>
      <c r="C436" s="272"/>
    </row>
    <row r="437" customFormat="false" ht="11.25" hidden="false" customHeight="false" outlineLevel="0" collapsed="false">
      <c r="B437" s="272"/>
      <c r="C437" s="272"/>
    </row>
    <row r="438" customFormat="false" ht="11.25" hidden="false" customHeight="false" outlineLevel="0" collapsed="false">
      <c r="B438" s="272"/>
      <c r="C438" s="272"/>
    </row>
    <row r="439" customFormat="false" ht="11.25" hidden="false" customHeight="false" outlineLevel="0" collapsed="false">
      <c r="B439" s="272"/>
      <c r="C439" s="272"/>
    </row>
    <row r="440" customFormat="false" ht="11.25" hidden="false" customHeight="false" outlineLevel="0" collapsed="false">
      <c r="B440" s="272"/>
      <c r="C440" s="272"/>
    </row>
    <row r="441" customFormat="false" ht="11.25" hidden="false" customHeight="false" outlineLevel="0" collapsed="false">
      <c r="B441" s="272"/>
      <c r="C441" s="272"/>
    </row>
    <row r="442" customFormat="false" ht="11.25" hidden="false" customHeight="false" outlineLevel="0" collapsed="false">
      <c r="B442" s="272"/>
      <c r="C442" s="272"/>
    </row>
    <row r="443" customFormat="false" ht="11.25" hidden="false" customHeight="false" outlineLevel="0" collapsed="false">
      <c r="B443" s="272"/>
      <c r="C443" s="272"/>
    </row>
    <row r="444" customFormat="false" ht="11.25" hidden="false" customHeight="false" outlineLevel="0" collapsed="false">
      <c r="B444" s="272"/>
      <c r="C444" s="272"/>
    </row>
    <row r="445" customFormat="false" ht="11.25" hidden="false" customHeight="false" outlineLevel="0" collapsed="false">
      <c r="B445" s="272"/>
      <c r="C445" s="272"/>
    </row>
    <row r="446" customFormat="false" ht="11.25" hidden="false" customHeight="false" outlineLevel="0" collapsed="false">
      <c r="B446" s="272"/>
      <c r="C446" s="272"/>
    </row>
    <row r="447" customFormat="false" ht="11.25" hidden="false" customHeight="false" outlineLevel="0" collapsed="false">
      <c r="B447" s="272"/>
      <c r="C447" s="272"/>
    </row>
    <row r="448" customFormat="false" ht="11.25" hidden="false" customHeight="false" outlineLevel="0" collapsed="false">
      <c r="B448" s="272"/>
      <c r="C448" s="272"/>
    </row>
    <row r="449" customFormat="false" ht="11.25" hidden="false" customHeight="false" outlineLevel="0" collapsed="false">
      <c r="B449" s="272"/>
      <c r="C449" s="272"/>
    </row>
    <row r="450" customFormat="false" ht="11.25" hidden="false" customHeight="false" outlineLevel="0" collapsed="false">
      <c r="B450" s="272"/>
      <c r="C450" s="272"/>
    </row>
    <row r="451" customFormat="false" ht="11.25" hidden="false" customHeight="false" outlineLevel="0" collapsed="false">
      <c r="B451" s="272"/>
      <c r="C451" s="272"/>
    </row>
    <row r="452" customFormat="false" ht="11.25" hidden="false" customHeight="false" outlineLevel="0" collapsed="false">
      <c r="B452" s="272"/>
      <c r="C452" s="272"/>
    </row>
    <row r="453" customFormat="false" ht="11.25" hidden="false" customHeight="false" outlineLevel="0" collapsed="false">
      <c r="B453" s="272"/>
      <c r="C453" s="272"/>
    </row>
    <row r="454" customFormat="false" ht="11.25" hidden="false" customHeight="false" outlineLevel="0" collapsed="false">
      <c r="B454" s="272"/>
      <c r="C454" s="272"/>
    </row>
    <row r="455" customFormat="false" ht="11.25" hidden="false" customHeight="false" outlineLevel="0" collapsed="false">
      <c r="B455" s="272"/>
      <c r="C455" s="272"/>
    </row>
    <row r="456" customFormat="false" ht="11.25" hidden="false" customHeight="false" outlineLevel="0" collapsed="false">
      <c r="B456" s="272"/>
      <c r="C456" s="272"/>
    </row>
    <row r="457" customFormat="false" ht="11.25" hidden="false" customHeight="false" outlineLevel="0" collapsed="false">
      <c r="B457" s="272"/>
      <c r="C457" s="272"/>
    </row>
    <row r="458" customFormat="false" ht="11.25" hidden="false" customHeight="false" outlineLevel="0" collapsed="false">
      <c r="B458" s="272"/>
      <c r="C458" s="272"/>
    </row>
    <row r="459" customFormat="false" ht="11.25" hidden="false" customHeight="false" outlineLevel="0" collapsed="false">
      <c r="B459" s="272"/>
      <c r="C459" s="272"/>
    </row>
    <row r="460" customFormat="false" ht="11.25" hidden="false" customHeight="false" outlineLevel="0" collapsed="false">
      <c r="B460" s="272"/>
      <c r="C460" s="272"/>
    </row>
    <row r="461" customFormat="false" ht="11.25" hidden="false" customHeight="false" outlineLevel="0" collapsed="false">
      <c r="B461" s="272"/>
      <c r="C461" s="272"/>
    </row>
    <row r="462" customFormat="false" ht="11.25" hidden="false" customHeight="false" outlineLevel="0" collapsed="false">
      <c r="B462" s="272"/>
      <c r="C462" s="272"/>
    </row>
    <row r="463" customFormat="false" ht="11.25" hidden="false" customHeight="false" outlineLevel="0" collapsed="false">
      <c r="B463" s="272"/>
      <c r="C463" s="272"/>
    </row>
    <row r="464" customFormat="false" ht="11.25" hidden="false" customHeight="false" outlineLevel="0" collapsed="false">
      <c r="B464" s="272"/>
      <c r="C464" s="272"/>
    </row>
    <row r="465" customFormat="false" ht="11.25" hidden="false" customHeight="false" outlineLevel="0" collapsed="false">
      <c r="B465" s="272"/>
      <c r="C465" s="272"/>
    </row>
    <row r="466" customFormat="false" ht="11.25" hidden="false" customHeight="false" outlineLevel="0" collapsed="false">
      <c r="B466" s="272"/>
      <c r="C466" s="272"/>
    </row>
    <row r="467" customFormat="false" ht="11.25" hidden="false" customHeight="false" outlineLevel="0" collapsed="false">
      <c r="B467" s="272"/>
      <c r="C467" s="272"/>
    </row>
    <row r="468" customFormat="false" ht="11.25" hidden="false" customHeight="false" outlineLevel="0" collapsed="false">
      <c r="B468" s="272"/>
      <c r="C468" s="272"/>
    </row>
    <row r="469" customFormat="false" ht="11.25" hidden="false" customHeight="false" outlineLevel="0" collapsed="false">
      <c r="B469" s="272"/>
      <c r="C469" s="272"/>
    </row>
    <row r="470" customFormat="false" ht="11.25" hidden="false" customHeight="false" outlineLevel="0" collapsed="false">
      <c r="B470" s="272"/>
      <c r="C470" s="272"/>
    </row>
    <row r="471" customFormat="false" ht="11.25" hidden="false" customHeight="false" outlineLevel="0" collapsed="false">
      <c r="B471" s="272"/>
      <c r="C471" s="272"/>
    </row>
    <row r="472" customFormat="false" ht="11.25" hidden="false" customHeight="false" outlineLevel="0" collapsed="false">
      <c r="B472" s="272"/>
      <c r="C472" s="272"/>
    </row>
    <row r="473" customFormat="false" ht="11.25" hidden="false" customHeight="false" outlineLevel="0" collapsed="false">
      <c r="B473" s="272"/>
      <c r="C473" s="272"/>
    </row>
    <row r="474" customFormat="false" ht="11.25" hidden="false" customHeight="false" outlineLevel="0" collapsed="false">
      <c r="B474" s="272"/>
      <c r="C474" s="272"/>
    </row>
    <row r="475" customFormat="false" ht="11.25" hidden="false" customHeight="false" outlineLevel="0" collapsed="false">
      <c r="B475" s="272"/>
      <c r="C475" s="272"/>
    </row>
    <row r="476" customFormat="false" ht="11.25" hidden="false" customHeight="false" outlineLevel="0" collapsed="false">
      <c r="B476" s="272"/>
      <c r="C476" s="272"/>
    </row>
    <row r="477" customFormat="false" ht="11.25" hidden="false" customHeight="false" outlineLevel="0" collapsed="false">
      <c r="B477" s="272"/>
      <c r="C477" s="272"/>
    </row>
    <row r="478" customFormat="false" ht="11.25" hidden="false" customHeight="false" outlineLevel="0" collapsed="false">
      <c r="B478" s="272"/>
      <c r="C478" s="272"/>
    </row>
    <row r="479" customFormat="false" ht="11.25" hidden="false" customHeight="false" outlineLevel="0" collapsed="false">
      <c r="B479" s="272"/>
      <c r="C479" s="272"/>
    </row>
    <row r="480" customFormat="false" ht="11.25" hidden="false" customHeight="false" outlineLevel="0" collapsed="false">
      <c r="B480" s="272"/>
      <c r="C480" s="272"/>
    </row>
    <row r="481" customFormat="false" ht="11.25" hidden="false" customHeight="false" outlineLevel="0" collapsed="false">
      <c r="B481" s="272"/>
      <c r="C481" s="272"/>
    </row>
    <row r="482" customFormat="false" ht="11.25" hidden="false" customHeight="false" outlineLevel="0" collapsed="false">
      <c r="B482" s="272"/>
      <c r="C482" s="272"/>
    </row>
    <row r="483" customFormat="false" ht="11.25" hidden="false" customHeight="false" outlineLevel="0" collapsed="false">
      <c r="B483" s="272"/>
      <c r="C483" s="272"/>
    </row>
    <row r="484" customFormat="false" ht="11.25" hidden="false" customHeight="false" outlineLevel="0" collapsed="false">
      <c r="B484" s="272"/>
      <c r="C484" s="272"/>
    </row>
    <row r="485" customFormat="false" ht="11.25" hidden="false" customHeight="false" outlineLevel="0" collapsed="false">
      <c r="B485" s="272"/>
      <c r="C485" s="272"/>
    </row>
    <row r="486" customFormat="false" ht="11.25" hidden="false" customHeight="false" outlineLevel="0" collapsed="false">
      <c r="B486" s="272"/>
      <c r="C486" s="272"/>
    </row>
    <row r="487" customFormat="false" ht="11.25" hidden="false" customHeight="false" outlineLevel="0" collapsed="false">
      <c r="B487" s="272"/>
      <c r="C487" s="272"/>
    </row>
    <row r="488" customFormat="false" ht="11.25" hidden="false" customHeight="false" outlineLevel="0" collapsed="false">
      <c r="B488" s="272"/>
      <c r="C488" s="272"/>
    </row>
    <row r="489" customFormat="false" ht="11.25" hidden="false" customHeight="false" outlineLevel="0" collapsed="false">
      <c r="B489" s="272"/>
      <c r="C489" s="272"/>
    </row>
    <row r="490" customFormat="false" ht="11.25" hidden="false" customHeight="false" outlineLevel="0" collapsed="false">
      <c r="B490" s="272"/>
      <c r="C490" s="272"/>
    </row>
    <row r="491" customFormat="false" ht="11.25" hidden="false" customHeight="false" outlineLevel="0" collapsed="false">
      <c r="B491" s="272"/>
      <c r="C491" s="272"/>
    </row>
    <row r="492" customFormat="false" ht="11.25" hidden="false" customHeight="false" outlineLevel="0" collapsed="false">
      <c r="B492" s="272"/>
      <c r="C492" s="272"/>
    </row>
    <row r="493" customFormat="false" ht="11.25" hidden="false" customHeight="false" outlineLevel="0" collapsed="false">
      <c r="B493" s="272"/>
      <c r="C493" s="272"/>
    </row>
    <row r="494" customFormat="false" ht="11.25" hidden="false" customHeight="false" outlineLevel="0" collapsed="false">
      <c r="B494" s="272"/>
      <c r="C494" s="272"/>
    </row>
    <row r="495" customFormat="false" ht="11.25" hidden="false" customHeight="false" outlineLevel="0" collapsed="false">
      <c r="B495" s="272"/>
      <c r="C495" s="272"/>
    </row>
    <row r="496" customFormat="false" ht="11.25" hidden="false" customHeight="false" outlineLevel="0" collapsed="false">
      <c r="B496" s="272"/>
      <c r="C496" s="272"/>
    </row>
    <row r="497" customFormat="false" ht="11.25" hidden="false" customHeight="false" outlineLevel="0" collapsed="false">
      <c r="B497" s="272"/>
      <c r="C497" s="272"/>
    </row>
    <row r="498" customFormat="false" ht="11.25" hidden="false" customHeight="false" outlineLevel="0" collapsed="false">
      <c r="B498" s="272"/>
      <c r="C498" s="272"/>
    </row>
    <row r="499" customFormat="false" ht="11.25" hidden="false" customHeight="false" outlineLevel="0" collapsed="false">
      <c r="B499" s="272"/>
      <c r="C499" s="272"/>
    </row>
    <row r="500" customFormat="false" ht="11.25" hidden="false" customHeight="false" outlineLevel="0" collapsed="false">
      <c r="B500" s="272"/>
      <c r="C500" s="272"/>
    </row>
    <row r="501" customFormat="false" ht="11.25" hidden="false" customHeight="false" outlineLevel="0" collapsed="false">
      <c r="B501" s="272"/>
      <c r="C501" s="272"/>
    </row>
    <row r="502" customFormat="false" ht="11.25" hidden="false" customHeight="false" outlineLevel="0" collapsed="false">
      <c r="B502" s="272"/>
      <c r="C502" s="272"/>
    </row>
    <row r="503" customFormat="false" ht="11.25" hidden="false" customHeight="false" outlineLevel="0" collapsed="false">
      <c r="B503" s="272"/>
      <c r="C503" s="272"/>
    </row>
    <row r="504" customFormat="false" ht="11.25" hidden="false" customHeight="false" outlineLevel="0" collapsed="false">
      <c r="B504" s="272"/>
      <c r="C504" s="272"/>
    </row>
    <row r="505" customFormat="false" ht="11.25" hidden="false" customHeight="false" outlineLevel="0" collapsed="false">
      <c r="B505" s="272"/>
      <c r="C505" s="272"/>
    </row>
    <row r="506" customFormat="false" ht="11.25" hidden="false" customHeight="false" outlineLevel="0" collapsed="false">
      <c r="B506" s="272"/>
      <c r="C506" s="272"/>
    </row>
    <row r="507" customFormat="false" ht="11.25" hidden="false" customHeight="false" outlineLevel="0" collapsed="false">
      <c r="B507" s="272"/>
      <c r="C507" s="272"/>
    </row>
    <row r="508" customFormat="false" ht="11.25" hidden="false" customHeight="false" outlineLevel="0" collapsed="false">
      <c r="B508" s="272"/>
      <c r="C508" s="272"/>
    </row>
    <row r="509" customFormat="false" ht="11.25" hidden="false" customHeight="false" outlineLevel="0" collapsed="false">
      <c r="B509" s="272"/>
      <c r="C509" s="272"/>
    </row>
    <row r="510" customFormat="false" ht="11.25" hidden="false" customHeight="false" outlineLevel="0" collapsed="false">
      <c r="B510" s="272"/>
      <c r="C510" s="272"/>
    </row>
    <row r="511" customFormat="false" ht="11.25" hidden="false" customHeight="false" outlineLevel="0" collapsed="false">
      <c r="B511" s="272"/>
      <c r="C511" s="272"/>
    </row>
    <row r="512" customFormat="false" ht="11.25" hidden="false" customHeight="false" outlineLevel="0" collapsed="false">
      <c r="B512" s="272"/>
      <c r="C512" s="272"/>
    </row>
    <row r="513" customFormat="false" ht="11.25" hidden="false" customHeight="false" outlineLevel="0" collapsed="false">
      <c r="B513" s="272"/>
      <c r="C513" s="272"/>
    </row>
    <row r="514" customFormat="false" ht="11.25" hidden="false" customHeight="false" outlineLevel="0" collapsed="false">
      <c r="B514" s="272"/>
      <c r="C514" s="272"/>
    </row>
    <row r="515" customFormat="false" ht="11.25" hidden="false" customHeight="false" outlineLevel="0" collapsed="false">
      <c r="B515" s="272"/>
      <c r="C515" s="272"/>
    </row>
    <row r="516" customFormat="false" ht="11.25" hidden="false" customHeight="false" outlineLevel="0" collapsed="false">
      <c r="B516" s="272"/>
      <c r="C516" s="272"/>
    </row>
    <row r="517" customFormat="false" ht="11.25" hidden="false" customHeight="false" outlineLevel="0" collapsed="false">
      <c r="B517" s="272"/>
      <c r="C517" s="272"/>
    </row>
    <row r="518" customFormat="false" ht="11.25" hidden="false" customHeight="false" outlineLevel="0" collapsed="false">
      <c r="B518" s="272"/>
      <c r="C518" s="272"/>
    </row>
    <row r="519" customFormat="false" ht="11.25" hidden="false" customHeight="false" outlineLevel="0" collapsed="false">
      <c r="B519" s="272"/>
      <c r="C519" s="272"/>
    </row>
    <row r="520" customFormat="false" ht="11.25" hidden="false" customHeight="false" outlineLevel="0" collapsed="false">
      <c r="B520" s="272"/>
      <c r="C520" s="272"/>
    </row>
    <row r="521" customFormat="false" ht="11.25" hidden="false" customHeight="false" outlineLevel="0" collapsed="false">
      <c r="B521" s="272"/>
      <c r="C521" s="272"/>
    </row>
    <row r="522" customFormat="false" ht="11.25" hidden="false" customHeight="false" outlineLevel="0" collapsed="false">
      <c r="B522" s="272"/>
      <c r="C522" s="272"/>
    </row>
    <row r="523" customFormat="false" ht="11.25" hidden="false" customHeight="false" outlineLevel="0" collapsed="false">
      <c r="B523" s="272"/>
      <c r="C523" s="272"/>
    </row>
    <row r="524" customFormat="false" ht="11.25" hidden="false" customHeight="false" outlineLevel="0" collapsed="false">
      <c r="B524" s="272"/>
      <c r="C524" s="272"/>
    </row>
    <row r="525" customFormat="false" ht="11.25" hidden="false" customHeight="false" outlineLevel="0" collapsed="false">
      <c r="B525" s="272"/>
      <c r="C525" s="272"/>
    </row>
    <row r="526" customFormat="false" ht="11.25" hidden="false" customHeight="false" outlineLevel="0" collapsed="false">
      <c r="B526" s="272"/>
      <c r="C526" s="272"/>
    </row>
    <row r="527" customFormat="false" ht="11.25" hidden="false" customHeight="false" outlineLevel="0" collapsed="false">
      <c r="B527" s="272"/>
      <c r="C527" s="272"/>
    </row>
    <row r="528" customFormat="false" ht="11.25" hidden="false" customHeight="false" outlineLevel="0" collapsed="false">
      <c r="B528" s="272"/>
      <c r="C528" s="272"/>
    </row>
    <row r="529" customFormat="false" ht="11.25" hidden="false" customHeight="false" outlineLevel="0" collapsed="false">
      <c r="B529" s="272"/>
      <c r="C529" s="272"/>
    </row>
    <row r="530" customFormat="false" ht="11.25" hidden="false" customHeight="false" outlineLevel="0" collapsed="false">
      <c r="B530" s="272"/>
      <c r="C530" s="272"/>
    </row>
    <row r="531" customFormat="false" ht="11.25" hidden="false" customHeight="false" outlineLevel="0" collapsed="false">
      <c r="B531" s="272"/>
      <c r="C531" s="272"/>
    </row>
    <row r="532" customFormat="false" ht="11.25" hidden="false" customHeight="false" outlineLevel="0" collapsed="false">
      <c r="B532" s="272"/>
      <c r="C532" s="272"/>
    </row>
    <row r="533" customFormat="false" ht="11.25" hidden="false" customHeight="false" outlineLevel="0" collapsed="false">
      <c r="B533" s="272"/>
      <c r="C533" s="272"/>
    </row>
    <row r="534" customFormat="false" ht="11.25" hidden="false" customHeight="false" outlineLevel="0" collapsed="false">
      <c r="B534" s="272"/>
      <c r="C534" s="272"/>
    </row>
    <row r="535" customFormat="false" ht="11.25" hidden="false" customHeight="false" outlineLevel="0" collapsed="false">
      <c r="B535" s="272"/>
      <c r="C535" s="272"/>
    </row>
    <row r="536" customFormat="false" ht="11.25" hidden="false" customHeight="false" outlineLevel="0" collapsed="false">
      <c r="B536" s="272"/>
      <c r="C536" s="272"/>
    </row>
    <row r="537" customFormat="false" ht="11.25" hidden="false" customHeight="false" outlineLevel="0" collapsed="false">
      <c r="B537" s="272"/>
      <c r="C537" s="272"/>
    </row>
    <row r="538" customFormat="false" ht="11.25" hidden="false" customHeight="false" outlineLevel="0" collapsed="false">
      <c r="B538" s="272"/>
      <c r="C538" s="272"/>
    </row>
    <row r="539" customFormat="false" ht="11.25" hidden="false" customHeight="false" outlineLevel="0" collapsed="false">
      <c r="B539" s="272"/>
      <c r="C539" s="272"/>
    </row>
    <row r="540" customFormat="false" ht="11.25" hidden="false" customHeight="false" outlineLevel="0" collapsed="false">
      <c r="B540" s="272"/>
      <c r="C540" s="272"/>
    </row>
    <row r="541" customFormat="false" ht="11.25" hidden="false" customHeight="false" outlineLevel="0" collapsed="false">
      <c r="B541" s="272"/>
      <c r="C541" s="272"/>
    </row>
    <row r="542" customFormat="false" ht="11.25" hidden="false" customHeight="false" outlineLevel="0" collapsed="false">
      <c r="B542" s="272"/>
      <c r="C542" s="272"/>
    </row>
    <row r="543" customFormat="false" ht="11.25" hidden="false" customHeight="false" outlineLevel="0" collapsed="false">
      <c r="B543" s="272"/>
      <c r="C543" s="272"/>
    </row>
    <row r="544" customFormat="false" ht="11.25" hidden="false" customHeight="false" outlineLevel="0" collapsed="false">
      <c r="B544" s="272"/>
      <c r="C544" s="272"/>
    </row>
    <row r="545" customFormat="false" ht="11.25" hidden="false" customHeight="false" outlineLevel="0" collapsed="false">
      <c r="B545" s="272"/>
      <c r="C545" s="272"/>
    </row>
    <row r="546" customFormat="false" ht="11.25" hidden="false" customHeight="false" outlineLevel="0" collapsed="false">
      <c r="B546" s="272"/>
      <c r="C546" s="272"/>
    </row>
    <row r="547" customFormat="false" ht="11.25" hidden="false" customHeight="false" outlineLevel="0" collapsed="false">
      <c r="B547" s="272"/>
      <c r="C547" s="272"/>
    </row>
    <row r="548" customFormat="false" ht="11.25" hidden="false" customHeight="false" outlineLevel="0" collapsed="false">
      <c r="B548" s="272"/>
      <c r="C548" s="272"/>
    </row>
    <row r="549" customFormat="false" ht="11.25" hidden="false" customHeight="false" outlineLevel="0" collapsed="false">
      <c r="B549" s="272"/>
      <c r="C549" s="272"/>
    </row>
    <row r="550" customFormat="false" ht="11.25" hidden="false" customHeight="false" outlineLevel="0" collapsed="false">
      <c r="B550" s="272"/>
      <c r="C550" s="272"/>
    </row>
    <row r="551" customFormat="false" ht="11.25" hidden="false" customHeight="false" outlineLevel="0" collapsed="false">
      <c r="B551" s="272"/>
      <c r="C551" s="272"/>
    </row>
    <row r="552" customFormat="false" ht="11.25" hidden="false" customHeight="false" outlineLevel="0" collapsed="false">
      <c r="B552" s="272"/>
      <c r="C552" s="272"/>
    </row>
    <row r="553" customFormat="false" ht="11.25" hidden="false" customHeight="false" outlineLevel="0" collapsed="false">
      <c r="B553" s="272"/>
      <c r="C553" s="272"/>
    </row>
    <row r="554" customFormat="false" ht="11.25" hidden="false" customHeight="false" outlineLevel="0" collapsed="false">
      <c r="B554" s="272"/>
      <c r="C554" s="272"/>
    </row>
    <row r="555" customFormat="false" ht="11.25" hidden="false" customHeight="false" outlineLevel="0" collapsed="false">
      <c r="B555" s="272"/>
      <c r="C555" s="272"/>
    </row>
    <row r="556" customFormat="false" ht="11.25" hidden="false" customHeight="false" outlineLevel="0" collapsed="false">
      <c r="B556" s="272"/>
      <c r="C556" s="272"/>
    </row>
    <row r="557" customFormat="false" ht="11.25" hidden="false" customHeight="false" outlineLevel="0" collapsed="false">
      <c r="B557" s="272"/>
      <c r="C557" s="272"/>
    </row>
    <row r="558" customFormat="false" ht="11.25" hidden="false" customHeight="false" outlineLevel="0" collapsed="false">
      <c r="B558" s="272"/>
      <c r="C558" s="272"/>
    </row>
    <row r="559" customFormat="false" ht="11.25" hidden="false" customHeight="false" outlineLevel="0" collapsed="false">
      <c r="B559" s="272"/>
      <c r="C559" s="272"/>
    </row>
    <row r="560" customFormat="false" ht="11.25" hidden="false" customHeight="false" outlineLevel="0" collapsed="false">
      <c r="B560" s="272"/>
      <c r="C560" s="272"/>
    </row>
    <row r="561" customFormat="false" ht="11.25" hidden="false" customHeight="false" outlineLevel="0" collapsed="false">
      <c r="B561" s="272"/>
      <c r="C561" s="272"/>
    </row>
    <row r="562" customFormat="false" ht="11.25" hidden="false" customHeight="false" outlineLevel="0" collapsed="false">
      <c r="B562" s="272"/>
      <c r="C562" s="272"/>
    </row>
    <row r="563" customFormat="false" ht="11.25" hidden="false" customHeight="false" outlineLevel="0" collapsed="false">
      <c r="B563" s="272"/>
      <c r="C563" s="272"/>
    </row>
    <row r="564" customFormat="false" ht="11.25" hidden="false" customHeight="false" outlineLevel="0" collapsed="false">
      <c r="B564" s="272"/>
      <c r="C564" s="272"/>
    </row>
    <row r="565" customFormat="false" ht="11.25" hidden="false" customHeight="false" outlineLevel="0" collapsed="false">
      <c r="B565" s="272"/>
      <c r="C565" s="272"/>
    </row>
    <row r="566" customFormat="false" ht="11.25" hidden="false" customHeight="false" outlineLevel="0" collapsed="false">
      <c r="B566" s="272"/>
      <c r="C566" s="272"/>
    </row>
    <row r="567" customFormat="false" ht="11.25" hidden="false" customHeight="false" outlineLevel="0" collapsed="false">
      <c r="B567" s="272"/>
      <c r="C567" s="272"/>
    </row>
    <row r="568" customFormat="false" ht="11.25" hidden="false" customHeight="false" outlineLevel="0" collapsed="false">
      <c r="B568" s="272"/>
      <c r="C568" s="272"/>
    </row>
    <row r="569" customFormat="false" ht="11.25" hidden="false" customHeight="false" outlineLevel="0" collapsed="false">
      <c r="B569" s="272"/>
      <c r="C569" s="272"/>
    </row>
    <row r="570" customFormat="false" ht="11.25" hidden="false" customHeight="false" outlineLevel="0" collapsed="false">
      <c r="B570" s="272"/>
      <c r="C570" s="272"/>
    </row>
    <row r="571" customFormat="false" ht="11.25" hidden="false" customHeight="false" outlineLevel="0" collapsed="false">
      <c r="B571" s="272"/>
      <c r="C571" s="272"/>
    </row>
    <row r="572" customFormat="false" ht="11.25" hidden="false" customHeight="false" outlineLevel="0" collapsed="false">
      <c r="B572" s="272"/>
      <c r="C572" s="272"/>
    </row>
    <row r="573" customFormat="false" ht="11.25" hidden="false" customHeight="false" outlineLevel="0" collapsed="false">
      <c r="B573" s="272"/>
      <c r="C573" s="272"/>
    </row>
    <row r="574" customFormat="false" ht="11.25" hidden="false" customHeight="false" outlineLevel="0" collapsed="false">
      <c r="B574" s="272"/>
      <c r="C574" s="272"/>
    </row>
    <row r="575" customFormat="false" ht="11.25" hidden="false" customHeight="false" outlineLevel="0" collapsed="false">
      <c r="B575" s="272"/>
      <c r="C575" s="272"/>
    </row>
    <row r="576" customFormat="false" ht="11.25" hidden="false" customHeight="false" outlineLevel="0" collapsed="false">
      <c r="B576" s="272"/>
      <c r="C576" s="272"/>
    </row>
    <row r="577" customFormat="false" ht="11.25" hidden="false" customHeight="false" outlineLevel="0" collapsed="false">
      <c r="B577" s="272"/>
      <c r="C577" s="272"/>
    </row>
    <row r="578" customFormat="false" ht="11.25" hidden="false" customHeight="false" outlineLevel="0" collapsed="false">
      <c r="B578" s="272"/>
      <c r="C578" s="272"/>
    </row>
    <row r="579" customFormat="false" ht="11.25" hidden="false" customHeight="false" outlineLevel="0" collapsed="false">
      <c r="B579" s="272"/>
      <c r="C579" s="272"/>
    </row>
    <row r="580" customFormat="false" ht="11.25" hidden="false" customHeight="false" outlineLevel="0" collapsed="false">
      <c r="B580" s="272"/>
      <c r="C580" s="272"/>
    </row>
    <row r="581" customFormat="false" ht="11.25" hidden="false" customHeight="false" outlineLevel="0" collapsed="false">
      <c r="B581" s="272"/>
      <c r="C581" s="272"/>
    </row>
    <row r="582" customFormat="false" ht="11.25" hidden="false" customHeight="false" outlineLevel="0" collapsed="false">
      <c r="B582" s="272"/>
      <c r="C582" s="272"/>
    </row>
    <row r="583" customFormat="false" ht="11.25" hidden="false" customHeight="false" outlineLevel="0" collapsed="false">
      <c r="B583" s="272"/>
      <c r="C583" s="272"/>
    </row>
    <row r="584" customFormat="false" ht="11.25" hidden="false" customHeight="false" outlineLevel="0" collapsed="false">
      <c r="B584" s="272"/>
      <c r="C584" s="272"/>
    </row>
    <row r="585" customFormat="false" ht="11.25" hidden="false" customHeight="false" outlineLevel="0" collapsed="false">
      <c r="B585" s="272"/>
      <c r="C585" s="272"/>
    </row>
    <row r="586" customFormat="false" ht="11.25" hidden="false" customHeight="false" outlineLevel="0" collapsed="false">
      <c r="B586" s="272"/>
      <c r="C586" s="272"/>
    </row>
    <row r="587" customFormat="false" ht="11.25" hidden="false" customHeight="false" outlineLevel="0" collapsed="false">
      <c r="B587" s="272"/>
      <c r="C587" s="272"/>
    </row>
    <row r="588" customFormat="false" ht="11.25" hidden="false" customHeight="false" outlineLevel="0" collapsed="false">
      <c r="B588" s="272"/>
      <c r="C588" s="272"/>
    </row>
    <row r="589" customFormat="false" ht="11.25" hidden="false" customHeight="false" outlineLevel="0" collapsed="false">
      <c r="B589" s="272"/>
      <c r="C589" s="272"/>
    </row>
    <row r="590" customFormat="false" ht="11.25" hidden="false" customHeight="false" outlineLevel="0" collapsed="false">
      <c r="B590" s="272"/>
      <c r="C590" s="272"/>
    </row>
    <row r="591" customFormat="false" ht="11.25" hidden="false" customHeight="false" outlineLevel="0" collapsed="false">
      <c r="B591" s="272"/>
      <c r="C591" s="272"/>
    </row>
    <row r="592" customFormat="false" ht="11.25" hidden="false" customHeight="false" outlineLevel="0" collapsed="false">
      <c r="B592" s="272"/>
      <c r="C592" s="272"/>
    </row>
    <row r="593" customFormat="false" ht="11.25" hidden="false" customHeight="false" outlineLevel="0" collapsed="false">
      <c r="B593" s="272"/>
      <c r="C593" s="272"/>
    </row>
    <row r="594" customFormat="false" ht="11.25" hidden="false" customHeight="false" outlineLevel="0" collapsed="false">
      <c r="B594" s="272"/>
      <c r="C594" s="272"/>
    </row>
    <row r="595" customFormat="false" ht="11.25" hidden="false" customHeight="false" outlineLevel="0" collapsed="false">
      <c r="B595" s="272"/>
      <c r="C595" s="272"/>
    </row>
    <row r="596" customFormat="false" ht="11.25" hidden="false" customHeight="false" outlineLevel="0" collapsed="false">
      <c r="B596" s="272"/>
      <c r="C596" s="272"/>
    </row>
    <row r="597" customFormat="false" ht="11.25" hidden="false" customHeight="false" outlineLevel="0" collapsed="false">
      <c r="B597" s="272"/>
      <c r="C597" s="272"/>
    </row>
    <row r="598" customFormat="false" ht="11.25" hidden="false" customHeight="false" outlineLevel="0" collapsed="false">
      <c r="B598" s="272"/>
      <c r="C598" s="272"/>
    </row>
    <row r="599" customFormat="false" ht="11.25" hidden="false" customHeight="false" outlineLevel="0" collapsed="false">
      <c r="B599" s="272"/>
      <c r="C599" s="272"/>
    </row>
    <row r="600" customFormat="false" ht="11.25" hidden="false" customHeight="false" outlineLevel="0" collapsed="false">
      <c r="B600" s="272"/>
      <c r="C600" s="272"/>
    </row>
    <row r="601" customFormat="false" ht="11.25" hidden="false" customHeight="false" outlineLevel="0" collapsed="false">
      <c r="B601" s="272"/>
      <c r="C601" s="272"/>
    </row>
    <row r="602" customFormat="false" ht="11.25" hidden="false" customHeight="false" outlineLevel="0" collapsed="false">
      <c r="B602" s="272"/>
      <c r="C602" s="272"/>
    </row>
    <row r="603" customFormat="false" ht="11.25" hidden="false" customHeight="false" outlineLevel="0" collapsed="false">
      <c r="B603" s="272"/>
      <c r="C603" s="272"/>
    </row>
    <row r="604" customFormat="false" ht="11.25" hidden="false" customHeight="false" outlineLevel="0" collapsed="false">
      <c r="B604" s="272"/>
      <c r="C604" s="272"/>
    </row>
    <row r="605" customFormat="false" ht="11.25" hidden="false" customHeight="false" outlineLevel="0" collapsed="false">
      <c r="B605" s="272"/>
      <c r="C605" s="272"/>
    </row>
    <row r="606" customFormat="false" ht="11.25" hidden="false" customHeight="false" outlineLevel="0" collapsed="false">
      <c r="B606" s="272"/>
      <c r="C606" s="272"/>
    </row>
    <row r="607" customFormat="false" ht="11.25" hidden="false" customHeight="false" outlineLevel="0" collapsed="false">
      <c r="B607" s="272"/>
      <c r="C607" s="272"/>
    </row>
    <row r="608" customFormat="false" ht="11.25" hidden="false" customHeight="false" outlineLevel="0" collapsed="false">
      <c r="B608" s="272"/>
      <c r="C608" s="272"/>
    </row>
    <row r="609" customFormat="false" ht="11.25" hidden="false" customHeight="false" outlineLevel="0" collapsed="false">
      <c r="B609" s="272"/>
      <c r="C609" s="272"/>
    </row>
    <row r="610" customFormat="false" ht="11.25" hidden="false" customHeight="false" outlineLevel="0" collapsed="false">
      <c r="B610" s="272"/>
      <c r="C610" s="272"/>
    </row>
    <row r="611" customFormat="false" ht="11.25" hidden="false" customHeight="false" outlineLevel="0" collapsed="false">
      <c r="B611" s="272"/>
      <c r="C611" s="272"/>
    </row>
    <row r="612" customFormat="false" ht="11.25" hidden="false" customHeight="false" outlineLevel="0" collapsed="false">
      <c r="B612" s="272"/>
      <c r="C612" s="272"/>
    </row>
    <row r="613" customFormat="false" ht="11.25" hidden="false" customHeight="false" outlineLevel="0" collapsed="false">
      <c r="B613" s="272"/>
      <c r="C613" s="272"/>
    </row>
    <row r="614" customFormat="false" ht="11.25" hidden="false" customHeight="false" outlineLevel="0" collapsed="false">
      <c r="B614" s="272"/>
      <c r="C614" s="272"/>
    </row>
    <row r="615" customFormat="false" ht="11.25" hidden="false" customHeight="false" outlineLevel="0" collapsed="false">
      <c r="B615" s="272"/>
      <c r="C615" s="272"/>
    </row>
    <row r="616" customFormat="false" ht="11.25" hidden="false" customHeight="false" outlineLevel="0" collapsed="false">
      <c r="B616" s="272"/>
      <c r="C616" s="272"/>
    </row>
    <row r="617" customFormat="false" ht="11.25" hidden="false" customHeight="false" outlineLevel="0" collapsed="false">
      <c r="B617" s="272"/>
      <c r="C617" s="272"/>
    </row>
    <row r="618" customFormat="false" ht="11.25" hidden="false" customHeight="false" outlineLevel="0" collapsed="false">
      <c r="B618" s="272"/>
      <c r="C618" s="272"/>
    </row>
    <row r="619" customFormat="false" ht="11.25" hidden="false" customHeight="false" outlineLevel="0" collapsed="false">
      <c r="B619" s="272"/>
      <c r="C619" s="272"/>
    </row>
    <row r="620" customFormat="false" ht="11.25" hidden="false" customHeight="false" outlineLevel="0" collapsed="false">
      <c r="B620" s="272"/>
      <c r="C620" s="272"/>
    </row>
    <row r="621" customFormat="false" ht="11.25" hidden="false" customHeight="false" outlineLevel="0" collapsed="false">
      <c r="B621" s="272"/>
      <c r="C621" s="272"/>
    </row>
    <row r="622" customFormat="false" ht="11.25" hidden="false" customHeight="false" outlineLevel="0" collapsed="false">
      <c r="B622" s="272"/>
      <c r="C622" s="272"/>
    </row>
    <row r="623" customFormat="false" ht="11.25" hidden="false" customHeight="false" outlineLevel="0" collapsed="false">
      <c r="B623" s="272"/>
      <c r="C623" s="272"/>
    </row>
    <row r="624" customFormat="false" ht="11.25" hidden="false" customHeight="false" outlineLevel="0" collapsed="false">
      <c r="B624" s="272"/>
      <c r="C624" s="272"/>
    </row>
    <row r="625" customFormat="false" ht="11.25" hidden="false" customHeight="false" outlineLevel="0" collapsed="false">
      <c r="B625" s="272"/>
      <c r="C625" s="272"/>
    </row>
    <row r="626" customFormat="false" ht="11.25" hidden="false" customHeight="false" outlineLevel="0" collapsed="false">
      <c r="B626" s="272"/>
      <c r="C626" s="272"/>
    </row>
    <row r="627" customFormat="false" ht="11.25" hidden="false" customHeight="false" outlineLevel="0" collapsed="false">
      <c r="B627" s="272"/>
      <c r="C627" s="272"/>
    </row>
    <row r="628" customFormat="false" ht="11.25" hidden="false" customHeight="false" outlineLevel="0" collapsed="false">
      <c r="B628" s="272"/>
      <c r="C628" s="272"/>
    </row>
    <row r="629" customFormat="false" ht="11.25" hidden="false" customHeight="false" outlineLevel="0" collapsed="false">
      <c r="B629" s="272"/>
      <c r="C629" s="272"/>
    </row>
    <row r="630" customFormat="false" ht="11.25" hidden="false" customHeight="false" outlineLevel="0" collapsed="false">
      <c r="B630" s="272"/>
      <c r="C630" s="272"/>
    </row>
    <row r="631" customFormat="false" ht="11.25" hidden="false" customHeight="false" outlineLevel="0" collapsed="false">
      <c r="B631" s="272"/>
      <c r="C631" s="272"/>
    </row>
    <row r="632" customFormat="false" ht="11.25" hidden="false" customHeight="false" outlineLevel="0" collapsed="false">
      <c r="B632" s="272"/>
      <c r="C632" s="272"/>
    </row>
    <row r="633" customFormat="false" ht="11.25" hidden="false" customHeight="false" outlineLevel="0" collapsed="false">
      <c r="B633" s="272"/>
      <c r="C633" s="272"/>
    </row>
    <row r="634" customFormat="false" ht="11.25" hidden="false" customHeight="false" outlineLevel="0" collapsed="false">
      <c r="B634" s="272"/>
      <c r="C634" s="272"/>
    </row>
    <row r="635" customFormat="false" ht="11.25" hidden="false" customHeight="false" outlineLevel="0" collapsed="false">
      <c r="B635" s="272"/>
      <c r="C635" s="272"/>
    </row>
    <row r="636" customFormat="false" ht="11.25" hidden="false" customHeight="false" outlineLevel="0" collapsed="false">
      <c r="B636" s="272"/>
      <c r="C636" s="272"/>
    </row>
    <row r="637" customFormat="false" ht="11.25" hidden="false" customHeight="false" outlineLevel="0" collapsed="false">
      <c r="B637" s="272"/>
      <c r="C637" s="272"/>
    </row>
    <row r="638" customFormat="false" ht="11.25" hidden="false" customHeight="false" outlineLevel="0" collapsed="false">
      <c r="B638" s="272"/>
      <c r="C638" s="272"/>
    </row>
    <row r="639" customFormat="false" ht="11.25" hidden="false" customHeight="false" outlineLevel="0" collapsed="false">
      <c r="B639" s="272"/>
      <c r="C639" s="272"/>
    </row>
    <row r="640" customFormat="false" ht="11.25" hidden="false" customHeight="false" outlineLevel="0" collapsed="false">
      <c r="B640" s="272"/>
      <c r="C640" s="272"/>
    </row>
    <row r="641" customFormat="false" ht="11.25" hidden="false" customHeight="false" outlineLevel="0" collapsed="false">
      <c r="B641" s="272"/>
      <c r="C641" s="272"/>
    </row>
    <row r="642" customFormat="false" ht="11.25" hidden="false" customHeight="false" outlineLevel="0" collapsed="false">
      <c r="B642" s="272"/>
      <c r="C642" s="272"/>
    </row>
    <row r="643" customFormat="false" ht="11.25" hidden="false" customHeight="false" outlineLevel="0" collapsed="false">
      <c r="B643" s="272"/>
      <c r="C643" s="272"/>
    </row>
    <row r="644" customFormat="false" ht="11.25" hidden="false" customHeight="false" outlineLevel="0" collapsed="false">
      <c r="B644" s="272"/>
      <c r="C644" s="272"/>
    </row>
    <row r="645" customFormat="false" ht="11.25" hidden="false" customHeight="false" outlineLevel="0" collapsed="false">
      <c r="B645" s="272"/>
      <c r="C645" s="272"/>
    </row>
    <row r="646" customFormat="false" ht="11.25" hidden="false" customHeight="false" outlineLevel="0" collapsed="false">
      <c r="B646" s="272"/>
      <c r="C646" s="272"/>
    </row>
    <row r="647" customFormat="false" ht="11.25" hidden="false" customHeight="false" outlineLevel="0" collapsed="false">
      <c r="B647" s="272"/>
      <c r="C647" s="272"/>
    </row>
    <row r="648" customFormat="false" ht="11.25" hidden="false" customHeight="false" outlineLevel="0" collapsed="false">
      <c r="B648" s="272"/>
      <c r="C648" s="272"/>
    </row>
    <row r="649" customFormat="false" ht="11.25" hidden="false" customHeight="false" outlineLevel="0" collapsed="false">
      <c r="B649" s="272"/>
      <c r="C649" s="272"/>
    </row>
    <row r="650" customFormat="false" ht="11.25" hidden="false" customHeight="false" outlineLevel="0" collapsed="false">
      <c r="B650" s="272"/>
      <c r="C650" s="272"/>
    </row>
    <row r="651" customFormat="false" ht="11.25" hidden="false" customHeight="false" outlineLevel="0" collapsed="false">
      <c r="B651" s="272"/>
      <c r="C651" s="272"/>
    </row>
    <row r="652" customFormat="false" ht="11.25" hidden="false" customHeight="false" outlineLevel="0" collapsed="false">
      <c r="B652" s="272"/>
      <c r="C652" s="272"/>
    </row>
    <row r="653" customFormat="false" ht="11.25" hidden="false" customHeight="false" outlineLevel="0" collapsed="false">
      <c r="B653" s="272"/>
      <c r="C653" s="272"/>
    </row>
    <row r="654" customFormat="false" ht="11.25" hidden="false" customHeight="false" outlineLevel="0" collapsed="false">
      <c r="B654" s="272"/>
      <c r="C654" s="272"/>
    </row>
    <row r="655" customFormat="false" ht="11.25" hidden="false" customHeight="false" outlineLevel="0" collapsed="false">
      <c r="B655" s="272"/>
      <c r="C655" s="272"/>
    </row>
    <row r="656" customFormat="false" ht="11.25" hidden="false" customHeight="false" outlineLevel="0" collapsed="false">
      <c r="B656" s="272"/>
      <c r="C656" s="272"/>
    </row>
    <row r="657" customFormat="false" ht="11.25" hidden="false" customHeight="false" outlineLevel="0" collapsed="false">
      <c r="B657" s="272"/>
      <c r="C657" s="272"/>
    </row>
    <row r="658" customFormat="false" ht="11.25" hidden="false" customHeight="false" outlineLevel="0" collapsed="false">
      <c r="B658" s="272"/>
      <c r="C658" s="272"/>
    </row>
    <row r="659" customFormat="false" ht="11.25" hidden="false" customHeight="false" outlineLevel="0" collapsed="false">
      <c r="B659" s="272"/>
      <c r="C659" s="272"/>
    </row>
    <row r="660" customFormat="false" ht="11.25" hidden="false" customHeight="false" outlineLevel="0" collapsed="false">
      <c r="B660" s="272"/>
      <c r="C660" s="272"/>
    </row>
    <row r="661" customFormat="false" ht="11.25" hidden="false" customHeight="false" outlineLevel="0" collapsed="false">
      <c r="B661" s="272"/>
      <c r="C661" s="272"/>
    </row>
    <row r="662" customFormat="false" ht="11.25" hidden="false" customHeight="false" outlineLevel="0" collapsed="false">
      <c r="B662" s="272"/>
      <c r="C662" s="272"/>
    </row>
    <row r="663" customFormat="false" ht="11.25" hidden="false" customHeight="false" outlineLevel="0" collapsed="false">
      <c r="B663" s="272"/>
      <c r="C663" s="272"/>
    </row>
    <row r="664" customFormat="false" ht="11.25" hidden="false" customHeight="false" outlineLevel="0" collapsed="false">
      <c r="B664" s="272"/>
      <c r="C664" s="272"/>
    </row>
    <row r="665" customFormat="false" ht="11.25" hidden="false" customHeight="false" outlineLevel="0" collapsed="false">
      <c r="B665" s="272"/>
      <c r="C665" s="272"/>
    </row>
    <row r="666" customFormat="false" ht="11.25" hidden="false" customHeight="false" outlineLevel="0" collapsed="false">
      <c r="B666" s="272"/>
      <c r="C666" s="272"/>
    </row>
    <row r="667" customFormat="false" ht="11.25" hidden="false" customHeight="false" outlineLevel="0" collapsed="false">
      <c r="B667" s="272"/>
      <c r="C667" s="272"/>
    </row>
    <row r="668" customFormat="false" ht="11.25" hidden="false" customHeight="false" outlineLevel="0" collapsed="false">
      <c r="B668" s="272"/>
      <c r="C668" s="272"/>
    </row>
    <row r="669" customFormat="false" ht="11.25" hidden="false" customHeight="false" outlineLevel="0" collapsed="false">
      <c r="B669" s="272"/>
      <c r="C669" s="272"/>
    </row>
    <row r="670" customFormat="false" ht="11.25" hidden="false" customHeight="false" outlineLevel="0" collapsed="false">
      <c r="B670" s="272"/>
      <c r="C670" s="272"/>
    </row>
    <row r="671" customFormat="false" ht="11.25" hidden="false" customHeight="false" outlineLevel="0" collapsed="false">
      <c r="B671" s="272"/>
      <c r="C671" s="272"/>
    </row>
    <row r="672" customFormat="false" ht="11.25" hidden="false" customHeight="false" outlineLevel="0" collapsed="false">
      <c r="B672" s="272"/>
      <c r="C672" s="272"/>
    </row>
    <row r="673" customFormat="false" ht="11.25" hidden="false" customHeight="false" outlineLevel="0" collapsed="false">
      <c r="B673" s="272"/>
      <c r="C673" s="272"/>
    </row>
    <row r="674" customFormat="false" ht="11.25" hidden="false" customHeight="false" outlineLevel="0" collapsed="false">
      <c r="B674" s="272"/>
      <c r="C674" s="272"/>
    </row>
    <row r="675" customFormat="false" ht="11.25" hidden="false" customHeight="false" outlineLevel="0" collapsed="false">
      <c r="B675" s="272"/>
      <c r="C675" s="272"/>
    </row>
    <row r="676" customFormat="false" ht="11.25" hidden="false" customHeight="false" outlineLevel="0" collapsed="false">
      <c r="B676" s="272"/>
      <c r="C676" s="272"/>
    </row>
    <row r="677" customFormat="false" ht="11.25" hidden="false" customHeight="false" outlineLevel="0" collapsed="false">
      <c r="B677" s="272"/>
      <c r="C677" s="272"/>
    </row>
    <row r="678" customFormat="false" ht="11.25" hidden="false" customHeight="false" outlineLevel="0" collapsed="false">
      <c r="B678" s="272"/>
      <c r="C678" s="272"/>
    </row>
    <row r="679" customFormat="false" ht="11.25" hidden="false" customHeight="false" outlineLevel="0" collapsed="false">
      <c r="B679" s="272"/>
      <c r="C679" s="272"/>
    </row>
    <row r="680" customFormat="false" ht="11.25" hidden="false" customHeight="false" outlineLevel="0" collapsed="false">
      <c r="B680" s="272"/>
      <c r="C680" s="272"/>
    </row>
    <row r="681" customFormat="false" ht="11.25" hidden="false" customHeight="false" outlineLevel="0" collapsed="false">
      <c r="B681" s="272"/>
      <c r="C681" s="272"/>
    </row>
    <row r="682" customFormat="false" ht="11.25" hidden="false" customHeight="false" outlineLevel="0" collapsed="false">
      <c r="B682" s="272"/>
      <c r="C682" s="272"/>
    </row>
    <row r="683" customFormat="false" ht="11.25" hidden="false" customHeight="false" outlineLevel="0" collapsed="false">
      <c r="B683" s="272"/>
      <c r="C683" s="272"/>
    </row>
    <row r="684" customFormat="false" ht="11.25" hidden="false" customHeight="false" outlineLevel="0" collapsed="false">
      <c r="B684" s="272"/>
      <c r="C684" s="272"/>
    </row>
    <row r="685" customFormat="false" ht="11.25" hidden="false" customHeight="false" outlineLevel="0" collapsed="false">
      <c r="B685" s="272"/>
      <c r="C685" s="272"/>
    </row>
    <row r="686" customFormat="false" ht="11.25" hidden="false" customHeight="false" outlineLevel="0" collapsed="false">
      <c r="B686" s="272"/>
      <c r="C686" s="272"/>
    </row>
    <row r="687" customFormat="false" ht="11.25" hidden="false" customHeight="false" outlineLevel="0" collapsed="false">
      <c r="B687" s="272"/>
      <c r="C687" s="272"/>
    </row>
    <row r="688" customFormat="false" ht="11.25" hidden="false" customHeight="false" outlineLevel="0" collapsed="false">
      <c r="B688" s="272"/>
      <c r="C688" s="272"/>
    </row>
    <row r="689" customFormat="false" ht="11.25" hidden="false" customHeight="false" outlineLevel="0" collapsed="false">
      <c r="B689" s="272"/>
      <c r="C689" s="272"/>
    </row>
    <row r="690" customFormat="false" ht="11.25" hidden="false" customHeight="false" outlineLevel="0" collapsed="false">
      <c r="B690" s="272"/>
      <c r="C690" s="272"/>
    </row>
    <row r="691" customFormat="false" ht="11.25" hidden="false" customHeight="false" outlineLevel="0" collapsed="false">
      <c r="B691" s="272"/>
      <c r="C691" s="272"/>
    </row>
    <row r="692" customFormat="false" ht="11.25" hidden="false" customHeight="false" outlineLevel="0" collapsed="false">
      <c r="B692" s="272"/>
      <c r="C692" s="272"/>
    </row>
    <row r="693" customFormat="false" ht="11.25" hidden="false" customHeight="false" outlineLevel="0" collapsed="false">
      <c r="B693" s="272"/>
      <c r="C693" s="272"/>
    </row>
    <row r="694" customFormat="false" ht="11.25" hidden="false" customHeight="false" outlineLevel="0" collapsed="false">
      <c r="B694" s="272"/>
      <c r="C694" s="272"/>
    </row>
    <row r="695" customFormat="false" ht="11.25" hidden="false" customHeight="false" outlineLevel="0" collapsed="false">
      <c r="B695" s="272"/>
      <c r="C695" s="272"/>
    </row>
    <row r="696" customFormat="false" ht="11.25" hidden="false" customHeight="false" outlineLevel="0" collapsed="false">
      <c r="B696" s="272"/>
      <c r="C696" s="272"/>
    </row>
    <row r="697" customFormat="false" ht="11.25" hidden="false" customHeight="false" outlineLevel="0" collapsed="false">
      <c r="B697" s="272"/>
      <c r="C697" s="272"/>
    </row>
    <row r="698" customFormat="false" ht="11.25" hidden="false" customHeight="false" outlineLevel="0" collapsed="false">
      <c r="B698" s="272"/>
      <c r="C698" s="272"/>
    </row>
    <row r="699" customFormat="false" ht="11.25" hidden="false" customHeight="false" outlineLevel="0" collapsed="false">
      <c r="B699" s="272"/>
      <c r="C699" s="272"/>
    </row>
    <row r="700" customFormat="false" ht="11.25" hidden="false" customHeight="false" outlineLevel="0" collapsed="false">
      <c r="B700" s="272"/>
      <c r="C700" s="272"/>
    </row>
    <row r="701" customFormat="false" ht="11.25" hidden="false" customHeight="false" outlineLevel="0" collapsed="false">
      <c r="B701" s="272"/>
      <c r="C701" s="272"/>
    </row>
    <row r="702" customFormat="false" ht="11.25" hidden="false" customHeight="false" outlineLevel="0" collapsed="false">
      <c r="B702" s="272"/>
      <c r="C702" s="272"/>
    </row>
    <row r="703" customFormat="false" ht="11.25" hidden="false" customHeight="false" outlineLevel="0" collapsed="false">
      <c r="B703" s="272"/>
      <c r="C703" s="272"/>
    </row>
    <row r="704" customFormat="false" ht="11.25" hidden="false" customHeight="false" outlineLevel="0" collapsed="false">
      <c r="B704" s="272"/>
      <c r="C704" s="272"/>
    </row>
    <row r="705" customFormat="false" ht="11.25" hidden="false" customHeight="false" outlineLevel="0" collapsed="false">
      <c r="B705" s="272"/>
      <c r="C705" s="272"/>
    </row>
    <row r="706" customFormat="false" ht="11.25" hidden="false" customHeight="false" outlineLevel="0" collapsed="false">
      <c r="B706" s="272"/>
      <c r="C706" s="272"/>
    </row>
    <row r="707" customFormat="false" ht="11.25" hidden="false" customHeight="false" outlineLevel="0" collapsed="false">
      <c r="B707" s="272"/>
      <c r="C707" s="272"/>
    </row>
    <row r="708" customFormat="false" ht="11.25" hidden="false" customHeight="false" outlineLevel="0" collapsed="false">
      <c r="B708" s="272"/>
      <c r="C708" s="272"/>
    </row>
    <row r="709" customFormat="false" ht="11.25" hidden="false" customHeight="false" outlineLevel="0" collapsed="false">
      <c r="B709" s="272"/>
      <c r="C709" s="272"/>
    </row>
    <row r="710" customFormat="false" ht="11.25" hidden="false" customHeight="false" outlineLevel="0" collapsed="false">
      <c r="B710" s="272"/>
      <c r="C710" s="272"/>
    </row>
    <row r="711" customFormat="false" ht="11.25" hidden="false" customHeight="false" outlineLevel="0" collapsed="false">
      <c r="B711" s="272"/>
      <c r="C711" s="272"/>
    </row>
    <row r="712" customFormat="false" ht="11.25" hidden="false" customHeight="false" outlineLevel="0" collapsed="false">
      <c r="B712" s="272"/>
      <c r="C712" s="272"/>
    </row>
    <row r="713" customFormat="false" ht="11.25" hidden="false" customHeight="false" outlineLevel="0" collapsed="false">
      <c r="B713" s="272"/>
      <c r="C713" s="272"/>
    </row>
    <row r="714" customFormat="false" ht="11.25" hidden="false" customHeight="false" outlineLevel="0" collapsed="false">
      <c r="B714" s="272"/>
      <c r="C714" s="272"/>
    </row>
    <row r="715" customFormat="false" ht="11.25" hidden="false" customHeight="false" outlineLevel="0" collapsed="false">
      <c r="B715" s="272"/>
      <c r="C715" s="272"/>
    </row>
    <row r="716" customFormat="false" ht="11.25" hidden="false" customHeight="false" outlineLevel="0" collapsed="false">
      <c r="B716" s="272"/>
      <c r="C716" s="272"/>
    </row>
    <row r="717" customFormat="false" ht="11.25" hidden="false" customHeight="false" outlineLevel="0" collapsed="false">
      <c r="B717" s="272"/>
      <c r="C717" s="272"/>
    </row>
    <row r="718" customFormat="false" ht="11.25" hidden="false" customHeight="false" outlineLevel="0" collapsed="false">
      <c r="B718" s="272"/>
      <c r="C718" s="272"/>
    </row>
    <row r="719" customFormat="false" ht="11.25" hidden="false" customHeight="false" outlineLevel="0" collapsed="false">
      <c r="B719" s="272"/>
      <c r="C719" s="272"/>
    </row>
    <row r="720" customFormat="false" ht="11.25" hidden="false" customHeight="false" outlineLevel="0" collapsed="false">
      <c r="B720" s="272"/>
      <c r="C720" s="272"/>
    </row>
    <row r="721" customFormat="false" ht="11.25" hidden="false" customHeight="false" outlineLevel="0" collapsed="false">
      <c r="B721" s="272"/>
      <c r="C721" s="272"/>
    </row>
    <row r="722" customFormat="false" ht="11.25" hidden="false" customHeight="false" outlineLevel="0" collapsed="false">
      <c r="B722" s="272"/>
      <c r="C722" s="272"/>
    </row>
    <row r="723" customFormat="false" ht="11.25" hidden="false" customHeight="false" outlineLevel="0" collapsed="false">
      <c r="B723" s="272"/>
      <c r="C723" s="272"/>
    </row>
    <row r="724" customFormat="false" ht="11.25" hidden="false" customHeight="false" outlineLevel="0" collapsed="false">
      <c r="B724" s="272"/>
      <c r="C724" s="272"/>
    </row>
    <row r="725" customFormat="false" ht="11.25" hidden="false" customHeight="false" outlineLevel="0" collapsed="false">
      <c r="B725" s="272"/>
      <c r="C725" s="272"/>
    </row>
    <row r="726" customFormat="false" ht="11.25" hidden="false" customHeight="false" outlineLevel="0" collapsed="false">
      <c r="B726" s="272"/>
      <c r="C726" s="272"/>
    </row>
    <row r="727" customFormat="false" ht="11.25" hidden="false" customHeight="false" outlineLevel="0" collapsed="false">
      <c r="B727" s="272"/>
      <c r="C727" s="272"/>
    </row>
    <row r="728" customFormat="false" ht="11.25" hidden="false" customHeight="false" outlineLevel="0" collapsed="false">
      <c r="B728" s="272"/>
      <c r="C728" s="272"/>
    </row>
    <row r="729" customFormat="false" ht="11.25" hidden="false" customHeight="false" outlineLevel="0" collapsed="false">
      <c r="B729" s="272"/>
      <c r="C729" s="272"/>
    </row>
    <row r="730" customFormat="false" ht="11.25" hidden="false" customHeight="false" outlineLevel="0" collapsed="false">
      <c r="B730" s="272"/>
      <c r="C730" s="272"/>
    </row>
    <row r="731" customFormat="false" ht="11.25" hidden="false" customHeight="false" outlineLevel="0" collapsed="false">
      <c r="B731" s="272"/>
      <c r="C731" s="272"/>
    </row>
    <row r="732" customFormat="false" ht="11.25" hidden="false" customHeight="false" outlineLevel="0" collapsed="false">
      <c r="B732" s="272"/>
      <c r="C732" s="272"/>
    </row>
    <row r="733" customFormat="false" ht="11.25" hidden="false" customHeight="false" outlineLevel="0" collapsed="false">
      <c r="B733" s="272"/>
      <c r="C733" s="272"/>
    </row>
    <row r="734" customFormat="false" ht="11.25" hidden="false" customHeight="false" outlineLevel="0" collapsed="false">
      <c r="B734" s="272"/>
      <c r="C734" s="272"/>
    </row>
    <row r="735" customFormat="false" ht="11.25" hidden="false" customHeight="false" outlineLevel="0" collapsed="false">
      <c r="B735" s="272"/>
      <c r="C735" s="272"/>
    </row>
    <row r="736" customFormat="false" ht="11.25" hidden="false" customHeight="false" outlineLevel="0" collapsed="false">
      <c r="B736" s="272"/>
      <c r="C736" s="272"/>
    </row>
    <row r="737" customFormat="false" ht="11.25" hidden="false" customHeight="false" outlineLevel="0" collapsed="false">
      <c r="B737" s="272"/>
      <c r="C737" s="272"/>
    </row>
    <row r="738" customFormat="false" ht="11.25" hidden="false" customHeight="false" outlineLevel="0" collapsed="false">
      <c r="B738" s="272"/>
      <c r="C738" s="272"/>
    </row>
    <row r="739" customFormat="false" ht="11.25" hidden="false" customHeight="false" outlineLevel="0" collapsed="false">
      <c r="B739" s="272"/>
      <c r="C739" s="272"/>
    </row>
    <row r="740" customFormat="false" ht="11.25" hidden="false" customHeight="false" outlineLevel="0" collapsed="false">
      <c r="B740" s="272"/>
      <c r="C740" s="272"/>
    </row>
    <row r="741" customFormat="false" ht="11.25" hidden="false" customHeight="false" outlineLevel="0" collapsed="false">
      <c r="B741" s="272"/>
      <c r="C741" s="272"/>
    </row>
    <row r="742" customFormat="false" ht="11.25" hidden="false" customHeight="false" outlineLevel="0" collapsed="false">
      <c r="B742" s="272"/>
      <c r="C742" s="272"/>
    </row>
    <row r="743" customFormat="false" ht="11.25" hidden="false" customHeight="false" outlineLevel="0" collapsed="false">
      <c r="B743" s="272"/>
      <c r="C743" s="272"/>
    </row>
    <row r="744" customFormat="false" ht="11.25" hidden="false" customHeight="false" outlineLevel="0" collapsed="false">
      <c r="B744" s="272"/>
      <c r="C744" s="272"/>
    </row>
    <row r="745" customFormat="false" ht="11.25" hidden="false" customHeight="false" outlineLevel="0" collapsed="false">
      <c r="B745" s="272"/>
      <c r="C745" s="272"/>
    </row>
    <row r="746" customFormat="false" ht="11.25" hidden="false" customHeight="false" outlineLevel="0" collapsed="false">
      <c r="B746" s="272"/>
      <c r="C746" s="272"/>
    </row>
    <row r="747" customFormat="false" ht="11.25" hidden="false" customHeight="false" outlineLevel="0" collapsed="false">
      <c r="B747" s="272"/>
      <c r="C747" s="272"/>
    </row>
    <row r="748" customFormat="false" ht="11.25" hidden="false" customHeight="false" outlineLevel="0" collapsed="false">
      <c r="B748" s="272"/>
      <c r="C748" s="272"/>
    </row>
    <row r="749" customFormat="false" ht="11.25" hidden="false" customHeight="false" outlineLevel="0" collapsed="false">
      <c r="B749" s="272"/>
      <c r="C749" s="272"/>
    </row>
    <row r="750" customFormat="false" ht="11.25" hidden="false" customHeight="false" outlineLevel="0" collapsed="false">
      <c r="B750" s="272"/>
      <c r="C750" s="272"/>
    </row>
    <row r="751" customFormat="false" ht="11.25" hidden="false" customHeight="false" outlineLevel="0" collapsed="false">
      <c r="B751" s="272"/>
      <c r="C751" s="272"/>
    </row>
    <row r="752" customFormat="false" ht="11.25" hidden="false" customHeight="false" outlineLevel="0" collapsed="false">
      <c r="B752" s="272"/>
      <c r="C752" s="272"/>
    </row>
    <row r="753" customFormat="false" ht="11.25" hidden="false" customHeight="false" outlineLevel="0" collapsed="false">
      <c r="B753" s="272"/>
      <c r="C753" s="272"/>
    </row>
    <row r="754" customFormat="false" ht="11.25" hidden="false" customHeight="false" outlineLevel="0" collapsed="false">
      <c r="B754" s="272"/>
      <c r="C754" s="272"/>
    </row>
    <row r="755" customFormat="false" ht="11.25" hidden="false" customHeight="false" outlineLevel="0" collapsed="false">
      <c r="B755" s="272"/>
      <c r="C755" s="272"/>
    </row>
    <row r="756" customFormat="false" ht="11.25" hidden="false" customHeight="false" outlineLevel="0" collapsed="false">
      <c r="B756" s="272"/>
      <c r="C756" s="272"/>
    </row>
    <row r="757" customFormat="false" ht="11.25" hidden="false" customHeight="false" outlineLevel="0" collapsed="false">
      <c r="B757" s="272"/>
      <c r="C757" s="272"/>
    </row>
    <row r="758" customFormat="false" ht="11.25" hidden="false" customHeight="false" outlineLevel="0" collapsed="false">
      <c r="B758" s="272"/>
      <c r="C758" s="272"/>
    </row>
    <row r="759" customFormat="false" ht="11.25" hidden="false" customHeight="false" outlineLevel="0" collapsed="false">
      <c r="B759" s="272"/>
      <c r="C759" s="272"/>
    </row>
    <row r="760" customFormat="false" ht="11.25" hidden="false" customHeight="false" outlineLevel="0" collapsed="false">
      <c r="B760" s="272"/>
      <c r="C760" s="272"/>
    </row>
    <row r="761" customFormat="false" ht="11.25" hidden="false" customHeight="false" outlineLevel="0" collapsed="false">
      <c r="B761" s="272"/>
      <c r="C761" s="272"/>
    </row>
    <row r="762" customFormat="false" ht="11.25" hidden="false" customHeight="false" outlineLevel="0" collapsed="false">
      <c r="B762" s="272"/>
      <c r="C762" s="272"/>
    </row>
    <row r="763" customFormat="false" ht="11.25" hidden="false" customHeight="false" outlineLevel="0" collapsed="false">
      <c r="B763" s="272"/>
      <c r="C763" s="272"/>
    </row>
    <row r="764" customFormat="false" ht="11.25" hidden="false" customHeight="false" outlineLevel="0" collapsed="false">
      <c r="B764" s="272"/>
      <c r="C764" s="272"/>
    </row>
    <row r="765" customFormat="false" ht="11.25" hidden="false" customHeight="false" outlineLevel="0" collapsed="false">
      <c r="B765" s="272"/>
      <c r="C765" s="272"/>
    </row>
    <row r="766" customFormat="false" ht="11.25" hidden="false" customHeight="false" outlineLevel="0" collapsed="false">
      <c r="B766" s="272"/>
      <c r="C766" s="272"/>
    </row>
    <row r="767" customFormat="false" ht="11.25" hidden="false" customHeight="false" outlineLevel="0" collapsed="false">
      <c r="B767" s="272"/>
      <c r="C767" s="272"/>
    </row>
    <row r="768" customFormat="false" ht="11.25" hidden="false" customHeight="false" outlineLevel="0" collapsed="false">
      <c r="B768" s="272"/>
      <c r="C768" s="272"/>
    </row>
    <row r="769" customFormat="false" ht="11.25" hidden="false" customHeight="false" outlineLevel="0" collapsed="false">
      <c r="B769" s="272"/>
      <c r="C769" s="272"/>
    </row>
    <row r="770" customFormat="false" ht="11.25" hidden="false" customHeight="false" outlineLevel="0" collapsed="false">
      <c r="B770" s="272"/>
      <c r="C770" s="272"/>
    </row>
    <row r="771" customFormat="false" ht="11.25" hidden="false" customHeight="false" outlineLevel="0" collapsed="false">
      <c r="B771" s="272"/>
      <c r="C771" s="272"/>
    </row>
    <row r="772" customFormat="false" ht="11.25" hidden="false" customHeight="false" outlineLevel="0" collapsed="false">
      <c r="B772" s="272"/>
      <c r="C772" s="272"/>
    </row>
    <row r="773" customFormat="false" ht="11.25" hidden="false" customHeight="false" outlineLevel="0" collapsed="false">
      <c r="B773" s="272"/>
      <c r="C773" s="272"/>
    </row>
    <row r="774" customFormat="false" ht="11.25" hidden="false" customHeight="false" outlineLevel="0" collapsed="false">
      <c r="B774" s="272"/>
      <c r="C774" s="272"/>
    </row>
    <row r="775" customFormat="false" ht="11.25" hidden="false" customHeight="false" outlineLevel="0" collapsed="false">
      <c r="B775" s="272"/>
      <c r="C775" s="272"/>
    </row>
    <row r="776" customFormat="false" ht="11.25" hidden="false" customHeight="false" outlineLevel="0" collapsed="false">
      <c r="B776" s="272"/>
      <c r="C776" s="272"/>
    </row>
    <row r="777" customFormat="false" ht="11.25" hidden="false" customHeight="false" outlineLevel="0" collapsed="false">
      <c r="B777" s="272"/>
      <c r="C777" s="272"/>
    </row>
    <row r="778" customFormat="false" ht="11.25" hidden="false" customHeight="false" outlineLevel="0" collapsed="false">
      <c r="B778" s="272"/>
      <c r="C778" s="272"/>
    </row>
    <row r="779" customFormat="false" ht="11.25" hidden="false" customHeight="false" outlineLevel="0" collapsed="false">
      <c r="B779" s="272"/>
      <c r="C779" s="272"/>
    </row>
    <row r="780" customFormat="false" ht="11.25" hidden="false" customHeight="false" outlineLevel="0" collapsed="false">
      <c r="B780" s="272"/>
      <c r="C780" s="272"/>
    </row>
    <row r="781" customFormat="false" ht="11.25" hidden="false" customHeight="false" outlineLevel="0" collapsed="false">
      <c r="B781" s="272"/>
      <c r="C781" s="272"/>
    </row>
    <row r="782" customFormat="false" ht="11.25" hidden="false" customHeight="false" outlineLevel="0" collapsed="false">
      <c r="B782" s="272"/>
      <c r="C782" s="272"/>
    </row>
    <row r="783" customFormat="false" ht="11.25" hidden="false" customHeight="false" outlineLevel="0" collapsed="false">
      <c r="B783" s="272"/>
      <c r="C783" s="272"/>
    </row>
    <row r="784" customFormat="false" ht="11.25" hidden="false" customHeight="false" outlineLevel="0" collapsed="false">
      <c r="B784" s="272"/>
      <c r="C784" s="272"/>
    </row>
    <row r="785" customFormat="false" ht="11.25" hidden="false" customHeight="false" outlineLevel="0" collapsed="false">
      <c r="B785" s="272"/>
      <c r="C785" s="272"/>
    </row>
    <row r="786" customFormat="false" ht="11.25" hidden="false" customHeight="false" outlineLevel="0" collapsed="false">
      <c r="B786" s="272"/>
      <c r="C786" s="272"/>
    </row>
    <row r="787" customFormat="false" ht="11.25" hidden="false" customHeight="false" outlineLevel="0" collapsed="false">
      <c r="B787" s="272"/>
      <c r="C787" s="272"/>
    </row>
    <row r="788" customFormat="false" ht="11.25" hidden="false" customHeight="false" outlineLevel="0" collapsed="false">
      <c r="B788" s="272"/>
      <c r="C788" s="272"/>
    </row>
    <row r="789" customFormat="false" ht="11.25" hidden="false" customHeight="false" outlineLevel="0" collapsed="false">
      <c r="B789" s="272"/>
      <c r="C789" s="272"/>
    </row>
    <row r="790" customFormat="false" ht="11.25" hidden="false" customHeight="false" outlineLevel="0" collapsed="false">
      <c r="B790" s="272"/>
      <c r="C790" s="272"/>
    </row>
    <row r="791" customFormat="false" ht="11.25" hidden="false" customHeight="false" outlineLevel="0" collapsed="false">
      <c r="B791" s="272"/>
      <c r="C791" s="272"/>
    </row>
    <row r="792" customFormat="false" ht="11.25" hidden="false" customHeight="false" outlineLevel="0" collapsed="false">
      <c r="B792" s="272"/>
      <c r="C792" s="272"/>
    </row>
    <row r="793" customFormat="false" ht="11.25" hidden="false" customHeight="false" outlineLevel="0" collapsed="false">
      <c r="B793" s="272"/>
      <c r="C793" s="272"/>
    </row>
    <row r="794" customFormat="false" ht="11.25" hidden="false" customHeight="false" outlineLevel="0" collapsed="false">
      <c r="B794" s="272"/>
      <c r="C794" s="272"/>
    </row>
    <row r="795" customFormat="false" ht="11.25" hidden="false" customHeight="false" outlineLevel="0" collapsed="false">
      <c r="B795" s="272"/>
      <c r="C795" s="272"/>
    </row>
    <row r="796" customFormat="false" ht="11.25" hidden="false" customHeight="false" outlineLevel="0" collapsed="false">
      <c r="B796" s="272"/>
      <c r="C796" s="272"/>
    </row>
    <row r="797" customFormat="false" ht="11.25" hidden="false" customHeight="false" outlineLevel="0" collapsed="false">
      <c r="B797" s="272"/>
      <c r="C797" s="272"/>
    </row>
    <row r="798" customFormat="false" ht="11.25" hidden="false" customHeight="false" outlineLevel="0" collapsed="false">
      <c r="B798" s="272"/>
      <c r="C798" s="272"/>
    </row>
    <row r="799" customFormat="false" ht="11.25" hidden="false" customHeight="false" outlineLevel="0" collapsed="false">
      <c r="B799" s="272"/>
      <c r="C799" s="272"/>
    </row>
    <row r="800" customFormat="false" ht="11.25" hidden="false" customHeight="false" outlineLevel="0" collapsed="false">
      <c r="B800" s="272"/>
      <c r="C800" s="272"/>
    </row>
    <row r="801" customFormat="false" ht="11.25" hidden="false" customHeight="false" outlineLevel="0" collapsed="false">
      <c r="B801" s="272"/>
      <c r="C801" s="272"/>
    </row>
    <row r="802" customFormat="false" ht="11.25" hidden="false" customHeight="false" outlineLevel="0" collapsed="false">
      <c r="B802" s="272"/>
      <c r="C802" s="272"/>
    </row>
    <row r="803" customFormat="false" ht="11.25" hidden="false" customHeight="false" outlineLevel="0" collapsed="false">
      <c r="B803" s="272"/>
      <c r="C803" s="272"/>
    </row>
    <row r="804" customFormat="false" ht="11.25" hidden="false" customHeight="false" outlineLevel="0" collapsed="false">
      <c r="B804" s="272"/>
      <c r="C804" s="272"/>
    </row>
    <row r="805" customFormat="false" ht="11.25" hidden="false" customHeight="false" outlineLevel="0" collapsed="false">
      <c r="B805" s="272"/>
      <c r="C805" s="272"/>
    </row>
    <row r="806" customFormat="false" ht="11.25" hidden="false" customHeight="false" outlineLevel="0" collapsed="false">
      <c r="B806" s="272"/>
      <c r="C806" s="272"/>
    </row>
    <row r="807" customFormat="false" ht="11.25" hidden="false" customHeight="false" outlineLevel="0" collapsed="false">
      <c r="B807" s="272"/>
      <c r="C807" s="272"/>
    </row>
    <row r="808" customFormat="false" ht="11.25" hidden="false" customHeight="false" outlineLevel="0" collapsed="false">
      <c r="B808" s="272"/>
      <c r="C808" s="272"/>
    </row>
    <row r="809" customFormat="false" ht="11.25" hidden="false" customHeight="false" outlineLevel="0" collapsed="false">
      <c r="B809" s="272"/>
      <c r="C809" s="272"/>
    </row>
    <row r="810" customFormat="false" ht="11.25" hidden="false" customHeight="false" outlineLevel="0" collapsed="false">
      <c r="B810" s="272"/>
      <c r="C810" s="272"/>
    </row>
    <row r="811" customFormat="false" ht="11.25" hidden="false" customHeight="false" outlineLevel="0" collapsed="false">
      <c r="B811" s="272"/>
      <c r="C811" s="272"/>
    </row>
    <row r="812" customFormat="false" ht="11.25" hidden="false" customHeight="false" outlineLevel="0" collapsed="false">
      <c r="B812" s="272"/>
      <c r="C812" s="272"/>
    </row>
    <row r="813" customFormat="false" ht="11.25" hidden="false" customHeight="false" outlineLevel="0" collapsed="false">
      <c r="B813" s="272"/>
      <c r="C813" s="272"/>
    </row>
    <row r="814" customFormat="false" ht="11.25" hidden="false" customHeight="false" outlineLevel="0" collapsed="false">
      <c r="B814" s="272"/>
      <c r="C814" s="272"/>
    </row>
    <row r="815" customFormat="false" ht="11.25" hidden="false" customHeight="false" outlineLevel="0" collapsed="false">
      <c r="B815" s="272"/>
      <c r="C815" s="272"/>
    </row>
    <row r="816" customFormat="false" ht="11.25" hidden="false" customHeight="false" outlineLevel="0" collapsed="false">
      <c r="B816" s="272"/>
      <c r="C816" s="272"/>
    </row>
    <row r="817" customFormat="false" ht="11.25" hidden="false" customHeight="false" outlineLevel="0" collapsed="false">
      <c r="B817" s="272"/>
      <c r="C817" s="272"/>
    </row>
    <row r="818" customFormat="false" ht="11.25" hidden="false" customHeight="false" outlineLevel="0" collapsed="false">
      <c r="B818" s="272"/>
      <c r="C818" s="272"/>
    </row>
    <row r="819" customFormat="false" ht="11.25" hidden="false" customHeight="false" outlineLevel="0" collapsed="false">
      <c r="B819" s="272"/>
      <c r="C819" s="272"/>
    </row>
    <row r="820" customFormat="false" ht="11.25" hidden="false" customHeight="false" outlineLevel="0" collapsed="false">
      <c r="B820" s="272"/>
      <c r="C820" s="272"/>
    </row>
    <row r="821" customFormat="false" ht="11.25" hidden="false" customHeight="false" outlineLevel="0" collapsed="false">
      <c r="B821" s="272"/>
      <c r="C821" s="272"/>
    </row>
    <row r="822" customFormat="false" ht="11.25" hidden="false" customHeight="false" outlineLevel="0" collapsed="false">
      <c r="B822" s="272"/>
      <c r="C822" s="272"/>
    </row>
    <row r="823" customFormat="false" ht="11.25" hidden="false" customHeight="false" outlineLevel="0" collapsed="false">
      <c r="B823" s="272"/>
      <c r="C823" s="272"/>
    </row>
    <row r="824" customFormat="false" ht="11.25" hidden="false" customHeight="false" outlineLevel="0" collapsed="false">
      <c r="B824" s="272"/>
      <c r="C824" s="272"/>
    </row>
    <row r="825" customFormat="false" ht="11.25" hidden="false" customHeight="false" outlineLevel="0" collapsed="false">
      <c r="B825" s="272"/>
      <c r="C825" s="272"/>
    </row>
    <row r="826" customFormat="false" ht="11.25" hidden="false" customHeight="false" outlineLevel="0" collapsed="false">
      <c r="B826" s="272"/>
      <c r="C826" s="272"/>
    </row>
    <row r="827" customFormat="false" ht="11.25" hidden="false" customHeight="false" outlineLevel="0" collapsed="false">
      <c r="B827" s="272"/>
      <c r="C827" s="272"/>
    </row>
    <row r="828" customFormat="false" ht="11.25" hidden="false" customHeight="false" outlineLevel="0" collapsed="false">
      <c r="B828" s="272"/>
      <c r="C828" s="272"/>
    </row>
    <row r="829" customFormat="false" ht="11.25" hidden="false" customHeight="false" outlineLevel="0" collapsed="false">
      <c r="B829" s="272"/>
      <c r="C829" s="272"/>
    </row>
    <row r="830" customFormat="false" ht="11.25" hidden="false" customHeight="false" outlineLevel="0" collapsed="false">
      <c r="B830" s="272"/>
      <c r="C830" s="272"/>
    </row>
    <row r="831" customFormat="false" ht="11.25" hidden="false" customHeight="false" outlineLevel="0" collapsed="false">
      <c r="B831" s="272"/>
      <c r="C831" s="272"/>
    </row>
    <row r="832" customFormat="false" ht="11.25" hidden="false" customHeight="false" outlineLevel="0" collapsed="false">
      <c r="B832" s="272"/>
      <c r="C832" s="272"/>
    </row>
    <row r="833" customFormat="false" ht="11.25" hidden="false" customHeight="false" outlineLevel="0" collapsed="false">
      <c r="B833" s="272"/>
      <c r="C833" s="272"/>
    </row>
    <row r="834" customFormat="false" ht="11.25" hidden="false" customHeight="false" outlineLevel="0" collapsed="false">
      <c r="B834" s="272"/>
      <c r="C834" s="272"/>
    </row>
    <row r="835" customFormat="false" ht="11.25" hidden="false" customHeight="false" outlineLevel="0" collapsed="false">
      <c r="B835" s="272"/>
      <c r="C835" s="272"/>
    </row>
    <row r="836" customFormat="false" ht="11.25" hidden="false" customHeight="false" outlineLevel="0" collapsed="false">
      <c r="B836" s="272"/>
      <c r="C836" s="272"/>
    </row>
    <row r="837" customFormat="false" ht="11.25" hidden="false" customHeight="false" outlineLevel="0" collapsed="false">
      <c r="B837" s="272"/>
      <c r="C837" s="272"/>
    </row>
    <row r="838" customFormat="false" ht="11.25" hidden="false" customHeight="false" outlineLevel="0" collapsed="false">
      <c r="B838" s="272"/>
      <c r="C838" s="272"/>
    </row>
    <row r="839" customFormat="false" ht="11.25" hidden="false" customHeight="false" outlineLevel="0" collapsed="false">
      <c r="B839" s="272"/>
      <c r="C839" s="272"/>
    </row>
    <row r="840" customFormat="false" ht="11.25" hidden="false" customHeight="false" outlineLevel="0" collapsed="false">
      <c r="B840" s="272"/>
      <c r="C840" s="272"/>
    </row>
    <row r="841" customFormat="false" ht="11.25" hidden="false" customHeight="false" outlineLevel="0" collapsed="false">
      <c r="B841" s="272"/>
      <c r="C841" s="272"/>
    </row>
    <row r="842" customFormat="false" ht="11.25" hidden="false" customHeight="false" outlineLevel="0" collapsed="false">
      <c r="B842" s="272"/>
      <c r="C842" s="272"/>
    </row>
    <row r="843" customFormat="false" ht="11.25" hidden="false" customHeight="false" outlineLevel="0" collapsed="false">
      <c r="B843" s="272"/>
      <c r="C843" s="272"/>
    </row>
    <row r="844" customFormat="false" ht="11.25" hidden="false" customHeight="false" outlineLevel="0" collapsed="false">
      <c r="B844" s="272"/>
      <c r="C844" s="272"/>
    </row>
    <row r="845" customFormat="false" ht="11.25" hidden="false" customHeight="false" outlineLevel="0" collapsed="false">
      <c r="B845" s="272"/>
      <c r="C845" s="272"/>
    </row>
    <row r="846" customFormat="false" ht="11.25" hidden="false" customHeight="false" outlineLevel="0" collapsed="false">
      <c r="B846" s="272"/>
      <c r="C846" s="272"/>
    </row>
    <row r="847" customFormat="false" ht="11.25" hidden="false" customHeight="false" outlineLevel="0" collapsed="false">
      <c r="B847" s="272"/>
      <c r="C847" s="272"/>
    </row>
    <row r="848" customFormat="false" ht="11.25" hidden="false" customHeight="false" outlineLevel="0" collapsed="false">
      <c r="B848" s="272"/>
      <c r="C848" s="272"/>
    </row>
    <row r="849" customFormat="false" ht="11.25" hidden="false" customHeight="false" outlineLevel="0" collapsed="false">
      <c r="B849" s="272"/>
      <c r="C849" s="272"/>
    </row>
    <row r="850" customFormat="false" ht="11.25" hidden="false" customHeight="false" outlineLevel="0" collapsed="false">
      <c r="B850" s="272"/>
      <c r="C850" s="272"/>
    </row>
    <row r="851" customFormat="false" ht="11.25" hidden="false" customHeight="false" outlineLevel="0" collapsed="false">
      <c r="B851" s="272"/>
      <c r="C851" s="272"/>
    </row>
    <row r="852" customFormat="false" ht="11.25" hidden="false" customHeight="false" outlineLevel="0" collapsed="false">
      <c r="B852" s="272"/>
      <c r="C852" s="272"/>
    </row>
    <row r="853" customFormat="false" ht="11.25" hidden="false" customHeight="false" outlineLevel="0" collapsed="false">
      <c r="B853" s="272"/>
      <c r="C853" s="272"/>
    </row>
    <row r="854" customFormat="false" ht="11.25" hidden="false" customHeight="false" outlineLevel="0" collapsed="false">
      <c r="B854" s="272"/>
      <c r="C854" s="272"/>
    </row>
    <row r="855" customFormat="false" ht="11.25" hidden="false" customHeight="false" outlineLevel="0" collapsed="false">
      <c r="B855" s="272"/>
      <c r="C855" s="272"/>
    </row>
    <row r="856" customFormat="false" ht="11.25" hidden="false" customHeight="false" outlineLevel="0" collapsed="false">
      <c r="B856" s="272"/>
      <c r="C856" s="272"/>
    </row>
    <row r="857" customFormat="false" ht="11.25" hidden="false" customHeight="false" outlineLevel="0" collapsed="false">
      <c r="B857" s="272"/>
      <c r="C857" s="272"/>
    </row>
    <row r="858" customFormat="false" ht="11.25" hidden="false" customHeight="false" outlineLevel="0" collapsed="false">
      <c r="B858" s="272"/>
      <c r="C858" s="272"/>
    </row>
    <row r="859" customFormat="false" ht="11.25" hidden="false" customHeight="false" outlineLevel="0" collapsed="false">
      <c r="B859" s="272"/>
      <c r="C859" s="272"/>
    </row>
    <row r="860" customFormat="false" ht="11.25" hidden="false" customHeight="false" outlineLevel="0" collapsed="false">
      <c r="B860" s="272"/>
      <c r="C860" s="272"/>
    </row>
    <row r="861" customFormat="false" ht="11.25" hidden="false" customHeight="false" outlineLevel="0" collapsed="false">
      <c r="B861" s="272"/>
      <c r="C861" s="272"/>
    </row>
    <row r="862" customFormat="false" ht="11.25" hidden="false" customHeight="false" outlineLevel="0" collapsed="false">
      <c r="B862" s="272"/>
      <c r="C862" s="272"/>
    </row>
    <row r="863" customFormat="false" ht="11.25" hidden="false" customHeight="false" outlineLevel="0" collapsed="false">
      <c r="B863" s="272"/>
      <c r="C863" s="272"/>
    </row>
    <row r="864" customFormat="false" ht="11.25" hidden="false" customHeight="false" outlineLevel="0" collapsed="false">
      <c r="B864" s="272"/>
      <c r="C864" s="272"/>
    </row>
    <row r="865" customFormat="false" ht="11.25" hidden="false" customHeight="false" outlineLevel="0" collapsed="false">
      <c r="B865" s="272"/>
      <c r="C865" s="272"/>
    </row>
    <row r="866" customFormat="false" ht="11.25" hidden="false" customHeight="false" outlineLevel="0" collapsed="false">
      <c r="B866" s="272"/>
      <c r="C866" s="272"/>
    </row>
    <row r="867" customFormat="false" ht="11.25" hidden="false" customHeight="false" outlineLevel="0" collapsed="false">
      <c r="B867" s="272"/>
      <c r="C867" s="272"/>
    </row>
    <row r="868" customFormat="false" ht="11.25" hidden="false" customHeight="false" outlineLevel="0" collapsed="false">
      <c r="B868" s="272"/>
      <c r="C868" s="272"/>
    </row>
    <row r="869" customFormat="false" ht="11.25" hidden="false" customHeight="false" outlineLevel="0" collapsed="false">
      <c r="B869" s="272"/>
      <c r="C869" s="272"/>
    </row>
    <row r="870" customFormat="false" ht="11.25" hidden="false" customHeight="false" outlineLevel="0" collapsed="false">
      <c r="B870" s="272"/>
      <c r="C870" s="272"/>
    </row>
    <row r="871" customFormat="false" ht="11.25" hidden="false" customHeight="false" outlineLevel="0" collapsed="false">
      <c r="B871" s="272"/>
      <c r="C871" s="272"/>
    </row>
    <row r="872" customFormat="false" ht="11.25" hidden="false" customHeight="false" outlineLevel="0" collapsed="false">
      <c r="B872" s="272"/>
      <c r="C872" s="272"/>
    </row>
    <row r="873" customFormat="false" ht="11.25" hidden="false" customHeight="false" outlineLevel="0" collapsed="false">
      <c r="B873" s="272"/>
      <c r="C873" s="272"/>
    </row>
    <row r="874" customFormat="false" ht="11.25" hidden="false" customHeight="false" outlineLevel="0" collapsed="false">
      <c r="B874" s="272"/>
      <c r="C874" s="272"/>
    </row>
    <row r="875" customFormat="false" ht="11.25" hidden="false" customHeight="false" outlineLevel="0" collapsed="false">
      <c r="B875" s="272"/>
      <c r="C875" s="272"/>
    </row>
    <row r="876" customFormat="false" ht="11.25" hidden="false" customHeight="false" outlineLevel="0" collapsed="false">
      <c r="B876" s="272"/>
      <c r="C876" s="272"/>
    </row>
    <row r="877" customFormat="false" ht="11.25" hidden="false" customHeight="false" outlineLevel="0" collapsed="false">
      <c r="B877" s="272"/>
      <c r="C877" s="272"/>
    </row>
    <row r="878" customFormat="false" ht="11.25" hidden="false" customHeight="false" outlineLevel="0" collapsed="false">
      <c r="B878" s="272"/>
      <c r="C878" s="272"/>
    </row>
    <row r="879" customFormat="false" ht="11.25" hidden="false" customHeight="false" outlineLevel="0" collapsed="false">
      <c r="B879" s="272"/>
      <c r="C879" s="272"/>
    </row>
    <row r="880" customFormat="false" ht="11.25" hidden="false" customHeight="false" outlineLevel="0" collapsed="false">
      <c r="B880" s="272"/>
      <c r="C880" s="272"/>
    </row>
    <row r="881" customFormat="false" ht="11.25" hidden="false" customHeight="false" outlineLevel="0" collapsed="false">
      <c r="B881" s="272"/>
      <c r="C881" s="272"/>
    </row>
    <row r="882" customFormat="false" ht="11.25" hidden="false" customHeight="false" outlineLevel="0" collapsed="false">
      <c r="B882" s="272"/>
      <c r="C882" s="272"/>
    </row>
    <row r="883" customFormat="false" ht="11.25" hidden="false" customHeight="false" outlineLevel="0" collapsed="false">
      <c r="B883" s="272"/>
      <c r="C883" s="272"/>
    </row>
    <row r="884" customFormat="false" ht="11.25" hidden="false" customHeight="false" outlineLevel="0" collapsed="false">
      <c r="B884" s="272"/>
      <c r="C884" s="272"/>
    </row>
    <row r="885" customFormat="false" ht="11.25" hidden="false" customHeight="false" outlineLevel="0" collapsed="false">
      <c r="B885" s="272"/>
      <c r="C885" s="272"/>
    </row>
    <row r="886" customFormat="false" ht="11.25" hidden="false" customHeight="false" outlineLevel="0" collapsed="false">
      <c r="B886" s="272"/>
      <c r="C886" s="272"/>
    </row>
    <row r="887" customFormat="false" ht="11.25" hidden="false" customHeight="false" outlineLevel="0" collapsed="false">
      <c r="B887" s="272"/>
      <c r="C887" s="272"/>
    </row>
    <row r="888" customFormat="false" ht="11.25" hidden="false" customHeight="false" outlineLevel="0" collapsed="false">
      <c r="B888" s="272"/>
      <c r="C888" s="272"/>
    </row>
    <row r="889" customFormat="false" ht="11.25" hidden="false" customHeight="false" outlineLevel="0" collapsed="false">
      <c r="B889" s="272"/>
      <c r="C889" s="272"/>
    </row>
    <row r="890" customFormat="false" ht="11.25" hidden="false" customHeight="false" outlineLevel="0" collapsed="false">
      <c r="B890" s="272"/>
      <c r="C890" s="272"/>
    </row>
    <row r="891" customFormat="false" ht="11.25" hidden="false" customHeight="false" outlineLevel="0" collapsed="false">
      <c r="B891" s="272"/>
      <c r="C891" s="272"/>
    </row>
    <row r="892" customFormat="false" ht="11.25" hidden="false" customHeight="false" outlineLevel="0" collapsed="false">
      <c r="B892" s="272"/>
      <c r="C892" s="272"/>
    </row>
    <row r="893" customFormat="false" ht="11.25" hidden="false" customHeight="false" outlineLevel="0" collapsed="false">
      <c r="B893" s="272"/>
      <c r="C893" s="272"/>
    </row>
    <row r="894" customFormat="false" ht="11.25" hidden="false" customHeight="false" outlineLevel="0" collapsed="false">
      <c r="B894" s="272"/>
      <c r="C894" s="272"/>
    </row>
    <row r="895" customFormat="false" ht="11.25" hidden="false" customHeight="false" outlineLevel="0" collapsed="false">
      <c r="B895" s="272"/>
      <c r="C895" s="272"/>
    </row>
    <row r="896" customFormat="false" ht="11.25" hidden="false" customHeight="false" outlineLevel="0" collapsed="false">
      <c r="B896" s="272"/>
      <c r="C896" s="272"/>
    </row>
    <row r="897" customFormat="false" ht="11.25" hidden="false" customHeight="false" outlineLevel="0" collapsed="false">
      <c r="B897" s="272"/>
      <c r="C897" s="272"/>
    </row>
    <row r="898" customFormat="false" ht="11.25" hidden="false" customHeight="false" outlineLevel="0" collapsed="false">
      <c r="B898" s="272"/>
      <c r="C898" s="272"/>
    </row>
    <row r="899" customFormat="false" ht="11.25" hidden="false" customHeight="false" outlineLevel="0" collapsed="false">
      <c r="B899" s="272"/>
      <c r="C899" s="272"/>
    </row>
    <row r="900" customFormat="false" ht="11.25" hidden="false" customHeight="false" outlineLevel="0" collapsed="false">
      <c r="B900" s="272"/>
      <c r="C900" s="272"/>
    </row>
    <row r="901" customFormat="false" ht="11.25" hidden="false" customHeight="false" outlineLevel="0" collapsed="false">
      <c r="B901" s="272"/>
      <c r="C901" s="272"/>
    </row>
    <row r="902" customFormat="false" ht="11.25" hidden="false" customHeight="false" outlineLevel="0" collapsed="false">
      <c r="B902" s="272"/>
      <c r="C902" s="272"/>
    </row>
    <row r="903" customFormat="false" ht="11.25" hidden="false" customHeight="false" outlineLevel="0" collapsed="false">
      <c r="B903" s="272"/>
      <c r="C903" s="272"/>
    </row>
    <row r="904" customFormat="false" ht="11.25" hidden="false" customHeight="false" outlineLevel="0" collapsed="false">
      <c r="B904" s="272"/>
      <c r="C904" s="272"/>
    </row>
    <row r="905" customFormat="false" ht="11.25" hidden="false" customHeight="false" outlineLevel="0" collapsed="false">
      <c r="B905" s="272"/>
      <c r="C905" s="272"/>
    </row>
    <row r="906" customFormat="false" ht="11.25" hidden="false" customHeight="false" outlineLevel="0" collapsed="false">
      <c r="B906" s="272"/>
      <c r="C906" s="272"/>
    </row>
    <row r="907" customFormat="false" ht="11.25" hidden="false" customHeight="false" outlineLevel="0" collapsed="false">
      <c r="B907" s="272"/>
      <c r="C907" s="272"/>
    </row>
    <row r="908" customFormat="false" ht="11.25" hidden="false" customHeight="false" outlineLevel="0" collapsed="false">
      <c r="B908" s="272"/>
      <c r="C908" s="272"/>
    </row>
    <row r="909" customFormat="false" ht="11.25" hidden="false" customHeight="false" outlineLevel="0" collapsed="false">
      <c r="B909" s="272"/>
      <c r="C909" s="272"/>
    </row>
    <row r="910" customFormat="false" ht="11.25" hidden="false" customHeight="false" outlineLevel="0" collapsed="false">
      <c r="B910" s="272"/>
      <c r="C910" s="272"/>
    </row>
    <row r="911" customFormat="false" ht="11.25" hidden="false" customHeight="false" outlineLevel="0" collapsed="false">
      <c r="B911" s="272"/>
      <c r="C911" s="272"/>
    </row>
    <row r="912" customFormat="false" ht="11.25" hidden="false" customHeight="false" outlineLevel="0" collapsed="false">
      <c r="B912" s="272"/>
      <c r="C912" s="272"/>
    </row>
    <row r="913" customFormat="false" ht="11.25" hidden="false" customHeight="false" outlineLevel="0" collapsed="false">
      <c r="B913" s="272"/>
      <c r="C913" s="272"/>
    </row>
    <row r="914" customFormat="false" ht="11.25" hidden="false" customHeight="false" outlineLevel="0" collapsed="false">
      <c r="B914" s="272"/>
      <c r="C914" s="272"/>
    </row>
    <row r="915" customFormat="false" ht="11.25" hidden="false" customHeight="false" outlineLevel="0" collapsed="false">
      <c r="B915" s="272"/>
      <c r="C915" s="272"/>
    </row>
    <row r="916" customFormat="false" ht="11.25" hidden="false" customHeight="false" outlineLevel="0" collapsed="false">
      <c r="B916" s="272"/>
      <c r="C916" s="272"/>
    </row>
    <row r="917" customFormat="false" ht="11.25" hidden="false" customHeight="false" outlineLevel="0" collapsed="false">
      <c r="B917" s="272"/>
      <c r="C917" s="272"/>
    </row>
    <row r="918" customFormat="false" ht="11.25" hidden="false" customHeight="false" outlineLevel="0" collapsed="false">
      <c r="B918" s="272"/>
      <c r="C918" s="272"/>
    </row>
    <row r="919" customFormat="false" ht="11.25" hidden="false" customHeight="false" outlineLevel="0" collapsed="false">
      <c r="B919" s="272"/>
      <c r="C919" s="272"/>
    </row>
    <row r="920" customFormat="false" ht="11.25" hidden="false" customHeight="false" outlineLevel="0" collapsed="false">
      <c r="B920" s="272"/>
      <c r="C920" s="272"/>
    </row>
    <row r="921" customFormat="false" ht="11.25" hidden="false" customHeight="false" outlineLevel="0" collapsed="false">
      <c r="B921" s="272"/>
      <c r="C921" s="272"/>
    </row>
    <row r="922" customFormat="false" ht="11.25" hidden="false" customHeight="false" outlineLevel="0" collapsed="false">
      <c r="B922" s="272"/>
      <c r="C922" s="272"/>
    </row>
    <row r="923" customFormat="false" ht="11.25" hidden="false" customHeight="false" outlineLevel="0" collapsed="false">
      <c r="B923" s="272"/>
      <c r="C923" s="272"/>
    </row>
    <row r="924" customFormat="false" ht="11.25" hidden="false" customHeight="false" outlineLevel="0" collapsed="false">
      <c r="B924" s="272"/>
      <c r="C924" s="272"/>
    </row>
    <row r="925" customFormat="false" ht="11.25" hidden="false" customHeight="false" outlineLevel="0" collapsed="false">
      <c r="B925" s="272"/>
      <c r="C925" s="272"/>
    </row>
    <row r="926" customFormat="false" ht="11.25" hidden="false" customHeight="false" outlineLevel="0" collapsed="false">
      <c r="B926" s="272"/>
      <c r="C926" s="272"/>
    </row>
    <row r="927" customFormat="false" ht="11.25" hidden="false" customHeight="false" outlineLevel="0" collapsed="false">
      <c r="B927" s="272"/>
      <c r="C927" s="272"/>
    </row>
    <row r="928" customFormat="false" ht="11.25" hidden="false" customHeight="false" outlineLevel="0" collapsed="false">
      <c r="B928" s="272"/>
      <c r="C928" s="272"/>
    </row>
    <row r="929" customFormat="false" ht="11.25" hidden="false" customHeight="false" outlineLevel="0" collapsed="false">
      <c r="B929" s="272"/>
      <c r="C929" s="272"/>
    </row>
    <row r="930" customFormat="false" ht="11.25" hidden="false" customHeight="false" outlineLevel="0" collapsed="false">
      <c r="B930" s="272"/>
      <c r="C930" s="272"/>
    </row>
    <row r="931" customFormat="false" ht="11.25" hidden="false" customHeight="false" outlineLevel="0" collapsed="false">
      <c r="B931" s="272"/>
      <c r="C931" s="272"/>
    </row>
    <row r="932" customFormat="false" ht="11.25" hidden="false" customHeight="false" outlineLevel="0" collapsed="false">
      <c r="B932" s="272"/>
      <c r="C932" s="272"/>
    </row>
    <row r="933" customFormat="false" ht="11.25" hidden="false" customHeight="false" outlineLevel="0" collapsed="false">
      <c r="B933" s="272"/>
      <c r="C933" s="272"/>
    </row>
    <row r="934" customFormat="false" ht="11.25" hidden="false" customHeight="false" outlineLevel="0" collapsed="false">
      <c r="B934" s="272"/>
      <c r="C934" s="272"/>
    </row>
    <row r="935" customFormat="false" ht="11.25" hidden="false" customHeight="false" outlineLevel="0" collapsed="false">
      <c r="B935" s="272"/>
      <c r="C935" s="272"/>
    </row>
    <row r="936" customFormat="false" ht="11.25" hidden="false" customHeight="false" outlineLevel="0" collapsed="false">
      <c r="B936" s="272"/>
      <c r="C936" s="272"/>
    </row>
    <row r="937" customFormat="false" ht="11.25" hidden="false" customHeight="false" outlineLevel="0" collapsed="false">
      <c r="B937" s="272"/>
      <c r="C937" s="272"/>
    </row>
    <row r="938" customFormat="false" ht="11.25" hidden="false" customHeight="false" outlineLevel="0" collapsed="false">
      <c r="B938" s="272"/>
      <c r="C938" s="272"/>
    </row>
    <row r="939" customFormat="false" ht="11.25" hidden="false" customHeight="false" outlineLevel="0" collapsed="false">
      <c r="B939" s="272"/>
      <c r="C939" s="272"/>
    </row>
    <row r="940" customFormat="false" ht="11.25" hidden="false" customHeight="false" outlineLevel="0" collapsed="false">
      <c r="B940" s="272"/>
      <c r="C940" s="272"/>
    </row>
    <row r="941" customFormat="false" ht="11.25" hidden="false" customHeight="false" outlineLevel="0" collapsed="false">
      <c r="B941" s="272"/>
      <c r="C941" s="272"/>
    </row>
    <row r="942" customFormat="false" ht="11.25" hidden="false" customHeight="false" outlineLevel="0" collapsed="false">
      <c r="B942" s="272"/>
      <c r="C942" s="272"/>
    </row>
    <row r="943" customFormat="false" ht="11.25" hidden="false" customHeight="false" outlineLevel="0" collapsed="false">
      <c r="B943" s="272"/>
      <c r="C943" s="272"/>
    </row>
    <row r="944" customFormat="false" ht="11.25" hidden="false" customHeight="false" outlineLevel="0" collapsed="false">
      <c r="B944" s="272"/>
      <c r="C944" s="272"/>
    </row>
    <row r="945" customFormat="false" ht="11.25" hidden="false" customHeight="false" outlineLevel="0" collapsed="false">
      <c r="B945" s="272"/>
      <c r="C945" s="272"/>
    </row>
    <row r="946" customFormat="false" ht="11.25" hidden="false" customHeight="false" outlineLevel="0" collapsed="false">
      <c r="B946" s="272"/>
      <c r="C946" s="272"/>
    </row>
    <row r="947" customFormat="false" ht="11.25" hidden="false" customHeight="false" outlineLevel="0" collapsed="false">
      <c r="B947" s="272"/>
      <c r="C947" s="272"/>
    </row>
    <row r="948" customFormat="false" ht="11.25" hidden="false" customHeight="false" outlineLevel="0" collapsed="false">
      <c r="B948" s="272"/>
      <c r="C948" s="272"/>
    </row>
    <row r="949" customFormat="false" ht="11.25" hidden="false" customHeight="false" outlineLevel="0" collapsed="false">
      <c r="B949" s="272"/>
      <c r="C949" s="272"/>
    </row>
    <row r="950" customFormat="false" ht="11.25" hidden="false" customHeight="false" outlineLevel="0" collapsed="false">
      <c r="B950" s="272"/>
      <c r="C950" s="272"/>
    </row>
    <row r="951" customFormat="false" ht="11.25" hidden="false" customHeight="false" outlineLevel="0" collapsed="false">
      <c r="B951" s="272"/>
      <c r="C951" s="272"/>
    </row>
    <row r="952" customFormat="false" ht="11.25" hidden="false" customHeight="false" outlineLevel="0" collapsed="false">
      <c r="B952" s="272"/>
      <c r="C952" s="272"/>
    </row>
    <row r="953" customFormat="false" ht="11.25" hidden="false" customHeight="false" outlineLevel="0" collapsed="false">
      <c r="B953" s="272"/>
      <c r="C953" s="272"/>
    </row>
    <row r="954" customFormat="false" ht="11.25" hidden="false" customHeight="false" outlineLevel="0" collapsed="false">
      <c r="B954" s="272"/>
      <c r="C954" s="272"/>
    </row>
    <row r="955" customFormat="false" ht="11.25" hidden="false" customHeight="false" outlineLevel="0" collapsed="false">
      <c r="B955" s="272"/>
      <c r="C955" s="272"/>
    </row>
    <row r="956" customFormat="false" ht="11.25" hidden="false" customHeight="false" outlineLevel="0" collapsed="false">
      <c r="B956" s="272"/>
      <c r="C956" s="272"/>
    </row>
    <row r="957" customFormat="false" ht="11.25" hidden="false" customHeight="false" outlineLevel="0" collapsed="false">
      <c r="B957" s="272"/>
      <c r="C957" s="272"/>
    </row>
    <row r="958" customFormat="false" ht="11.25" hidden="false" customHeight="false" outlineLevel="0" collapsed="false">
      <c r="B958" s="272"/>
      <c r="C958" s="272"/>
    </row>
    <row r="959" customFormat="false" ht="11.25" hidden="false" customHeight="false" outlineLevel="0" collapsed="false">
      <c r="B959" s="272"/>
      <c r="C959" s="272"/>
    </row>
    <row r="960" customFormat="false" ht="11.25" hidden="false" customHeight="false" outlineLevel="0" collapsed="false">
      <c r="B960" s="272"/>
      <c r="C960" s="272"/>
    </row>
    <row r="961" customFormat="false" ht="11.25" hidden="false" customHeight="false" outlineLevel="0" collapsed="false">
      <c r="B961" s="272"/>
      <c r="C961" s="272"/>
    </row>
    <row r="962" customFormat="false" ht="11.25" hidden="false" customHeight="false" outlineLevel="0" collapsed="false">
      <c r="B962" s="272"/>
      <c r="C962" s="272"/>
    </row>
    <row r="963" customFormat="false" ht="11.25" hidden="false" customHeight="false" outlineLevel="0" collapsed="false">
      <c r="B963" s="272"/>
      <c r="C963" s="272"/>
    </row>
    <row r="964" customFormat="false" ht="11.25" hidden="false" customHeight="false" outlineLevel="0" collapsed="false">
      <c r="B964" s="272"/>
      <c r="C964" s="272"/>
    </row>
    <row r="965" customFormat="false" ht="11.25" hidden="false" customHeight="false" outlineLevel="0" collapsed="false">
      <c r="B965" s="272"/>
      <c r="C965" s="272"/>
    </row>
    <row r="966" customFormat="false" ht="11.25" hidden="false" customHeight="false" outlineLevel="0" collapsed="false">
      <c r="B966" s="272"/>
      <c r="C966" s="272"/>
    </row>
    <row r="967" customFormat="false" ht="11.25" hidden="false" customHeight="false" outlineLevel="0" collapsed="false">
      <c r="B967" s="272"/>
      <c r="C967" s="272"/>
    </row>
    <row r="968" customFormat="false" ht="11.25" hidden="false" customHeight="false" outlineLevel="0" collapsed="false">
      <c r="B968" s="272"/>
      <c r="C968" s="272"/>
    </row>
    <row r="969" customFormat="false" ht="11.25" hidden="false" customHeight="false" outlineLevel="0" collapsed="false">
      <c r="B969" s="272"/>
      <c r="C969" s="272"/>
    </row>
    <row r="970" customFormat="false" ht="11.25" hidden="false" customHeight="false" outlineLevel="0" collapsed="false">
      <c r="B970" s="272"/>
      <c r="C970" s="272"/>
    </row>
    <row r="971" customFormat="false" ht="11.25" hidden="false" customHeight="false" outlineLevel="0" collapsed="false">
      <c r="B971" s="272"/>
      <c r="C971" s="272"/>
    </row>
    <row r="972" customFormat="false" ht="11.25" hidden="false" customHeight="false" outlineLevel="0" collapsed="false">
      <c r="B972" s="272"/>
      <c r="C972" s="272"/>
    </row>
    <row r="973" customFormat="false" ht="11.25" hidden="false" customHeight="false" outlineLevel="0" collapsed="false">
      <c r="B973" s="272"/>
      <c r="C973" s="272"/>
    </row>
    <row r="974" customFormat="false" ht="11.25" hidden="false" customHeight="false" outlineLevel="0" collapsed="false">
      <c r="B974" s="272"/>
      <c r="C974" s="272"/>
    </row>
    <row r="975" customFormat="false" ht="11.25" hidden="false" customHeight="false" outlineLevel="0" collapsed="false">
      <c r="B975" s="272"/>
      <c r="C975" s="272"/>
    </row>
    <row r="976" customFormat="false" ht="11.25" hidden="false" customHeight="false" outlineLevel="0" collapsed="false">
      <c r="B976" s="272"/>
      <c r="C976" s="272"/>
    </row>
    <row r="977" customFormat="false" ht="11.25" hidden="false" customHeight="false" outlineLevel="0" collapsed="false">
      <c r="B977" s="272"/>
      <c r="C977" s="272"/>
    </row>
    <row r="978" customFormat="false" ht="11.25" hidden="false" customHeight="false" outlineLevel="0" collapsed="false">
      <c r="B978" s="272"/>
      <c r="C978" s="272"/>
    </row>
    <row r="979" customFormat="false" ht="11.25" hidden="false" customHeight="false" outlineLevel="0" collapsed="false">
      <c r="B979" s="272"/>
      <c r="C979" s="272"/>
    </row>
    <row r="980" customFormat="false" ht="11.25" hidden="false" customHeight="false" outlineLevel="0" collapsed="false">
      <c r="B980" s="272"/>
      <c r="C980" s="272"/>
    </row>
    <row r="981" customFormat="false" ht="11.25" hidden="false" customHeight="false" outlineLevel="0" collapsed="false">
      <c r="B981" s="272"/>
      <c r="C981" s="272"/>
    </row>
    <row r="982" customFormat="false" ht="11.25" hidden="false" customHeight="false" outlineLevel="0" collapsed="false">
      <c r="B982" s="272"/>
      <c r="C982" s="272"/>
    </row>
    <row r="983" customFormat="false" ht="11.25" hidden="false" customHeight="false" outlineLevel="0" collapsed="false">
      <c r="B983" s="272"/>
      <c r="C983" s="272"/>
    </row>
    <row r="984" customFormat="false" ht="11.25" hidden="false" customHeight="false" outlineLevel="0" collapsed="false">
      <c r="B984" s="272"/>
      <c r="C984" s="272"/>
    </row>
    <row r="985" customFormat="false" ht="11.25" hidden="false" customHeight="false" outlineLevel="0" collapsed="false">
      <c r="B985" s="272"/>
      <c r="C985" s="272"/>
    </row>
    <row r="986" customFormat="false" ht="11.25" hidden="false" customHeight="false" outlineLevel="0" collapsed="false">
      <c r="B986" s="272"/>
      <c r="C986" s="272"/>
    </row>
    <row r="987" customFormat="false" ht="11.25" hidden="false" customHeight="false" outlineLevel="0" collapsed="false">
      <c r="B987" s="272"/>
      <c r="C987" s="272"/>
    </row>
    <row r="988" customFormat="false" ht="11.25" hidden="false" customHeight="false" outlineLevel="0" collapsed="false">
      <c r="B988" s="272"/>
      <c r="C988" s="272"/>
    </row>
    <row r="989" customFormat="false" ht="11.25" hidden="false" customHeight="false" outlineLevel="0" collapsed="false">
      <c r="B989" s="272"/>
      <c r="C989" s="272"/>
    </row>
    <row r="990" customFormat="false" ht="11.25" hidden="false" customHeight="false" outlineLevel="0" collapsed="false">
      <c r="B990" s="272"/>
      <c r="C990" s="272"/>
    </row>
    <row r="991" customFormat="false" ht="11.25" hidden="false" customHeight="false" outlineLevel="0" collapsed="false">
      <c r="B991" s="272"/>
      <c r="C991" s="272"/>
    </row>
    <row r="992" customFormat="false" ht="11.25" hidden="false" customHeight="false" outlineLevel="0" collapsed="false">
      <c r="B992" s="272"/>
      <c r="C992" s="272"/>
    </row>
    <row r="993" customFormat="false" ht="11.25" hidden="false" customHeight="false" outlineLevel="0" collapsed="false">
      <c r="B993" s="272"/>
      <c r="C993" s="272"/>
    </row>
    <row r="994" customFormat="false" ht="11.25" hidden="false" customHeight="false" outlineLevel="0" collapsed="false">
      <c r="B994" s="272"/>
      <c r="C994" s="272"/>
    </row>
    <row r="995" customFormat="false" ht="11.25" hidden="false" customHeight="false" outlineLevel="0" collapsed="false">
      <c r="B995" s="272"/>
      <c r="C995" s="272"/>
    </row>
    <row r="996" customFormat="false" ht="11.25" hidden="false" customHeight="false" outlineLevel="0" collapsed="false">
      <c r="B996" s="272"/>
      <c r="C996" s="272"/>
    </row>
    <row r="997" customFormat="false" ht="11.25" hidden="false" customHeight="false" outlineLevel="0" collapsed="false">
      <c r="B997" s="272"/>
      <c r="C997" s="272"/>
    </row>
    <row r="998" customFormat="false" ht="11.25" hidden="false" customHeight="false" outlineLevel="0" collapsed="false">
      <c r="B998" s="272"/>
      <c r="C998" s="272"/>
    </row>
    <row r="999" customFormat="false" ht="11.25" hidden="false" customHeight="false" outlineLevel="0" collapsed="false">
      <c r="B999" s="272"/>
      <c r="C999" s="272"/>
    </row>
    <row r="1000" customFormat="false" ht="11.25" hidden="false" customHeight="false" outlineLevel="0" collapsed="false">
      <c r="B1000" s="272"/>
      <c r="C1000" s="272"/>
    </row>
    <row r="1001" customFormat="false" ht="11.25" hidden="false" customHeight="false" outlineLevel="0" collapsed="false">
      <c r="B1001" s="272"/>
      <c r="C1001" s="272"/>
    </row>
    <row r="1002" customFormat="false" ht="11.25" hidden="false" customHeight="false" outlineLevel="0" collapsed="false">
      <c r="B1002" s="272"/>
      <c r="C1002" s="272"/>
    </row>
    <row r="1003" customFormat="false" ht="11.25" hidden="false" customHeight="false" outlineLevel="0" collapsed="false">
      <c r="B1003" s="272"/>
      <c r="C1003" s="272"/>
    </row>
    <row r="1004" customFormat="false" ht="11.25" hidden="false" customHeight="false" outlineLevel="0" collapsed="false">
      <c r="B1004" s="272"/>
      <c r="C1004" s="272"/>
    </row>
    <row r="1005" customFormat="false" ht="11.25" hidden="false" customHeight="false" outlineLevel="0" collapsed="false">
      <c r="B1005" s="272"/>
      <c r="C1005" s="272"/>
    </row>
    <row r="1006" customFormat="false" ht="11.25" hidden="false" customHeight="false" outlineLevel="0" collapsed="false">
      <c r="B1006" s="272"/>
      <c r="C1006" s="272"/>
    </row>
    <row r="1007" customFormat="false" ht="11.25" hidden="false" customHeight="false" outlineLevel="0" collapsed="false">
      <c r="B1007" s="272"/>
      <c r="C1007" s="272"/>
    </row>
    <row r="1008" customFormat="false" ht="11.25" hidden="false" customHeight="false" outlineLevel="0" collapsed="false">
      <c r="B1008" s="272"/>
      <c r="C1008" s="272"/>
    </row>
    <row r="1009" customFormat="false" ht="11.25" hidden="false" customHeight="false" outlineLevel="0" collapsed="false">
      <c r="B1009" s="272"/>
      <c r="C1009" s="272"/>
    </row>
    <row r="1010" customFormat="false" ht="11.25" hidden="false" customHeight="false" outlineLevel="0" collapsed="false">
      <c r="B1010" s="272"/>
      <c r="C1010" s="272"/>
    </row>
    <row r="1011" customFormat="false" ht="11.25" hidden="false" customHeight="false" outlineLevel="0" collapsed="false">
      <c r="B1011" s="272"/>
      <c r="C1011" s="272"/>
    </row>
    <row r="1012" customFormat="false" ht="11.25" hidden="false" customHeight="false" outlineLevel="0" collapsed="false">
      <c r="B1012" s="272"/>
      <c r="C1012" s="272"/>
    </row>
    <row r="1013" customFormat="false" ht="11.25" hidden="false" customHeight="false" outlineLevel="0" collapsed="false">
      <c r="B1013" s="272"/>
      <c r="C1013" s="272"/>
    </row>
    <row r="1014" customFormat="false" ht="11.25" hidden="false" customHeight="false" outlineLevel="0" collapsed="false">
      <c r="B1014" s="272"/>
      <c r="C1014" s="272"/>
    </row>
    <row r="1015" customFormat="false" ht="11.25" hidden="false" customHeight="false" outlineLevel="0" collapsed="false">
      <c r="B1015" s="272"/>
      <c r="C1015" s="272"/>
    </row>
    <row r="1016" customFormat="false" ht="11.25" hidden="false" customHeight="false" outlineLevel="0" collapsed="false">
      <c r="B1016" s="272"/>
      <c r="C1016" s="272"/>
    </row>
    <row r="1017" customFormat="false" ht="11.25" hidden="false" customHeight="false" outlineLevel="0" collapsed="false">
      <c r="B1017" s="272"/>
      <c r="C1017" s="272"/>
    </row>
    <row r="1018" customFormat="false" ht="11.25" hidden="false" customHeight="false" outlineLevel="0" collapsed="false">
      <c r="B1018" s="272"/>
      <c r="C1018" s="272"/>
    </row>
    <row r="1019" customFormat="false" ht="11.25" hidden="false" customHeight="false" outlineLevel="0" collapsed="false">
      <c r="B1019" s="272"/>
      <c r="C1019" s="272"/>
    </row>
    <row r="1020" customFormat="false" ht="11.25" hidden="false" customHeight="false" outlineLevel="0" collapsed="false">
      <c r="B1020" s="272"/>
      <c r="C1020" s="272"/>
    </row>
    <row r="1021" customFormat="false" ht="11.25" hidden="false" customHeight="false" outlineLevel="0" collapsed="false">
      <c r="B1021" s="272"/>
      <c r="C1021" s="272"/>
    </row>
    <row r="1022" customFormat="false" ht="11.25" hidden="false" customHeight="false" outlineLevel="0" collapsed="false">
      <c r="B1022" s="272"/>
      <c r="C1022" s="272"/>
    </row>
    <row r="1023" customFormat="false" ht="11.25" hidden="false" customHeight="false" outlineLevel="0" collapsed="false">
      <c r="B1023" s="272"/>
      <c r="C1023" s="272"/>
    </row>
    <row r="1024" customFormat="false" ht="11.25" hidden="false" customHeight="false" outlineLevel="0" collapsed="false">
      <c r="B1024" s="272"/>
      <c r="C1024" s="272"/>
    </row>
    <row r="1025" customFormat="false" ht="11.25" hidden="false" customHeight="false" outlineLevel="0" collapsed="false">
      <c r="B1025" s="272"/>
      <c r="C1025" s="272"/>
    </row>
    <row r="1026" customFormat="false" ht="11.25" hidden="false" customHeight="false" outlineLevel="0" collapsed="false">
      <c r="B1026" s="272"/>
      <c r="C1026" s="272"/>
    </row>
    <row r="1027" customFormat="false" ht="11.25" hidden="false" customHeight="false" outlineLevel="0" collapsed="false">
      <c r="B1027" s="272"/>
      <c r="C1027" s="272"/>
    </row>
    <row r="1028" customFormat="false" ht="11.25" hidden="false" customHeight="false" outlineLevel="0" collapsed="false">
      <c r="B1028" s="272"/>
      <c r="C1028" s="272"/>
    </row>
    <row r="1029" customFormat="false" ht="11.25" hidden="false" customHeight="false" outlineLevel="0" collapsed="false">
      <c r="B1029" s="272"/>
      <c r="C1029" s="272"/>
    </row>
    <row r="1030" customFormat="false" ht="11.25" hidden="false" customHeight="false" outlineLevel="0" collapsed="false">
      <c r="B1030" s="272"/>
      <c r="C1030" s="272"/>
    </row>
    <row r="1031" customFormat="false" ht="11.25" hidden="false" customHeight="false" outlineLevel="0" collapsed="false">
      <c r="B1031" s="272"/>
      <c r="C1031" s="272"/>
    </row>
    <row r="1032" customFormat="false" ht="11.25" hidden="false" customHeight="false" outlineLevel="0" collapsed="false">
      <c r="B1032" s="272"/>
      <c r="C1032" s="272"/>
    </row>
    <row r="1033" customFormat="false" ht="11.25" hidden="false" customHeight="false" outlineLevel="0" collapsed="false">
      <c r="B1033" s="272"/>
      <c r="C1033" s="272"/>
    </row>
    <row r="1034" customFormat="false" ht="11.25" hidden="false" customHeight="false" outlineLevel="0" collapsed="false">
      <c r="B1034" s="272"/>
      <c r="C1034" s="272"/>
    </row>
    <row r="1035" customFormat="false" ht="11.25" hidden="false" customHeight="false" outlineLevel="0" collapsed="false">
      <c r="B1035" s="272"/>
      <c r="C1035" s="272"/>
    </row>
    <row r="1036" customFormat="false" ht="11.25" hidden="false" customHeight="false" outlineLevel="0" collapsed="false">
      <c r="B1036" s="272"/>
      <c r="C1036" s="272"/>
    </row>
    <row r="1037" customFormat="false" ht="11.25" hidden="false" customHeight="false" outlineLevel="0" collapsed="false">
      <c r="B1037" s="272"/>
      <c r="C1037" s="272"/>
    </row>
    <row r="1038" customFormat="false" ht="11.25" hidden="false" customHeight="false" outlineLevel="0" collapsed="false">
      <c r="B1038" s="272"/>
      <c r="C1038" s="272"/>
    </row>
    <row r="1039" customFormat="false" ht="11.25" hidden="false" customHeight="false" outlineLevel="0" collapsed="false">
      <c r="B1039" s="272"/>
      <c r="C1039" s="272"/>
    </row>
    <row r="1040" customFormat="false" ht="11.25" hidden="false" customHeight="false" outlineLevel="0" collapsed="false">
      <c r="B1040" s="272"/>
      <c r="C1040" s="272"/>
    </row>
    <row r="1041" customFormat="false" ht="11.25" hidden="false" customHeight="false" outlineLevel="0" collapsed="false">
      <c r="B1041" s="272"/>
      <c r="C1041" s="272"/>
    </row>
    <row r="1042" customFormat="false" ht="11.25" hidden="false" customHeight="false" outlineLevel="0" collapsed="false">
      <c r="B1042" s="272"/>
      <c r="C1042" s="272"/>
    </row>
    <row r="1043" customFormat="false" ht="11.25" hidden="false" customHeight="false" outlineLevel="0" collapsed="false">
      <c r="B1043" s="272"/>
      <c r="C1043" s="272"/>
    </row>
    <row r="1044" customFormat="false" ht="11.25" hidden="false" customHeight="false" outlineLevel="0" collapsed="false">
      <c r="B1044" s="272"/>
      <c r="C1044" s="272"/>
    </row>
    <row r="1045" customFormat="false" ht="11.25" hidden="false" customHeight="false" outlineLevel="0" collapsed="false">
      <c r="B1045" s="272"/>
      <c r="C1045" s="272"/>
    </row>
    <row r="1046" customFormat="false" ht="11.25" hidden="false" customHeight="false" outlineLevel="0" collapsed="false">
      <c r="B1046" s="272"/>
      <c r="C1046" s="272"/>
    </row>
    <row r="1047" customFormat="false" ht="11.25" hidden="false" customHeight="false" outlineLevel="0" collapsed="false">
      <c r="B1047" s="272"/>
      <c r="C1047" s="272"/>
    </row>
    <row r="1048" customFormat="false" ht="11.25" hidden="false" customHeight="false" outlineLevel="0" collapsed="false">
      <c r="B1048" s="272"/>
      <c r="C1048" s="272"/>
    </row>
    <row r="1049" customFormat="false" ht="11.25" hidden="false" customHeight="false" outlineLevel="0" collapsed="false">
      <c r="B1049" s="272"/>
      <c r="C1049" s="272"/>
    </row>
    <row r="1050" customFormat="false" ht="11.25" hidden="false" customHeight="false" outlineLevel="0" collapsed="false">
      <c r="B1050" s="272"/>
      <c r="C1050" s="272"/>
    </row>
    <row r="1051" customFormat="false" ht="11.25" hidden="false" customHeight="false" outlineLevel="0" collapsed="false">
      <c r="B1051" s="272"/>
      <c r="C1051" s="272"/>
    </row>
    <row r="1052" customFormat="false" ht="11.25" hidden="false" customHeight="false" outlineLevel="0" collapsed="false">
      <c r="B1052" s="272"/>
      <c r="C1052" s="272"/>
    </row>
    <row r="1053" customFormat="false" ht="11.25" hidden="false" customHeight="false" outlineLevel="0" collapsed="false">
      <c r="B1053" s="272"/>
      <c r="C1053" s="272"/>
    </row>
    <row r="1054" customFormat="false" ht="11.25" hidden="false" customHeight="false" outlineLevel="0" collapsed="false">
      <c r="B1054" s="272"/>
      <c r="C1054" s="272"/>
    </row>
    <row r="1055" customFormat="false" ht="11.25" hidden="false" customHeight="false" outlineLevel="0" collapsed="false">
      <c r="B1055" s="272"/>
      <c r="C1055" s="272"/>
    </row>
    <row r="1056" customFormat="false" ht="11.25" hidden="false" customHeight="false" outlineLevel="0" collapsed="false">
      <c r="B1056" s="272"/>
      <c r="C1056" s="272"/>
    </row>
    <row r="1057" customFormat="false" ht="11.25" hidden="false" customHeight="false" outlineLevel="0" collapsed="false">
      <c r="B1057" s="272"/>
      <c r="C1057" s="272"/>
    </row>
    <row r="1058" customFormat="false" ht="11.25" hidden="false" customHeight="false" outlineLevel="0" collapsed="false">
      <c r="B1058" s="272"/>
      <c r="C1058" s="272"/>
    </row>
    <row r="1059" customFormat="false" ht="11.25" hidden="false" customHeight="false" outlineLevel="0" collapsed="false">
      <c r="B1059" s="272"/>
      <c r="C1059" s="272"/>
    </row>
    <row r="1060" customFormat="false" ht="11.25" hidden="false" customHeight="false" outlineLevel="0" collapsed="false">
      <c r="B1060" s="272"/>
      <c r="C1060" s="272"/>
    </row>
    <row r="1061" customFormat="false" ht="11.25" hidden="false" customHeight="false" outlineLevel="0" collapsed="false">
      <c r="B1061" s="272"/>
      <c r="C1061" s="272"/>
    </row>
    <row r="1062" customFormat="false" ht="11.25" hidden="false" customHeight="false" outlineLevel="0" collapsed="false">
      <c r="B1062" s="272"/>
      <c r="C1062" s="272"/>
    </row>
    <row r="1063" customFormat="false" ht="11.25" hidden="false" customHeight="false" outlineLevel="0" collapsed="false">
      <c r="B1063" s="272"/>
      <c r="C1063" s="272"/>
    </row>
    <row r="1064" customFormat="false" ht="11.25" hidden="false" customHeight="false" outlineLevel="0" collapsed="false">
      <c r="B1064" s="272"/>
      <c r="C1064" s="272"/>
    </row>
    <row r="1065" customFormat="false" ht="11.25" hidden="false" customHeight="false" outlineLevel="0" collapsed="false">
      <c r="B1065" s="272"/>
      <c r="C1065" s="272"/>
    </row>
    <row r="1066" customFormat="false" ht="11.25" hidden="false" customHeight="false" outlineLevel="0" collapsed="false">
      <c r="B1066" s="272"/>
      <c r="C1066" s="272"/>
    </row>
    <row r="1067" customFormat="false" ht="11.25" hidden="false" customHeight="false" outlineLevel="0" collapsed="false">
      <c r="B1067" s="272"/>
      <c r="C1067" s="272"/>
    </row>
    <row r="1068" customFormat="false" ht="11.25" hidden="false" customHeight="false" outlineLevel="0" collapsed="false">
      <c r="B1068" s="272"/>
      <c r="C1068" s="272"/>
    </row>
    <row r="1069" customFormat="false" ht="11.25" hidden="false" customHeight="false" outlineLevel="0" collapsed="false">
      <c r="B1069" s="272"/>
      <c r="C1069" s="272"/>
    </row>
    <row r="1070" customFormat="false" ht="11.25" hidden="false" customHeight="false" outlineLevel="0" collapsed="false">
      <c r="B1070" s="272"/>
      <c r="C1070" s="272"/>
    </row>
    <row r="1071" customFormat="false" ht="11.25" hidden="false" customHeight="false" outlineLevel="0" collapsed="false">
      <c r="B1071" s="272"/>
      <c r="C1071" s="272"/>
    </row>
    <row r="1072" customFormat="false" ht="11.25" hidden="false" customHeight="false" outlineLevel="0" collapsed="false">
      <c r="B1072" s="272"/>
      <c r="C1072" s="272"/>
    </row>
    <row r="1073" customFormat="false" ht="11.25" hidden="false" customHeight="false" outlineLevel="0" collapsed="false">
      <c r="B1073" s="272"/>
      <c r="C1073" s="272"/>
    </row>
    <row r="1074" customFormat="false" ht="11.25" hidden="false" customHeight="false" outlineLevel="0" collapsed="false">
      <c r="B1074" s="272"/>
      <c r="C1074" s="272"/>
    </row>
    <row r="1075" customFormat="false" ht="11.25" hidden="false" customHeight="false" outlineLevel="0" collapsed="false">
      <c r="B1075" s="272"/>
      <c r="C1075" s="272"/>
    </row>
    <row r="1076" customFormat="false" ht="11.25" hidden="false" customHeight="false" outlineLevel="0" collapsed="false">
      <c r="B1076" s="272"/>
      <c r="C1076" s="272"/>
    </row>
    <row r="1077" customFormat="false" ht="11.25" hidden="false" customHeight="false" outlineLevel="0" collapsed="false">
      <c r="B1077" s="272"/>
      <c r="C1077" s="272"/>
    </row>
    <row r="1078" customFormat="false" ht="11.25" hidden="false" customHeight="false" outlineLevel="0" collapsed="false">
      <c r="B1078" s="272"/>
      <c r="C1078" s="272"/>
    </row>
    <row r="1079" customFormat="false" ht="11.25" hidden="false" customHeight="false" outlineLevel="0" collapsed="false">
      <c r="B1079" s="272"/>
      <c r="C1079" s="272"/>
    </row>
    <row r="1080" customFormat="false" ht="11.25" hidden="false" customHeight="false" outlineLevel="0" collapsed="false">
      <c r="B1080" s="272"/>
      <c r="C1080" s="272"/>
    </row>
    <row r="1081" customFormat="false" ht="11.25" hidden="false" customHeight="false" outlineLevel="0" collapsed="false">
      <c r="B1081" s="272"/>
      <c r="C1081" s="272"/>
    </row>
    <row r="1082" customFormat="false" ht="11.25" hidden="false" customHeight="false" outlineLevel="0" collapsed="false">
      <c r="B1082" s="272"/>
      <c r="C1082" s="272"/>
    </row>
    <row r="1083" customFormat="false" ht="11.25" hidden="false" customHeight="false" outlineLevel="0" collapsed="false">
      <c r="B1083" s="272"/>
      <c r="C1083" s="272"/>
    </row>
    <row r="1084" customFormat="false" ht="11.25" hidden="false" customHeight="false" outlineLevel="0" collapsed="false">
      <c r="B1084" s="272"/>
      <c r="C1084" s="272"/>
    </row>
    <row r="1085" customFormat="false" ht="11.25" hidden="false" customHeight="false" outlineLevel="0" collapsed="false">
      <c r="B1085" s="272"/>
      <c r="C1085" s="272"/>
    </row>
    <row r="1086" customFormat="false" ht="11.25" hidden="false" customHeight="false" outlineLevel="0" collapsed="false">
      <c r="B1086" s="272"/>
      <c r="C1086" s="272"/>
    </row>
    <row r="1087" customFormat="false" ht="11.25" hidden="false" customHeight="false" outlineLevel="0" collapsed="false">
      <c r="B1087" s="272"/>
      <c r="C1087" s="272"/>
    </row>
    <row r="1088" customFormat="false" ht="11.25" hidden="false" customHeight="false" outlineLevel="0" collapsed="false">
      <c r="B1088" s="272"/>
      <c r="C1088" s="272"/>
    </row>
    <row r="1089" customFormat="false" ht="11.25" hidden="false" customHeight="false" outlineLevel="0" collapsed="false">
      <c r="B1089" s="272"/>
      <c r="C1089" s="272"/>
    </row>
    <row r="1090" customFormat="false" ht="11.25" hidden="false" customHeight="false" outlineLevel="0" collapsed="false">
      <c r="B1090" s="272"/>
      <c r="C1090" s="272"/>
    </row>
    <row r="1091" customFormat="false" ht="11.25" hidden="false" customHeight="false" outlineLevel="0" collapsed="false">
      <c r="B1091" s="272"/>
      <c r="C1091" s="272"/>
    </row>
    <row r="1092" customFormat="false" ht="11.25" hidden="false" customHeight="false" outlineLevel="0" collapsed="false">
      <c r="B1092" s="272"/>
      <c r="C1092" s="272"/>
    </row>
    <row r="1093" customFormat="false" ht="11.25" hidden="false" customHeight="false" outlineLevel="0" collapsed="false">
      <c r="B1093" s="272"/>
      <c r="C1093" s="272"/>
    </row>
    <row r="1094" customFormat="false" ht="11.25" hidden="false" customHeight="false" outlineLevel="0" collapsed="false">
      <c r="B1094" s="272"/>
      <c r="C1094" s="272"/>
    </row>
    <row r="1095" customFormat="false" ht="11.25" hidden="false" customHeight="false" outlineLevel="0" collapsed="false">
      <c r="B1095" s="272"/>
      <c r="C1095" s="272"/>
    </row>
    <row r="1096" customFormat="false" ht="11.25" hidden="false" customHeight="false" outlineLevel="0" collapsed="false">
      <c r="B1096" s="272"/>
      <c r="C1096" s="272"/>
    </row>
    <row r="1097" customFormat="false" ht="11.25" hidden="false" customHeight="false" outlineLevel="0" collapsed="false">
      <c r="B1097" s="272"/>
      <c r="C1097" s="272"/>
    </row>
    <row r="1098" customFormat="false" ht="11.25" hidden="false" customHeight="false" outlineLevel="0" collapsed="false">
      <c r="B1098" s="272"/>
      <c r="C1098" s="272"/>
    </row>
    <row r="1099" customFormat="false" ht="11.25" hidden="false" customHeight="false" outlineLevel="0" collapsed="false">
      <c r="B1099" s="272"/>
      <c r="C1099" s="272"/>
    </row>
    <row r="1100" customFormat="false" ht="11.25" hidden="false" customHeight="false" outlineLevel="0" collapsed="false">
      <c r="B1100" s="272"/>
      <c r="C1100" s="272"/>
    </row>
    <row r="1101" customFormat="false" ht="11.25" hidden="false" customHeight="false" outlineLevel="0" collapsed="false">
      <c r="B1101" s="272"/>
      <c r="C1101" s="272"/>
    </row>
    <row r="1102" customFormat="false" ht="11.25" hidden="false" customHeight="false" outlineLevel="0" collapsed="false">
      <c r="B1102" s="272"/>
      <c r="C1102" s="272"/>
    </row>
    <row r="1103" customFormat="false" ht="11.25" hidden="false" customHeight="false" outlineLevel="0" collapsed="false">
      <c r="B1103" s="272"/>
      <c r="C1103" s="272"/>
    </row>
    <row r="1104" customFormat="false" ht="11.25" hidden="false" customHeight="false" outlineLevel="0" collapsed="false">
      <c r="B1104" s="272"/>
      <c r="C1104" s="272"/>
    </row>
    <row r="1105" customFormat="false" ht="11.25" hidden="false" customHeight="false" outlineLevel="0" collapsed="false">
      <c r="B1105" s="272"/>
      <c r="C1105" s="272"/>
    </row>
    <row r="1106" customFormat="false" ht="11.25" hidden="false" customHeight="false" outlineLevel="0" collapsed="false">
      <c r="B1106" s="272"/>
      <c r="C1106" s="272"/>
    </row>
    <row r="1107" customFormat="false" ht="11.25" hidden="false" customHeight="false" outlineLevel="0" collapsed="false">
      <c r="B1107" s="272"/>
      <c r="C1107" s="272"/>
    </row>
    <row r="1108" customFormat="false" ht="11.25" hidden="false" customHeight="false" outlineLevel="0" collapsed="false">
      <c r="B1108" s="272"/>
      <c r="C1108" s="272"/>
    </row>
    <row r="1109" customFormat="false" ht="11.25" hidden="false" customHeight="false" outlineLevel="0" collapsed="false">
      <c r="B1109" s="272"/>
      <c r="C1109" s="272"/>
    </row>
    <row r="1110" customFormat="false" ht="11.25" hidden="false" customHeight="false" outlineLevel="0" collapsed="false">
      <c r="B1110" s="272"/>
      <c r="C1110" s="272"/>
    </row>
    <row r="1111" customFormat="false" ht="11.25" hidden="false" customHeight="false" outlineLevel="0" collapsed="false">
      <c r="B1111" s="272"/>
      <c r="C1111" s="272"/>
    </row>
    <row r="1112" customFormat="false" ht="11.25" hidden="false" customHeight="false" outlineLevel="0" collapsed="false">
      <c r="B1112" s="272"/>
      <c r="C1112" s="272"/>
    </row>
    <row r="1113" customFormat="false" ht="11.25" hidden="false" customHeight="false" outlineLevel="0" collapsed="false">
      <c r="B1113" s="272"/>
      <c r="C1113" s="272"/>
    </row>
    <row r="1114" customFormat="false" ht="11.25" hidden="false" customHeight="false" outlineLevel="0" collapsed="false">
      <c r="B1114" s="272"/>
      <c r="C1114" s="272"/>
    </row>
    <row r="1115" customFormat="false" ht="11.25" hidden="false" customHeight="false" outlineLevel="0" collapsed="false">
      <c r="B1115" s="272"/>
      <c r="C1115" s="272"/>
    </row>
    <row r="1116" customFormat="false" ht="11.25" hidden="false" customHeight="false" outlineLevel="0" collapsed="false">
      <c r="B1116" s="272"/>
      <c r="C1116" s="272"/>
    </row>
    <row r="1117" customFormat="false" ht="11.25" hidden="false" customHeight="false" outlineLevel="0" collapsed="false">
      <c r="B1117" s="272"/>
      <c r="C1117" s="272"/>
    </row>
    <row r="1118" customFormat="false" ht="11.25" hidden="false" customHeight="false" outlineLevel="0" collapsed="false">
      <c r="B1118" s="272"/>
      <c r="C1118" s="272"/>
    </row>
    <row r="1119" customFormat="false" ht="11.25" hidden="false" customHeight="false" outlineLevel="0" collapsed="false">
      <c r="B1119" s="272"/>
      <c r="C1119" s="272"/>
    </row>
    <row r="1120" customFormat="false" ht="11.25" hidden="false" customHeight="false" outlineLevel="0" collapsed="false">
      <c r="B1120" s="272"/>
      <c r="C1120" s="272"/>
    </row>
    <row r="1121" customFormat="false" ht="11.25" hidden="false" customHeight="false" outlineLevel="0" collapsed="false">
      <c r="B1121" s="272"/>
      <c r="C1121" s="272"/>
    </row>
    <row r="1122" customFormat="false" ht="11.25" hidden="false" customHeight="false" outlineLevel="0" collapsed="false">
      <c r="B1122" s="272"/>
      <c r="C1122" s="272"/>
    </row>
    <row r="1123" customFormat="false" ht="11.25" hidden="false" customHeight="false" outlineLevel="0" collapsed="false">
      <c r="B1123" s="272"/>
      <c r="C1123" s="2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G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" activeCellId="0" sqref="C3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2.15"/>
    <col collapsed="false" customWidth="true" hidden="false" outlineLevel="0" max="2" min="2" style="0" width="4.83"/>
    <col collapsed="false" customWidth="true" hidden="false" outlineLevel="0" max="3" min="3" style="0" width="11.49"/>
    <col collapsed="false" customWidth="true" hidden="false" outlineLevel="0" max="4" min="4" style="0" width="19.33"/>
    <col collapsed="false" customWidth="true" hidden="false" outlineLevel="0" max="5" min="5" style="0" width="1.15"/>
    <col collapsed="false" customWidth="true" hidden="false" outlineLevel="0" max="6" min="6" style="0" width="19.33"/>
  </cols>
  <sheetData>
    <row r="2" customFormat="false" ht="11.25" hidden="false" customHeight="false" outlineLevel="0" collapsed="false">
      <c r="A2" s="34" t="s">
        <v>291</v>
      </c>
    </row>
    <row r="4" customFormat="false" ht="11.25" hidden="false" customHeight="false" outlineLevel="0" collapsed="false">
      <c r="A4" s="279" t="s">
        <v>292</v>
      </c>
      <c r="B4" s="279" t="s">
        <v>293</v>
      </c>
      <c r="C4" s="279" t="s">
        <v>294</v>
      </c>
      <c r="D4" s="279" t="s">
        <v>295</v>
      </c>
      <c r="E4" s="280"/>
      <c r="F4" s="281" t="n">
        <f aca="false">'POWER SUM'!C24</f>
        <v>-71600</v>
      </c>
    </row>
    <row r="5" customFormat="false" ht="11.25" hidden="false" customHeight="false" outlineLevel="0" collapsed="false">
      <c r="A5" s="279" t="s">
        <v>292</v>
      </c>
      <c r="B5" s="279" t="s">
        <v>296</v>
      </c>
      <c r="C5" s="279" t="s">
        <v>294</v>
      </c>
      <c r="D5" s="279" t="s">
        <v>297</v>
      </c>
      <c r="E5" s="282"/>
      <c r="F5" s="283" t="n">
        <v>35358.6</v>
      </c>
      <c r="G5" s="34" t="s">
        <v>298</v>
      </c>
    </row>
    <row r="6" customFormat="false" ht="11.25" hidden="false" customHeight="false" outlineLevel="0" collapsed="false">
      <c r="A6" s="279" t="s">
        <v>292</v>
      </c>
      <c r="B6" s="279" t="s">
        <v>296</v>
      </c>
      <c r="C6" s="279" t="s">
        <v>299</v>
      </c>
      <c r="D6" s="279" t="s">
        <v>297</v>
      </c>
      <c r="E6" s="282"/>
      <c r="F6" s="281" t="n">
        <f aca="false">'5-DAY'!G102</f>
        <v>203647.6</v>
      </c>
    </row>
    <row r="7" customFormat="false" ht="11.25" hidden="false" customHeight="false" outlineLevel="0" collapsed="false">
      <c r="A7" s="279" t="s">
        <v>292</v>
      </c>
      <c r="B7" s="279" t="s">
        <v>296</v>
      </c>
      <c r="C7" s="279" t="s">
        <v>28</v>
      </c>
      <c r="D7" s="279" t="s">
        <v>297</v>
      </c>
      <c r="E7" s="282"/>
      <c r="F7" s="281" t="n">
        <f aca="false">'5-DAY'!G101</f>
        <v>714288.6</v>
      </c>
    </row>
    <row r="8" customFormat="false" ht="11.25" hidden="false" customHeight="false" outlineLevel="0" collapsed="false">
      <c r="A8" s="279" t="s">
        <v>292</v>
      </c>
      <c r="B8" s="279" t="s">
        <v>296</v>
      </c>
      <c r="C8" s="279" t="s">
        <v>29</v>
      </c>
      <c r="D8" s="279" t="s">
        <v>297</v>
      </c>
      <c r="E8" s="282"/>
      <c r="F8" s="281" t="n">
        <f aca="false">'POWER SUM'!C29</f>
        <v>595264.01</v>
      </c>
    </row>
    <row r="9" customFormat="false" ht="11.25" hidden="false" customHeight="false" outlineLevel="0" collapsed="false">
      <c r="A9" s="279" t="s">
        <v>292</v>
      </c>
      <c r="B9" s="279" t="s">
        <v>296</v>
      </c>
      <c r="C9" s="279" t="s">
        <v>30</v>
      </c>
      <c r="D9" s="279" t="s">
        <v>297</v>
      </c>
      <c r="E9" s="282"/>
      <c r="F9" s="281" t="n">
        <f aca="false">'POWER SUM'!C30</f>
        <v>-13547013.998</v>
      </c>
    </row>
  </sheetData>
  <conditionalFormatting sqref="A4:F9">
    <cfRule type="expression" priority="2" aboveAverage="0" equalAverage="0" bottom="0" percent="0" rank="0" text="" dxfId="0">
      <formula>($I4="BLUE")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7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70" activePane="bottomLeft" state="frozen"/>
      <selection pane="topLeft" activeCell="A1" activeCellId="0" sqref="A1"/>
      <selection pane="bottomLeft" activeCell="C3" activeCellId="0" sqref="C3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0.15"/>
    <col collapsed="false" customWidth="true" hidden="false" outlineLevel="0" max="2" min="2" style="0" width="12.49"/>
    <col collapsed="false" customWidth="true" hidden="false" outlineLevel="0" max="3" min="3" style="0" width="11.15"/>
    <col collapsed="false" customWidth="true" hidden="false" outlineLevel="0" max="4" min="4" style="0" width="15.82"/>
    <col collapsed="false" customWidth="true" hidden="false" outlineLevel="0" max="5" min="5" style="0" width="10.15"/>
  </cols>
  <sheetData>
    <row r="1" customFormat="false" ht="11.25" hidden="false" customHeight="false" outlineLevel="0" collapsed="false">
      <c r="A1" s="34" t="s">
        <v>300</v>
      </c>
    </row>
    <row r="3" customFormat="false" ht="11.25" hidden="false" customHeight="false" outlineLevel="0" collapsed="false">
      <c r="A3" s="0" t="s">
        <v>286</v>
      </c>
      <c r="B3" s="284" t="s">
        <v>287</v>
      </c>
      <c r="C3" s="284" t="s">
        <v>258</v>
      </c>
      <c r="D3" s="284" t="s">
        <v>34</v>
      </c>
    </row>
    <row r="4" customFormat="false" ht="11.25" hidden="false" customHeight="false" outlineLevel="0" collapsed="false">
      <c r="A4" s="285" t="n">
        <v>37105</v>
      </c>
      <c r="B4" s="286" t="n">
        <v>5135371</v>
      </c>
      <c r="C4" s="286" t="n">
        <v>0</v>
      </c>
      <c r="D4" s="286" t="n">
        <v>5135371</v>
      </c>
      <c r="E4" s="271"/>
    </row>
    <row r="5" customFormat="false" ht="11.25" hidden="false" customHeight="false" outlineLevel="0" collapsed="false">
      <c r="A5" s="285" t="n">
        <v>37106</v>
      </c>
      <c r="B5" s="286" t="n">
        <v>5031308</v>
      </c>
      <c r="C5" s="286" t="n">
        <v>0</v>
      </c>
      <c r="D5" s="286" t="n">
        <v>5031308</v>
      </c>
      <c r="E5" s="271"/>
    </row>
    <row r="6" customFormat="false" ht="11.25" hidden="false" customHeight="false" outlineLevel="0" collapsed="false">
      <c r="A6" s="285" t="n">
        <v>37109</v>
      </c>
      <c r="B6" s="286" t="n">
        <v>4991698</v>
      </c>
      <c r="C6" s="286" t="n">
        <v>0</v>
      </c>
      <c r="D6" s="286" t="n">
        <v>4991698</v>
      </c>
      <c r="E6" s="271"/>
    </row>
    <row r="7" customFormat="false" ht="11.25" hidden="false" customHeight="false" outlineLevel="0" collapsed="false">
      <c r="A7" s="285" t="n">
        <v>37110</v>
      </c>
      <c r="B7" s="286" t="n">
        <v>4873733</v>
      </c>
      <c r="C7" s="286" t="n">
        <v>0</v>
      </c>
      <c r="D7" s="286" t="n">
        <v>4873733</v>
      </c>
      <c r="E7" s="271"/>
    </row>
    <row r="8" customFormat="false" ht="11.25" hidden="false" customHeight="false" outlineLevel="0" collapsed="false">
      <c r="A8" s="285" t="n">
        <v>37111</v>
      </c>
      <c r="B8" s="286" t="n">
        <v>4218714</v>
      </c>
      <c r="C8" s="286" t="n">
        <v>0</v>
      </c>
      <c r="D8" s="286" t="n">
        <v>4218714</v>
      </c>
      <c r="E8" s="271"/>
    </row>
    <row r="9" customFormat="false" ht="11.25" hidden="false" customHeight="false" outlineLevel="0" collapsed="false">
      <c r="A9" s="285" t="n">
        <v>37112</v>
      </c>
      <c r="B9" s="286" t="n">
        <v>4169850</v>
      </c>
      <c r="C9" s="286" t="n">
        <v>0</v>
      </c>
      <c r="D9" s="286" t="n">
        <v>4169850</v>
      </c>
      <c r="E9" s="271"/>
    </row>
    <row r="10" customFormat="false" ht="11.25" hidden="false" customHeight="false" outlineLevel="0" collapsed="false">
      <c r="A10" s="285" t="n">
        <v>37113</v>
      </c>
      <c r="B10" s="286" t="n">
        <v>4147185</v>
      </c>
      <c r="C10" s="286" t="n">
        <v>0</v>
      </c>
      <c r="D10" s="286" t="n">
        <v>4147185</v>
      </c>
      <c r="E10" s="271"/>
    </row>
    <row r="11" customFormat="false" ht="11.25" hidden="false" customHeight="false" outlineLevel="0" collapsed="false">
      <c r="A11" s="285" t="n">
        <v>37116</v>
      </c>
      <c r="B11" s="286" t="n">
        <v>4319686</v>
      </c>
      <c r="C11" s="286" t="n">
        <v>0</v>
      </c>
      <c r="D11" s="286" t="n">
        <v>4319686</v>
      </c>
      <c r="E11" s="271"/>
    </row>
    <row r="12" customFormat="false" ht="11.25" hidden="false" customHeight="false" outlineLevel="0" collapsed="false">
      <c r="A12" s="285" t="n">
        <v>37117</v>
      </c>
      <c r="B12" s="286" t="n">
        <v>4431433</v>
      </c>
      <c r="C12" s="286" t="n">
        <v>59431</v>
      </c>
      <c r="D12" s="286" t="n">
        <v>4337591</v>
      </c>
      <c r="E12" s="271"/>
    </row>
    <row r="13" customFormat="false" ht="11.25" hidden="false" customHeight="false" outlineLevel="0" collapsed="false">
      <c r="A13" s="285" t="n">
        <v>37118</v>
      </c>
      <c r="B13" s="286" t="n">
        <v>4350292</v>
      </c>
      <c r="C13" s="286" t="n">
        <v>59771</v>
      </c>
      <c r="D13" s="286" t="n">
        <v>4363810</v>
      </c>
      <c r="E13" s="271"/>
    </row>
    <row r="14" customFormat="false" ht="11.25" hidden="false" customHeight="false" outlineLevel="0" collapsed="false">
      <c r="A14" s="285" t="n">
        <v>37119</v>
      </c>
      <c r="B14" s="286" t="n">
        <v>4448251</v>
      </c>
      <c r="C14" s="286" t="n">
        <v>0</v>
      </c>
      <c r="D14" s="286" t="n">
        <v>4448251</v>
      </c>
      <c r="E14" s="271"/>
    </row>
    <row r="15" customFormat="false" ht="11.25" hidden="false" customHeight="false" outlineLevel="0" collapsed="false">
      <c r="A15" s="285" t="n">
        <v>37120</v>
      </c>
      <c r="B15" s="286" t="n">
        <v>4379551</v>
      </c>
      <c r="C15" s="286" t="n">
        <v>0</v>
      </c>
      <c r="D15" s="286" t="n">
        <v>4379551</v>
      </c>
      <c r="E15" s="271"/>
    </row>
    <row r="16" customFormat="false" ht="11.25" hidden="false" customHeight="false" outlineLevel="0" collapsed="false">
      <c r="A16" s="285" t="n">
        <v>37123</v>
      </c>
      <c r="B16" s="286" t="n">
        <v>4756348</v>
      </c>
      <c r="C16" s="286" t="n">
        <v>0</v>
      </c>
      <c r="D16" s="286" t="n">
        <v>4756348</v>
      </c>
      <c r="E16" s="271"/>
    </row>
    <row r="17" customFormat="false" ht="11.25" hidden="false" customHeight="false" outlineLevel="0" collapsed="false">
      <c r="A17" s="285" t="n">
        <v>37124</v>
      </c>
      <c r="B17" s="286" t="n">
        <v>4758991</v>
      </c>
      <c r="C17" s="286" t="n">
        <v>0</v>
      </c>
      <c r="D17" s="286" t="n">
        <v>4758991</v>
      </c>
      <c r="E17" s="271"/>
    </row>
    <row r="18" customFormat="false" ht="11.25" hidden="false" customHeight="false" outlineLevel="0" collapsed="false">
      <c r="A18" s="285" t="n">
        <v>37125</v>
      </c>
      <c r="B18" s="286" t="n">
        <v>4752500</v>
      </c>
      <c r="C18" s="286" t="n">
        <v>0</v>
      </c>
      <c r="D18" s="286" t="n">
        <v>4752500</v>
      </c>
      <c r="E18" s="271"/>
    </row>
    <row r="19" customFormat="false" ht="11.25" hidden="false" customHeight="false" outlineLevel="0" collapsed="false">
      <c r="A19" s="285" t="n">
        <v>37126</v>
      </c>
      <c r="B19" s="286" t="n">
        <v>4879554</v>
      </c>
      <c r="C19" s="286" t="n">
        <v>0</v>
      </c>
      <c r="D19" s="286" t="n">
        <v>4879554</v>
      </c>
      <c r="E19" s="271"/>
    </row>
    <row r="20" customFormat="false" ht="11.25" hidden="false" customHeight="false" outlineLevel="0" collapsed="false">
      <c r="A20" s="285" t="n">
        <v>37127</v>
      </c>
      <c r="B20" s="286" t="n">
        <v>4590731</v>
      </c>
      <c r="C20" s="286" t="n">
        <v>0</v>
      </c>
      <c r="D20" s="286" t="n">
        <v>4590731</v>
      </c>
      <c r="E20" s="271"/>
    </row>
    <row r="21" customFormat="false" ht="11.25" hidden="false" customHeight="false" outlineLevel="0" collapsed="false">
      <c r="A21" s="285" t="n">
        <v>37130</v>
      </c>
      <c r="B21" s="286" t="n">
        <v>4821289</v>
      </c>
      <c r="C21" s="286" t="n">
        <v>0</v>
      </c>
      <c r="D21" s="286" t="n">
        <v>4821289</v>
      </c>
      <c r="E21" s="271"/>
    </row>
    <row r="22" customFormat="false" ht="11.25" hidden="false" customHeight="false" outlineLevel="0" collapsed="false">
      <c r="A22" s="285" t="n">
        <v>37131</v>
      </c>
      <c r="B22" s="286" t="n">
        <v>4811492</v>
      </c>
      <c r="C22" s="286" t="n">
        <v>0</v>
      </c>
      <c r="D22" s="286" t="n">
        <v>4811492</v>
      </c>
      <c r="E22" s="271"/>
    </row>
    <row r="23" customFormat="false" ht="11.25" hidden="false" customHeight="false" outlineLevel="0" collapsed="false">
      <c r="A23" s="285" t="n">
        <v>37132</v>
      </c>
      <c r="B23" s="286" t="n">
        <v>4477692</v>
      </c>
      <c r="C23" s="286" t="n">
        <v>50285</v>
      </c>
      <c r="D23" s="286" t="n">
        <v>4607370</v>
      </c>
      <c r="E23" s="271"/>
    </row>
    <row r="24" customFormat="false" ht="11.25" hidden="false" customHeight="false" outlineLevel="0" collapsed="false">
      <c r="A24" s="285" t="n">
        <v>37133</v>
      </c>
      <c r="B24" s="286" t="n">
        <v>4329987</v>
      </c>
      <c r="C24" s="286" t="n">
        <v>51411</v>
      </c>
      <c r="D24" s="286" t="n">
        <v>4341912</v>
      </c>
      <c r="E24" s="271"/>
    </row>
    <row r="25" customFormat="false" ht="11.25" hidden="false" customHeight="false" outlineLevel="0" collapsed="false">
      <c r="A25" s="285" t="n">
        <v>37134</v>
      </c>
      <c r="B25" s="286" t="n">
        <v>4667981</v>
      </c>
      <c r="C25" s="286" t="n">
        <v>51177</v>
      </c>
      <c r="D25" s="286" t="n">
        <v>4658361</v>
      </c>
      <c r="E25" s="271"/>
    </row>
    <row r="26" customFormat="false" ht="11.25" hidden="false" customHeight="false" outlineLevel="0" collapsed="false">
      <c r="A26" s="285" t="n">
        <v>37138</v>
      </c>
      <c r="B26" s="286" t="n">
        <v>4557588</v>
      </c>
      <c r="C26" s="286" t="n">
        <v>19189</v>
      </c>
      <c r="D26" s="286" t="n">
        <v>4540505</v>
      </c>
      <c r="E26" s="271"/>
    </row>
    <row r="27" customFormat="false" ht="11.25" hidden="false" customHeight="false" outlineLevel="0" collapsed="false">
      <c r="A27" s="285" t="n">
        <v>37139</v>
      </c>
      <c r="B27" s="286" t="n">
        <v>3675905</v>
      </c>
      <c r="C27" s="286" t="n">
        <v>32722</v>
      </c>
      <c r="D27" s="286" t="n">
        <v>3689558</v>
      </c>
      <c r="E27" s="271"/>
    </row>
    <row r="28" customFormat="false" ht="11.25" hidden="false" customHeight="false" outlineLevel="0" collapsed="false">
      <c r="A28" s="285" t="n">
        <v>37140</v>
      </c>
      <c r="B28" s="286" t="n">
        <v>5389229</v>
      </c>
      <c r="C28" s="286" t="n">
        <v>26249</v>
      </c>
      <c r="D28" s="286" t="n">
        <v>5635970</v>
      </c>
      <c r="E28" s="271"/>
    </row>
    <row r="29" customFormat="false" ht="11.25" hidden="false" customHeight="false" outlineLevel="0" collapsed="false">
      <c r="A29" s="285" t="n">
        <v>37141</v>
      </c>
      <c r="B29" s="286" t="n">
        <v>5177361</v>
      </c>
      <c r="C29" s="286" t="n">
        <v>37191</v>
      </c>
      <c r="D29" s="286" t="n">
        <v>5166388</v>
      </c>
      <c r="E29" s="271"/>
    </row>
    <row r="30" customFormat="false" ht="11.25" hidden="false" customHeight="false" outlineLevel="0" collapsed="false">
      <c r="A30" s="285" t="n">
        <v>37144</v>
      </c>
      <c r="B30" s="286" t="n">
        <v>5113932</v>
      </c>
      <c r="C30" s="286" t="n">
        <v>23605</v>
      </c>
      <c r="D30" s="286" t="n">
        <v>5150111</v>
      </c>
      <c r="E30" s="271"/>
    </row>
    <row r="31" customFormat="false" ht="11.25" hidden="false" customHeight="false" outlineLevel="0" collapsed="false">
      <c r="A31" s="285" t="n">
        <v>37146</v>
      </c>
      <c r="B31" s="286" t="n">
        <v>5102144</v>
      </c>
      <c r="C31" s="286" t="n">
        <v>23912</v>
      </c>
      <c r="D31" s="286" t="n">
        <v>5126259</v>
      </c>
    </row>
    <row r="32" customFormat="false" ht="11.25" hidden="false" customHeight="false" outlineLevel="0" collapsed="false">
      <c r="A32" s="285" t="n">
        <v>37147</v>
      </c>
      <c r="B32" s="286" t="n">
        <v>5348072</v>
      </c>
      <c r="C32" s="286" t="n">
        <v>24406</v>
      </c>
      <c r="D32" s="286" t="n">
        <v>5335087</v>
      </c>
    </row>
    <row r="33" customFormat="false" ht="11.25" hidden="false" customHeight="false" outlineLevel="0" collapsed="false">
      <c r="A33" s="285" t="n">
        <v>37148</v>
      </c>
      <c r="B33" s="286" t="n">
        <v>5251501</v>
      </c>
      <c r="C33" s="286" t="n">
        <v>25263</v>
      </c>
      <c r="D33" s="286" t="n">
        <v>5247060</v>
      </c>
    </row>
    <row r="34" customFormat="false" ht="11.25" hidden="false" customHeight="false" outlineLevel="0" collapsed="false">
      <c r="A34" s="285" t="n">
        <v>37151</v>
      </c>
      <c r="B34" s="286" t="n">
        <v>5410909</v>
      </c>
      <c r="C34" s="286" t="n">
        <v>47058</v>
      </c>
      <c r="D34" s="286" t="n">
        <v>5414388</v>
      </c>
    </row>
    <row r="35" customFormat="false" ht="11.25" hidden="false" customHeight="false" outlineLevel="0" collapsed="false">
      <c r="A35" s="285" t="n">
        <v>37152</v>
      </c>
      <c r="B35" s="286" t="n">
        <v>5206488</v>
      </c>
      <c r="C35" s="286" t="n">
        <v>87994</v>
      </c>
      <c r="D35" s="286" t="n">
        <v>5266345</v>
      </c>
    </row>
    <row r="36" customFormat="false" ht="11.25" hidden="false" customHeight="false" outlineLevel="0" collapsed="false">
      <c r="A36" s="285" t="n">
        <v>37153</v>
      </c>
      <c r="B36" s="286" t="n">
        <v>5063625</v>
      </c>
      <c r="C36" s="286" t="n">
        <v>85087</v>
      </c>
      <c r="D36" s="286" t="n">
        <v>5108834</v>
      </c>
    </row>
    <row r="37" customFormat="false" ht="11.25" hidden="false" customHeight="false" outlineLevel="0" collapsed="false">
      <c r="A37" s="285" t="n">
        <v>37154</v>
      </c>
      <c r="B37" s="286" t="n">
        <v>5188121</v>
      </c>
      <c r="C37" s="286" t="n">
        <v>41778</v>
      </c>
      <c r="D37" s="286" t="n">
        <v>5216006</v>
      </c>
    </row>
    <row r="38" customFormat="false" ht="11.25" hidden="false" customHeight="false" outlineLevel="0" collapsed="false">
      <c r="A38" s="285" t="n">
        <v>37155</v>
      </c>
      <c r="B38" s="286" t="n">
        <v>5166748</v>
      </c>
      <c r="C38" s="286" t="n">
        <v>61979</v>
      </c>
      <c r="D38" s="286" t="n">
        <v>5259605</v>
      </c>
    </row>
    <row r="39" customFormat="false" ht="11.25" hidden="false" customHeight="false" outlineLevel="0" collapsed="false">
      <c r="A39" s="285" t="n">
        <v>37158</v>
      </c>
      <c r="B39" s="286" t="n">
        <v>4988723</v>
      </c>
      <c r="C39" s="286" t="n">
        <v>18555</v>
      </c>
      <c r="D39" s="286" t="n">
        <v>5007848</v>
      </c>
    </row>
    <row r="40" customFormat="false" ht="11.25" hidden="false" customHeight="false" outlineLevel="0" collapsed="false">
      <c r="A40" s="285" t="n">
        <v>37159</v>
      </c>
      <c r="B40" s="286" t="n">
        <v>5266180</v>
      </c>
      <c r="C40" s="286" t="n">
        <v>0</v>
      </c>
      <c r="D40" s="286" t="n">
        <v>5266180</v>
      </c>
    </row>
    <row r="41" customFormat="false" ht="11.25" hidden="false" customHeight="false" outlineLevel="0" collapsed="false">
      <c r="A41" s="285" t="n">
        <v>37160</v>
      </c>
      <c r="B41" s="286" t="n">
        <v>5224540</v>
      </c>
      <c r="C41" s="286" t="n">
        <v>0</v>
      </c>
      <c r="D41" s="286" t="n">
        <v>5224540</v>
      </c>
    </row>
    <row r="42" customFormat="false" ht="11.25" hidden="false" customHeight="false" outlineLevel="0" collapsed="false">
      <c r="A42" s="285" t="n">
        <v>37161</v>
      </c>
      <c r="B42" s="286" t="n">
        <v>4809166</v>
      </c>
      <c r="C42" s="286" t="n">
        <v>46711</v>
      </c>
      <c r="D42" s="286" t="n">
        <v>4854145</v>
      </c>
    </row>
    <row r="43" customFormat="false" ht="11.25" hidden="false" customHeight="false" outlineLevel="0" collapsed="false">
      <c r="A43" s="285" t="n">
        <v>37162</v>
      </c>
      <c r="B43" s="286" t="n">
        <v>3496601</v>
      </c>
      <c r="C43" s="286" t="n">
        <v>33771</v>
      </c>
      <c r="D43" s="286" t="n">
        <v>3529422</v>
      </c>
    </row>
    <row r="44" customFormat="false" ht="11.25" hidden="false" customHeight="false" outlineLevel="0" collapsed="false">
      <c r="A44" s="285" t="n">
        <v>37165</v>
      </c>
      <c r="B44" s="286" t="n">
        <v>3575484</v>
      </c>
      <c r="C44" s="286" t="n">
        <v>17468</v>
      </c>
      <c r="D44" s="286" t="n">
        <v>3580598</v>
      </c>
    </row>
    <row r="45" customFormat="false" ht="11.25" hidden="false" customHeight="false" outlineLevel="0" collapsed="false">
      <c r="A45" s="285" t="n">
        <v>37166</v>
      </c>
      <c r="B45" s="286" t="n">
        <v>3809799</v>
      </c>
      <c r="C45" s="286" t="n">
        <v>49097</v>
      </c>
      <c r="D45" s="286" t="n">
        <v>3793151</v>
      </c>
    </row>
    <row r="46" customFormat="false" ht="11.25" hidden="false" customHeight="false" outlineLevel="0" collapsed="false">
      <c r="A46" s="285" t="n">
        <v>37167</v>
      </c>
      <c r="B46" s="286" t="n">
        <v>3609348</v>
      </c>
      <c r="C46" s="286" t="n">
        <v>65421</v>
      </c>
      <c r="D46" s="286" t="n">
        <v>3622596</v>
      </c>
    </row>
    <row r="47" customFormat="false" ht="11.25" hidden="false" customHeight="false" outlineLevel="0" collapsed="false">
      <c r="A47" s="285" t="n">
        <v>37168</v>
      </c>
      <c r="B47" s="286" t="n">
        <v>3641954</v>
      </c>
      <c r="C47" s="286" t="n">
        <v>94572</v>
      </c>
      <c r="D47" s="286" t="n">
        <v>3684441</v>
      </c>
    </row>
    <row r="48" customFormat="false" ht="11.25" hidden="false" customHeight="false" outlineLevel="0" collapsed="false">
      <c r="A48" s="285" t="n">
        <v>37169</v>
      </c>
      <c r="B48" s="286" t="n">
        <v>3440550</v>
      </c>
      <c r="C48" s="286" t="n">
        <v>101310</v>
      </c>
      <c r="D48" s="286" t="n">
        <v>3489760</v>
      </c>
    </row>
    <row r="49" customFormat="false" ht="11.25" hidden="false" customHeight="false" outlineLevel="0" collapsed="false">
      <c r="A49" s="285" t="n">
        <v>37172</v>
      </c>
      <c r="B49" s="286" t="n">
        <v>3538467</v>
      </c>
      <c r="C49" s="286" t="n">
        <v>92393</v>
      </c>
      <c r="D49" s="286" t="n">
        <v>3585302</v>
      </c>
    </row>
    <row r="50" customFormat="false" ht="11.25" hidden="false" customHeight="false" outlineLevel="0" collapsed="false">
      <c r="A50" s="285" t="n">
        <v>37173</v>
      </c>
      <c r="B50" s="286" t="n">
        <v>3658463</v>
      </c>
      <c r="C50" s="286" t="n">
        <v>93862</v>
      </c>
      <c r="D50" s="286" t="n">
        <v>3693921</v>
      </c>
    </row>
    <row r="51" customFormat="false" ht="11.25" hidden="false" customHeight="false" outlineLevel="0" collapsed="false">
      <c r="A51" s="285" t="n">
        <v>37174</v>
      </c>
      <c r="B51" s="286" t="n">
        <v>3669823</v>
      </c>
      <c r="C51" s="286" t="n">
        <v>78645</v>
      </c>
      <c r="D51" s="286" t="n">
        <v>3708046</v>
      </c>
    </row>
    <row r="52" customFormat="false" ht="11.25" hidden="false" customHeight="false" outlineLevel="0" collapsed="false">
      <c r="A52" s="285" t="n">
        <v>37175</v>
      </c>
      <c r="B52" s="286" t="n">
        <v>3664616</v>
      </c>
      <c r="C52" s="286" t="n">
        <v>67665</v>
      </c>
      <c r="D52" s="286" t="n">
        <v>3695578</v>
      </c>
    </row>
    <row r="53" customFormat="false" ht="11.25" hidden="false" customHeight="false" outlineLevel="0" collapsed="false">
      <c r="A53" s="285" t="n">
        <v>37176</v>
      </c>
      <c r="B53" s="286" t="n">
        <v>3563823</v>
      </c>
      <c r="C53" s="286" t="n">
        <v>66842</v>
      </c>
      <c r="D53" s="286" t="n">
        <v>3580105</v>
      </c>
    </row>
    <row r="54" customFormat="false" ht="11.25" hidden="false" customHeight="false" outlineLevel="0" collapsed="false">
      <c r="A54" s="285" t="n">
        <v>37179</v>
      </c>
      <c r="B54" s="286" t="n">
        <v>3690055</v>
      </c>
      <c r="C54" s="286" t="n">
        <v>104121</v>
      </c>
      <c r="D54" s="286" t="n">
        <v>3722424</v>
      </c>
    </row>
    <row r="55" customFormat="false" ht="11.25" hidden="false" customHeight="false" outlineLevel="0" collapsed="false">
      <c r="A55" s="285" t="n">
        <v>37180</v>
      </c>
      <c r="B55" s="286" t="n">
        <v>3888355</v>
      </c>
      <c r="C55" s="286" t="n">
        <v>121889</v>
      </c>
      <c r="D55" s="286" t="n">
        <v>3970370</v>
      </c>
    </row>
    <row r="56" customFormat="false" ht="11.25" hidden="false" customHeight="false" outlineLevel="0" collapsed="false">
      <c r="A56" s="285" t="n">
        <v>37181</v>
      </c>
      <c r="B56" s="286" t="n">
        <v>3774340</v>
      </c>
      <c r="C56" s="286" t="n">
        <v>74597</v>
      </c>
      <c r="D56" s="286" t="n">
        <v>3784501</v>
      </c>
    </row>
    <row r="57" customFormat="false" ht="11.25" hidden="false" customHeight="false" outlineLevel="0" collapsed="false">
      <c r="A57" s="285" t="n">
        <v>37182</v>
      </c>
      <c r="B57" s="286" t="n">
        <v>3859777</v>
      </c>
      <c r="C57" s="286" t="n">
        <v>78248</v>
      </c>
      <c r="D57" s="286" t="n">
        <v>3849725</v>
      </c>
    </row>
    <row r="58" customFormat="false" ht="11.25" hidden="false" customHeight="false" outlineLevel="0" collapsed="false">
      <c r="A58" s="285" t="n">
        <v>37183</v>
      </c>
      <c r="B58" s="286" t="n">
        <v>4123208</v>
      </c>
      <c r="C58" s="286" t="n">
        <v>71027</v>
      </c>
      <c r="D58" s="286" t="n">
        <v>4129982</v>
      </c>
    </row>
    <row r="59" customFormat="false" ht="11.25" hidden="false" customHeight="false" outlineLevel="0" collapsed="false">
      <c r="A59" s="285" t="n">
        <v>37186</v>
      </c>
      <c r="B59" s="286" t="n">
        <v>4239994</v>
      </c>
      <c r="C59" s="286" t="n">
        <v>67688</v>
      </c>
      <c r="D59" s="286" t="n">
        <v>4269701</v>
      </c>
    </row>
    <row r="60" customFormat="false" ht="11.25" hidden="false" customHeight="false" outlineLevel="0" collapsed="false">
      <c r="A60" s="285" t="n">
        <v>37187</v>
      </c>
      <c r="B60" s="286" t="n">
        <v>4037636</v>
      </c>
      <c r="C60" s="286" t="n">
        <v>94051</v>
      </c>
      <c r="D60" s="286" t="n">
        <v>4018050</v>
      </c>
    </row>
    <row r="61" customFormat="false" ht="11.25" hidden="false" customHeight="false" outlineLevel="0" collapsed="false">
      <c r="A61" s="285" t="n">
        <v>37188</v>
      </c>
      <c r="B61" s="286" t="n">
        <v>4351565</v>
      </c>
      <c r="C61" s="286" t="n">
        <v>98838</v>
      </c>
      <c r="D61" s="286" t="n">
        <v>4338948</v>
      </c>
    </row>
    <row r="62" customFormat="false" ht="11.25" hidden="false" customHeight="false" outlineLevel="0" collapsed="false">
      <c r="A62" s="285" t="n">
        <v>37189</v>
      </c>
      <c r="B62" s="286" t="n">
        <v>4001432</v>
      </c>
      <c r="C62" s="286" t="n">
        <v>45477</v>
      </c>
      <c r="D62" s="286" t="n">
        <v>3995418</v>
      </c>
    </row>
    <row r="63" customFormat="false" ht="11.25" hidden="false" customHeight="false" outlineLevel="0" collapsed="false">
      <c r="A63" s="285" t="n">
        <v>37190</v>
      </c>
      <c r="B63" s="286" t="n">
        <v>3950109</v>
      </c>
      <c r="C63" s="286" t="n">
        <v>46380</v>
      </c>
      <c r="D63" s="286" t="n">
        <v>3964569</v>
      </c>
    </row>
    <row r="64" customFormat="false" ht="11.25" hidden="false" customHeight="false" outlineLevel="0" collapsed="false">
      <c r="A64" s="285" t="n">
        <v>37193</v>
      </c>
      <c r="B64" s="286" t="n">
        <v>3928527</v>
      </c>
      <c r="C64" s="286" t="n">
        <v>50461</v>
      </c>
      <c r="D64" s="286" t="n">
        <v>3912664</v>
      </c>
    </row>
    <row r="65" customFormat="false" ht="11.25" hidden="false" customHeight="false" outlineLevel="0" collapsed="false">
      <c r="A65" s="285" t="n">
        <v>37194</v>
      </c>
      <c r="B65" s="286" t="n">
        <v>3711336</v>
      </c>
      <c r="C65" s="286" t="n">
        <v>77130</v>
      </c>
      <c r="D65" s="286" t="n">
        <v>3782800</v>
      </c>
    </row>
    <row r="66" customFormat="false" ht="11.25" hidden="false" customHeight="false" outlineLevel="0" collapsed="false">
      <c r="A66" s="285" t="n">
        <v>37195</v>
      </c>
      <c r="B66" s="286" t="n">
        <v>3910002</v>
      </c>
      <c r="C66" s="286" t="n">
        <v>155959</v>
      </c>
      <c r="D66" s="286" t="n">
        <v>4025011</v>
      </c>
    </row>
    <row r="67" customFormat="false" ht="11.25" hidden="false" customHeight="false" outlineLevel="0" collapsed="false">
      <c r="A67" s="285" t="n">
        <v>37196</v>
      </c>
      <c r="B67" s="286" t="n">
        <v>4426451</v>
      </c>
      <c r="C67" s="286" t="n">
        <v>196900</v>
      </c>
      <c r="D67" s="286" t="n">
        <v>4613491</v>
      </c>
    </row>
    <row r="68" customFormat="false" ht="11.25" hidden="false" customHeight="false" outlineLevel="0" collapsed="false">
      <c r="A68" s="285" t="n">
        <v>37197</v>
      </c>
      <c r="B68" s="286" t="n">
        <v>4376134</v>
      </c>
      <c r="C68" s="286" t="n">
        <v>271403</v>
      </c>
      <c r="D68" s="286" t="n">
        <v>4551076</v>
      </c>
    </row>
    <row r="69" customFormat="false" ht="11.25" hidden="false" customHeight="false" outlineLevel="0" collapsed="false">
      <c r="A69" s="285" t="n">
        <v>37200</v>
      </c>
      <c r="B69" s="286" t="n">
        <v>3429486</v>
      </c>
      <c r="C69" s="286" t="n">
        <v>196915</v>
      </c>
      <c r="D69" s="286" t="n">
        <v>3559299</v>
      </c>
    </row>
    <row r="70" customFormat="false" ht="11.25" hidden="false" customHeight="false" outlineLevel="0" collapsed="false">
      <c r="A70" s="285" t="n">
        <v>37201</v>
      </c>
      <c r="B70" s="286" t="n">
        <v>3453118</v>
      </c>
      <c r="C70" s="286" t="n">
        <v>164717</v>
      </c>
      <c r="D70" s="286" t="n">
        <v>3568636</v>
      </c>
    </row>
    <row r="71" customFormat="false" ht="11.25" hidden="false" customHeight="false" outlineLevel="0" collapsed="false">
      <c r="A71" s="285" t="n">
        <v>37202</v>
      </c>
      <c r="B71" s="286" t="n">
        <v>3514451</v>
      </c>
      <c r="C71" s="286" t="n">
        <v>162696</v>
      </c>
      <c r="D71" s="286" t="n">
        <v>3642867</v>
      </c>
    </row>
    <row r="72" customFormat="false" ht="11.25" hidden="false" customHeight="false" outlineLevel="0" collapsed="false">
      <c r="A72" s="285" t="n">
        <v>37203</v>
      </c>
      <c r="B72" s="286" t="n">
        <v>3606439</v>
      </c>
      <c r="C72" s="286" t="n">
        <v>52243</v>
      </c>
      <c r="D72" s="286" t="n">
        <v>3578805</v>
      </c>
    </row>
    <row r="73" customFormat="false" ht="11.25" hidden="false" customHeight="false" outlineLevel="0" collapsed="false">
      <c r="A73" s="285" t="n">
        <v>37204</v>
      </c>
      <c r="B73" s="286" t="n">
        <v>3511298</v>
      </c>
      <c r="C73" s="286" t="n">
        <v>52381</v>
      </c>
      <c r="D73" s="286" t="n">
        <v>3515384</v>
      </c>
    </row>
    <row r="74" customFormat="false" ht="11.25" hidden="false" customHeight="false" outlineLevel="0" collapsed="false">
      <c r="A74" s="285" t="n">
        <v>37207</v>
      </c>
      <c r="B74" s="286" t="n">
        <v>3393795</v>
      </c>
      <c r="C74" s="286" t="n">
        <v>67732</v>
      </c>
      <c r="D74" s="286" t="n">
        <v>3436209</v>
      </c>
    </row>
    <row r="75" customFormat="false" ht="11.25" hidden="false" customHeight="false" outlineLevel="0" collapsed="false">
      <c r="A75" s="285" t="n">
        <v>37208</v>
      </c>
      <c r="B75" s="286" t="n">
        <v>3716810</v>
      </c>
      <c r="C75" s="286" t="n">
        <v>194676</v>
      </c>
      <c r="D75" s="286" t="n">
        <v>3570444</v>
      </c>
    </row>
    <row r="76" customFormat="false" ht="11.25" hidden="false" customHeight="false" outlineLevel="0" collapsed="false">
      <c r="A76" s="285" t="n">
        <v>37209</v>
      </c>
      <c r="B76" s="286" t="n">
        <v>3467048</v>
      </c>
      <c r="C76" s="286" t="n">
        <v>112358</v>
      </c>
      <c r="D76" s="286" t="n">
        <v>3512833</v>
      </c>
    </row>
    <row r="77" customFormat="false" ht="11.25" hidden="false" customHeight="false" outlineLevel="0" collapsed="false">
      <c r="A77" s="285" t="n">
        <v>37210</v>
      </c>
      <c r="B77" s="286" t="n">
        <v>3360265</v>
      </c>
      <c r="C77" s="286" t="n">
        <v>162004</v>
      </c>
      <c r="D77" s="286" t="n">
        <v>3467883</v>
      </c>
    </row>
    <row r="78" customFormat="false" ht="11.25" hidden="false" customHeight="false" outlineLevel="0" collapsed="false">
      <c r="A78" s="285" t="n">
        <v>37211</v>
      </c>
      <c r="B78" s="286" t="n">
        <v>3550157</v>
      </c>
      <c r="C78" s="286" t="n">
        <v>81833</v>
      </c>
      <c r="D78" s="286" t="n">
        <v>3635010</v>
      </c>
    </row>
    <row r="79" customFormat="false" ht="11.25" hidden="false" customHeight="false" outlineLevel="0" collapsed="false">
      <c r="A79" s="285"/>
      <c r="B79" s="286"/>
      <c r="C79" s="286"/>
      <c r="D79" s="286"/>
    </row>
    <row r="80" customFormat="false" ht="11.25" hidden="false" customHeight="false" outlineLevel="0" collapsed="false">
      <c r="A80" s="285"/>
      <c r="B80" s="286"/>
      <c r="C80" s="286"/>
      <c r="D80" s="286"/>
    </row>
    <row r="81" customFormat="false" ht="11.25" hidden="false" customHeight="false" outlineLevel="0" collapsed="false">
      <c r="A81" s="285"/>
      <c r="B81" s="286"/>
      <c r="C81" s="286"/>
      <c r="D81" s="286"/>
    </row>
    <row r="82" customFormat="false" ht="11.25" hidden="false" customHeight="false" outlineLevel="0" collapsed="false">
      <c r="A82" s="285"/>
      <c r="B82" s="286"/>
      <c r="C82" s="286"/>
      <c r="D82" s="286"/>
    </row>
    <row r="83" customFormat="false" ht="11.25" hidden="false" customHeight="false" outlineLevel="0" collapsed="false">
      <c r="A83" s="285"/>
      <c r="B83" s="286"/>
      <c r="C83" s="286"/>
      <c r="D83" s="286"/>
    </row>
    <row r="84" customFormat="false" ht="11.25" hidden="false" customHeight="false" outlineLevel="0" collapsed="false">
      <c r="A84" s="285"/>
      <c r="B84" s="286"/>
      <c r="C84" s="286"/>
      <c r="D84" s="286"/>
    </row>
    <row r="85" customFormat="false" ht="11.25" hidden="false" customHeight="false" outlineLevel="0" collapsed="false">
      <c r="A85" s="285"/>
      <c r="B85" s="286"/>
      <c r="C85" s="286"/>
      <c r="D85" s="286"/>
    </row>
    <row r="86" customFormat="false" ht="11.25" hidden="false" customHeight="false" outlineLevel="0" collapsed="false">
      <c r="A86" s="285"/>
      <c r="B86" s="286"/>
      <c r="C86" s="286"/>
      <c r="D86" s="286"/>
    </row>
    <row r="87" customFormat="false" ht="11.25" hidden="false" customHeight="false" outlineLevel="0" collapsed="false">
      <c r="A87" s="285"/>
      <c r="B87" s="286"/>
      <c r="C87" s="286"/>
      <c r="D87" s="286"/>
    </row>
    <row r="88" customFormat="false" ht="11.25" hidden="false" customHeight="false" outlineLevel="0" collapsed="false">
      <c r="A88" s="285"/>
      <c r="B88" s="286"/>
      <c r="C88" s="286"/>
      <c r="D88" s="286"/>
    </row>
    <row r="89" customFormat="false" ht="11.25" hidden="false" customHeight="false" outlineLevel="0" collapsed="false">
      <c r="A89" s="285"/>
      <c r="B89" s="286"/>
      <c r="C89" s="286"/>
      <c r="D89" s="286"/>
    </row>
    <row r="90" customFormat="false" ht="11.25" hidden="false" customHeight="false" outlineLevel="0" collapsed="false">
      <c r="A90" s="285"/>
      <c r="B90" s="286"/>
      <c r="C90" s="286"/>
      <c r="D90" s="286"/>
    </row>
    <row r="91" customFormat="false" ht="11.25" hidden="false" customHeight="false" outlineLevel="0" collapsed="false">
      <c r="A91" s="285"/>
      <c r="B91" s="286"/>
      <c r="C91" s="286"/>
      <c r="D91" s="286"/>
    </row>
    <row r="92" customFormat="false" ht="11.25" hidden="false" customHeight="false" outlineLevel="0" collapsed="false">
      <c r="A92" s="285"/>
      <c r="B92" s="286"/>
      <c r="C92" s="286"/>
      <c r="D92" s="286"/>
    </row>
    <row r="93" customFormat="false" ht="11.25" hidden="false" customHeight="false" outlineLevel="0" collapsed="false">
      <c r="A93" s="285"/>
      <c r="B93" s="286"/>
      <c r="C93" s="286"/>
      <c r="D93" s="286"/>
    </row>
    <row r="94" customFormat="false" ht="11.25" hidden="false" customHeight="false" outlineLevel="0" collapsed="false">
      <c r="A94" s="285"/>
      <c r="B94" s="286"/>
      <c r="C94" s="286"/>
      <c r="D94" s="286"/>
    </row>
    <row r="95" customFormat="false" ht="11.25" hidden="false" customHeight="false" outlineLevel="0" collapsed="false">
      <c r="A95" s="285"/>
      <c r="B95" s="286"/>
      <c r="C95" s="286"/>
      <c r="D95" s="286"/>
    </row>
    <row r="96" customFormat="false" ht="11.25" hidden="false" customHeight="false" outlineLevel="0" collapsed="false">
      <c r="A96" s="285"/>
      <c r="B96" s="286"/>
      <c r="C96" s="286"/>
      <c r="D96" s="286"/>
    </row>
    <row r="97" customFormat="false" ht="11.25" hidden="false" customHeight="false" outlineLevel="0" collapsed="false">
      <c r="A97" s="285"/>
      <c r="B97" s="286"/>
      <c r="C97" s="286"/>
      <c r="D97" s="286"/>
    </row>
    <row r="98" customFormat="false" ht="11.25" hidden="false" customHeight="false" outlineLevel="0" collapsed="false">
      <c r="A98" s="285"/>
      <c r="B98" s="286"/>
      <c r="C98" s="286"/>
      <c r="D98" s="286"/>
    </row>
    <row r="99" customFormat="false" ht="11.25" hidden="false" customHeight="false" outlineLevel="0" collapsed="false">
      <c r="A99" s="285"/>
      <c r="B99" s="286"/>
      <c r="C99" s="286"/>
      <c r="D99" s="286"/>
    </row>
    <row r="100" customFormat="false" ht="11.25" hidden="false" customHeight="false" outlineLevel="0" collapsed="false">
      <c r="A100" s="285"/>
      <c r="B100" s="286"/>
      <c r="C100" s="286"/>
      <c r="D100" s="286"/>
    </row>
    <row r="101" customFormat="false" ht="11.25" hidden="false" customHeight="false" outlineLevel="0" collapsed="false">
      <c r="A101" s="285"/>
      <c r="B101" s="286"/>
      <c r="C101" s="286"/>
      <c r="D101" s="286"/>
    </row>
    <row r="102" customFormat="false" ht="11.25" hidden="false" customHeight="false" outlineLevel="0" collapsed="false">
      <c r="A102" s="285"/>
      <c r="B102" s="286"/>
      <c r="C102" s="286"/>
      <c r="D102" s="286"/>
    </row>
    <row r="103" customFormat="false" ht="11.25" hidden="false" customHeight="false" outlineLevel="0" collapsed="false">
      <c r="A103" s="285"/>
      <c r="B103" s="286"/>
      <c r="C103" s="286"/>
      <c r="D103" s="286"/>
    </row>
    <row r="104" customFormat="false" ht="11.25" hidden="false" customHeight="false" outlineLevel="0" collapsed="false">
      <c r="A104" s="285"/>
      <c r="B104" s="286"/>
      <c r="C104" s="286"/>
      <c r="D104" s="286"/>
    </row>
    <row r="105" customFormat="false" ht="11.25" hidden="false" customHeight="false" outlineLevel="0" collapsed="false">
      <c r="A105" s="285"/>
      <c r="B105" s="286"/>
      <c r="C105" s="286"/>
      <c r="D105" s="286"/>
    </row>
    <row r="106" customFormat="false" ht="11.25" hidden="false" customHeight="false" outlineLevel="0" collapsed="false">
      <c r="A106" s="285"/>
      <c r="B106" s="286"/>
      <c r="C106" s="286"/>
      <c r="D106" s="286"/>
    </row>
    <row r="107" customFormat="false" ht="11.25" hidden="false" customHeight="false" outlineLevel="0" collapsed="false">
      <c r="A107" s="285"/>
      <c r="B107" s="286"/>
      <c r="C107" s="286"/>
      <c r="D107" s="286"/>
    </row>
    <row r="108" customFormat="false" ht="11.25" hidden="false" customHeight="false" outlineLevel="0" collapsed="false">
      <c r="A108" s="285"/>
      <c r="B108" s="286"/>
      <c r="C108" s="286"/>
      <c r="D108" s="286"/>
    </row>
    <row r="109" customFormat="false" ht="11.25" hidden="false" customHeight="false" outlineLevel="0" collapsed="false">
      <c r="A109" s="285"/>
      <c r="B109" s="286"/>
      <c r="C109" s="286"/>
      <c r="D109" s="286"/>
    </row>
    <row r="110" customFormat="false" ht="11.25" hidden="false" customHeight="false" outlineLevel="0" collapsed="false">
      <c r="A110" s="285"/>
      <c r="B110" s="286"/>
      <c r="C110" s="286"/>
      <c r="D110" s="286"/>
    </row>
    <row r="111" customFormat="false" ht="11.25" hidden="false" customHeight="false" outlineLevel="0" collapsed="false">
      <c r="A111" s="285"/>
      <c r="B111" s="286"/>
      <c r="C111" s="286"/>
      <c r="D111" s="286"/>
    </row>
    <row r="112" customFormat="false" ht="11.25" hidden="false" customHeight="false" outlineLevel="0" collapsed="false">
      <c r="A112" s="285"/>
      <c r="B112" s="286"/>
      <c r="C112" s="286"/>
      <c r="D112" s="286"/>
    </row>
    <row r="113" customFormat="false" ht="11.25" hidden="false" customHeight="false" outlineLevel="0" collapsed="false">
      <c r="A113" s="285"/>
      <c r="B113" s="286"/>
      <c r="C113" s="286"/>
      <c r="D113" s="286"/>
    </row>
    <row r="114" customFormat="false" ht="11.25" hidden="false" customHeight="false" outlineLevel="0" collapsed="false">
      <c r="A114" s="285"/>
      <c r="B114" s="286"/>
      <c r="C114" s="286"/>
      <c r="D114" s="286"/>
    </row>
    <row r="115" customFormat="false" ht="11.25" hidden="false" customHeight="false" outlineLevel="0" collapsed="false">
      <c r="A115" s="285"/>
      <c r="B115" s="286"/>
      <c r="C115" s="286"/>
      <c r="D115" s="286"/>
    </row>
    <row r="116" customFormat="false" ht="11.25" hidden="false" customHeight="false" outlineLevel="0" collapsed="false">
      <c r="A116" s="285"/>
      <c r="B116" s="286"/>
      <c r="C116" s="286"/>
      <c r="D116" s="286"/>
    </row>
    <row r="117" customFormat="false" ht="11.25" hidden="false" customHeight="false" outlineLevel="0" collapsed="false">
      <c r="A117" s="285"/>
      <c r="B117" s="286"/>
      <c r="C117" s="286"/>
      <c r="D117" s="286"/>
    </row>
    <row r="118" customFormat="false" ht="11.25" hidden="false" customHeight="false" outlineLevel="0" collapsed="false">
      <c r="A118" s="285"/>
      <c r="B118" s="286"/>
      <c r="C118" s="286"/>
      <c r="D118" s="286"/>
    </row>
    <row r="119" customFormat="false" ht="11.25" hidden="false" customHeight="false" outlineLevel="0" collapsed="false">
      <c r="A119" s="285"/>
      <c r="B119" s="286"/>
      <c r="C119" s="286"/>
      <c r="D119" s="286"/>
    </row>
    <row r="120" customFormat="false" ht="11.25" hidden="false" customHeight="false" outlineLevel="0" collapsed="false">
      <c r="A120" s="285"/>
      <c r="B120" s="286"/>
      <c r="C120" s="286"/>
      <c r="D120" s="286"/>
    </row>
    <row r="121" customFormat="false" ht="11.25" hidden="false" customHeight="false" outlineLevel="0" collapsed="false">
      <c r="A121" s="285"/>
      <c r="B121" s="286"/>
      <c r="C121" s="286"/>
      <c r="D121" s="286"/>
    </row>
    <row r="122" customFormat="false" ht="11.25" hidden="false" customHeight="false" outlineLevel="0" collapsed="false">
      <c r="A122" s="285"/>
      <c r="B122" s="286"/>
      <c r="C122" s="286"/>
      <c r="D122" s="286"/>
    </row>
    <row r="123" customFormat="false" ht="11.25" hidden="false" customHeight="false" outlineLevel="0" collapsed="false">
      <c r="A123" s="285"/>
      <c r="B123" s="286"/>
      <c r="C123" s="286"/>
      <c r="D123" s="286"/>
    </row>
    <row r="124" customFormat="false" ht="11.25" hidden="false" customHeight="false" outlineLevel="0" collapsed="false">
      <c r="A124" s="285"/>
      <c r="B124" s="286"/>
      <c r="C124" s="286"/>
      <c r="D124" s="286"/>
    </row>
    <row r="125" customFormat="false" ht="11.25" hidden="false" customHeight="false" outlineLevel="0" collapsed="false">
      <c r="A125" s="285"/>
      <c r="B125" s="286"/>
      <c r="C125" s="286"/>
      <c r="D125" s="286"/>
    </row>
    <row r="126" customFormat="false" ht="11.25" hidden="false" customHeight="false" outlineLevel="0" collapsed="false">
      <c r="A126" s="285"/>
      <c r="B126" s="286"/>
      <c r="C126" s="286"/>
      <c r="D126" s="286"/>
    </row>
    <row r="127" customFormat="false" ht="11.25" hidden="false" customHeight="false" outlineLevel="0" collapsed="false">
      <c r="A127" s="285"/>
      <c r="B127" s="286"/>
      <c r="C127" s="286"/>
      <c r="D127" s="286"/>
    </row>
    <row r="128" customFormat="false" ht="11.25" hidden="false" customHeight="false" outlineLevel="0" collapsed="false">
      <c r="A128" s="285"/>
      <c r="B128" s="286"/>
      <c r="C128" s="286"/>
      <c r="D128" s="286"/>
    </row>
    <row r="129" customFormat="false" ht="11.25" hidden="false" customHeight="false" outlineLevel="0" collapsed="false">
      <c r="A129" s="285"/>
      <c r="B129" s="286"/>
      <c r="C129" s="286"/>
      <c r="D129" s="286"/>
    </row>
    <row r="130" customFormat="false" ht="11.25" hidden="false" customHeight="false" outlineLevel="0" collapsed="false">
      <c r="A130" s="285"/>
      <c r="B130" s="286"/>
      <c r="C130" s="286"/>
      <c r="D130" s="286"/>
    </row>
    <row r="131" customFormat="false" ht="11.25" hidden="false" customHeight="false" outlineLevel="0" collapsed="false">
      <c r="A131" s="285"/>
      <c r="B131" s="286"/>
      <c r="C131" s="286"/>
      <c r="D131" s="286"/>
    </row>
    <row r="132" customFormat="false" ht="11.25" hidden="false" customHeight="false" outlineLevel="0" collapsed="false">
      <c r="A132" s="285"/>
      <c r="B132" s="286"/>
      <c r="C132" s="286"/>
      <c r="D132" s="286"/>
    </row>
    <row r="133" customFormat="false" ht="11.25" hidden="false" customHeight="false" outlineLevel="0" collapsed="false">
      <c r="A133" s="285"/>
      <c r="B133" s="286"/>
      <c r="C133" s="286"/>
      <c r="D133" s="286"/>
    </row>
    <row r="134" customFormat="false" ht="11.25" hidden="false" customHeight="false" outlineLevel="0" collapsed="false">
      <c r="A134" s="285"/>
      <c r="B134" s="286"/>
      <c r="C134" s="286"/>
      <c r="D134" s="286"/>
    </row>
    <row r="135" customFormat="false" ht="11.25" hidden="false" customHeight="false" outlineLevel="0" collapsed="false">
      <c r="A135" s="285"/>
      <c r="B135" s="286"/>
      <c r="C135" s="286"/>
      <c r="D135" s="286"/>
    </row>
    <row r="136" customFormat="false" ht="11.25" hidden="false" customHeight="false" outlineLevel="0" collapsed="false">
      <c r="A136" s="285"/>
      <c r="B136" s="286"/>
      <c r="C136" s="286"/>
      <c r="D136" s="286"/>
    </row>
    <row r="137" customFormat="false" ht="11.25" hidden="false" customHeight="false" outlineLevel="0" collapsed="false">
      <c r="A137" s="285"/>
      <c r="B137" s="286"/>
      <c r="C137" s="286"/>
      <c r="D137" s="286"/>
    </row>
    <row r="138" customFormat="false" ht="11.25" hidden="false" customHeight="false" outlineLevel="0" collapsed="false">
      <c r="A138" s="285"/>
      <c r="B138" s="286"/>
      <c r="C138" s="286"/>
      <c r="D138" s="286"/>
    </row>
    <row r="139" customFormat="false" ht="11.25" hidden="false" customHeight="false" outlineLevel="0" collapsed="false">
      <c r="A139" s="285"/>
      <c r="B139" s="286"/>
      <c r="C139" s="286"/>
      <c r="D139" s="286"/>
    </row>
    <row r="140" customFormat="false" ht="11.25" hidden="false" customHeight="false" outlineLevel="0" collapsed="false">
      <c r="A140" s="285"/>
      <c r="B140" s="286"/>
      <c r="C140" s="286"/>
      <c r="D140" s="286"/>
    </row>
    <row r="141" customFormat="false" ht="11.25" hidden="false" customHeight="false" outlineLevel="0" collapsed="false">
      <c r="A141" s="285"/>
      <c r="B141" s="286"/>
      <c r="C141" s="286"/>
      <c r="D141" s="286"/>
    </row>
    <row r="142" customFormat="false" ht="11.25" hidden="false" customHeight="false" outlineLevel="0" collapsed="false">
      <c r="A142" s="285"/>
      <c r="B142" s="286"/>
      <c r="C142" s="286"/>
      <c r="D142" s="286"/>
    </row>
    <row r="143" customFormat="false" ht="11.25" hidden="false" customHeight="false" outlineLevel="0" collapsed="false">
      <c r="A143" s="285"/>
      <c r="B143" s="286"/>
      <c r="C143" s="286"/>
      <c r="D143" s="286"/>
    </row>
    <row r="144" customFormat="false" ht="11.25" hidden="false" customHeight="false" outlineLevel="0" collapsed="false">
      <c r="A144" s="285"/>
      <c r="B144" s="286"/>
      <c r="C144" s="286"/>
      <c r="D144" s="286"/>
    </row>
    <row r="145" customFormat="false" ht="11.25" hidden="false" customHeight="false" outlineLevel="0" collapsed="false">
      <c r="A145" s="285"/>
      <c r="B145" s="286"/>
      <c r="C145" s="286"/>
      <c r="D145" s="286"/>
    </row>
    <row r="146" customFormat="false" ht="11.25" hidden="false" customHeight="false" outlineLevel="0" collapsed="false">
      <c r="A146" s="285"/>
      <c r="B146" s="286"/>
      <c r="C146" s="286"/>
      <c r="D146" s="286"/>
    </row>
    <row r="147" customFormat="false" ht="11.25" hidden="false" customHeight="false" outlineLevel="0" collapsed="false">
      <c r="A147" s="285"/>
      <c r="B147" s="286"/>
      <c r="C147" s="286"/>
      <c r="D147" s="286"/>
    </row>
    <row r="148" customFormat="false" ht="11.25" hidden="false" customHeight="false" outlineLevel="0" collapsed="false">
      <c r="A148" s="285"/>
      <c r="B148" s="286"/>
      <c r="C148" s="286"/>
      <c r="D148" s="286"/>
    </row>
    <row r="149" customFormat="false" ht="11.25" hidden="false" customHeight="false" outlineLevel="0" collapsed="false">
      <c r="A149" s="285"/>
      <c r="B149" s="286"/>
      <c r="C149" s="286"/>
      <c r="D149" s="286"/>
    </row>
    <row r="150" customFormat="false" ht="11.25" hidden="false" customHeight="false" outlineLevel="0" collapsed="false">
      <c r="A150" s="285"/>
      <c r="B150" s="286"/>
      <c r="C150" s="286"/>
      <c r="D150" s="286"/>
    </row>
    <row r="151" customFormat="false" ht="11.25" hidden="false" customHeight="false" outlineLevel="0" collapsed="false">
      <c r="A151" s="285"/>
      <c r="B151" s="286"/>
      <c r="C151" s="286"/>
      <c r="D151" s="286"/>
    </row>
    <row r="152" customFormat="false" ht="11.25" hidden="false" customHeight="false" outlineLevel="0" collapsed="false">
      <c r="A152" s="285"/>
      <c r="B152" s="286"/>
      <c r="C152" s="286"/>
      <c r="D152" s="286"/>
    </row>
    <row r="153" customFormat="false" ht="11.25" hidden="false" customHeight="false" outlineLevel="0" collapsed="false">
      <c r="A153" s="285"/>
      <c r="B153" s="286"/>
      <c r="C153" s="286"/>
      <c r="D153" s="286"/>
    </row>
    <row r="154" customFormat="false" ht="11.25" hidden="false" customHeight="false" outlineLevel="0" collapsed="false">
      <c r="A154" s="285"/>
      <c r="B154" s="286"/>
      <c r="C154" s="286"/>
      <c r="D154" s="286"/>
    </row>
    <row r="155" customFormat="false" ht="11.25" hidden="false" customHeight="false" outlineLevel="0" collapsed="false">
      <c r="A155" s="285"/>
      <c r="B155" s="286"/>
      <c r="C155" s="286"/>
      <c r="D155" s="286"/>
    </row>
    <row r="156" customFormat="false" ht="11.25" hidden="false" customHeight="false" outlineLevel="0" collapsed="false">
      <c r="A156" s="285"/>
      <c r="B156" s="286"/>
      <c r="C156" s="286"/>
      <c r="D156" s="286"/>
    </row>
    <row r="157" customFormat="false" ht="11.25" hidden="false" customHeight="false" outlineLevel="0" collapsed="false">
      <c r="A157" s="285"/>
      <c r="B157" s="286"/>
      <c r="C157" s="286"/>
      <c r="D157" s="286"/>
    </row>
    <row r="158" customFormat="false" ht="11.25" hidden="false" customHeight="false" outlineLevel="0" collapsed="false">
      <c r="A158" s="285"/>
      <c r="B158" s="286"/>
      <c r="C158" s="286"/>
      <c r="D158" s="286"/>
    </row>
    <row r="159" customFormat="false" ht="11.25" hidden="false" customHeight="false" outlineLevel="0" collapsed="false">
      <c r="A159" s="285"/>
      <c r="B159" s="286"/>
      <c r="C159" s="286"/>
      <c r="D159" s="286"/>
    </row>
    <row r="160" customFormat="false" ht="11.25" hidden="false" customHeight="false" outlineLevel="0" collapsed="false">
      <c r="A160" s="285"/>
      <c r="B160" s="286"/>
      <c r="C160" s="286"/>
      <c r="D160" s="286"/>
    </row>
    <row r="161" customFormat="false" ht="11.25" hidden="false" customHeight="false" outlineLevel="0" collapsed="false">
      <c r="A161" s="285"/>
      <c r="B161" s="286"/>
      <c r="C161" s="286"/>
      <c r="D161" s="286"/>
    </row>
    <row r="162" customFormat="false" ht="11.25" hidden="false" customHeight="false" outlineLevel="0" collapsed="false">
      <c r="A162" s="285"/>
      <c r="B162" s="286"/>
      <c r="C162" s="286"/>
      <c r="D162" s="286"/>
    </row>
    <row r="163" customFormat="false" ht="11.25" hidden="false" customHeight="false" outlineLevel="0" collapsed="false">
      <c r="A163" s="285"/>
      <c r="B163" s="286"/>
      <c r="C163" s="286"/>
      <c r="D163" s="286"/>
    </row>
    <row r="164" customFormat="false" ht="11.25" hidden="false" customHeight="false" outlineLevel="0" collapsed="false">
      <c r="A164" s="285"/>
      <c r="B164" s="286"/>
      <c r="C164" s="286"/>
      <c r="D164" s="286"/>
    </row>
    <row r="165" customFormat="false" ht="11.25" hidden="false" customHeight="false" outlineLevel="0" collapsed="false">
      <c r="A165" s="285"/>
      <c r="B165" s="286"/>
      <c r="C165" s="286"/>
      <c r="D165" s="286"/>
    </row>
    <row r="166" customFormat="false" ht="11.25" hidden="false" customHeight="false" outlineLevel="0" collapsed="false">
      <c r="A166" s="285"/>
      <c r="B166" s="286"/>
      <c r="C166" s="286"/>
      <c r="D166" s="286"/>
    </row>
    <row r="167" customFormat="false" ht="11.25" hidden="false" customHeight="false" outlineLevel="0" collapsed="false">
      <c r="A167" s="285"/>
      <c r="B167" s="286"/>
      <c r="C167" s="286"/>
      <c r="D167" s="286"/>
    </row>
    <row r="168" customFormat="false" ht="11.25" hidden="false" customHeight="false" outlineLevel="0" collapsed="false">
      <c r="A168" s="285"/>
      <c r="B168" s="286"/>
      <c r="C168" s="286"/>
      <c r="D168" s="286"/>
    </row>
    <row r="169" customFormat="false" ht="11.25" hidden="false" customHeight="false" outlineLevel="0" collapsed="false">
      <c r="A169" s="285"/>
      <c r="B169" s="286"/>
      <c r="C169" s="286"/>
      <c r="D169" s="286"/>
    </row>
    <row r="170" customFormat="false" ht="11.25" hidden="false" customHeight="false" outlineLevel="0" collapsed="false">
      <c r="A170" s="285"/>
      <c r="B170" s="286"/>
      <c r="C170" s="286"/>
      <c r="D170" s="286"/>
    </row>
    <row r="171" customFormat="false" ht="11.25" hidden="false" customHeight="false" outlineLevel="0" collapsed="false">
      <c r="A171" s="285"/>
      <c r="B171" s="286"/>
      <c r="C171" s="286"/>
      <c r="D171" s="286"/>
    </row>
    <row r="172" customFormat="false" ht="11.25" hidden="false" customHeight="false" outlineLevel="0" collapsed="false">
      <c r="A172" s="285"/>
      <c r="B172" s="286"/>
      <c r="C172" s="286"/>
      <c r="D172" s="286"/>
    </row>
    <row r="173" customFormat="false" ht="11.25" hidden="false" customHeight="false" outlineLevel="0" collapsed="false">
      <c r="A173" s="285"/>
      <c r="B173" s="286"/>
      <c r="C173" s="286"/>
      <c r="D173" s="286"/>
    </row>
    <row r="174" customFormat="false" ht="11.25" hidden="false" customHeight="false" outlineLevel="0" collapsed="false">
      <c r="A174" s="285"/>
      <c r="B174" s="286"/>
      <c r="C174" s="286"/>
      <c r="D174" s="286"/>
    </row>
    <row r="175" customFormat="false" ht="11.25" hidden="false" customHeight="false" outlineLevel="0" collapsed="false">
      <c r="A175" s="285"/>
      <c r="B175" s="286"/>
      <c r="C175" s="286"/>
      <c r="D175" s="286"/>
    </row>
    <row r="176" customFormat="false" ht="11.25" hidden="false" customHeight="false" outlineLevel="0" collapsed="false">
      <c r="A176" s="285"/>
      <c r="B176" s="286"/>
      <c r="C176" s="286"/>
      <c r="D176" s="286"/>
    </row>
    <row r="177" customFormat="false" ht="11.25" hidden="false" customHeight="false" outlineLevel="0" collapsed="false">
      <c r="A177" s="285"/>
      <c r="B177" s="286"/>
      <c r="C177" s="286"/>
      <c r="D177" s="286"/>
    </row>
    <row r="178" customFormat="false" ht="11.25" hidden="false" customHeight="false" outlineLevel="0" collapsed="false">
      <c r="A178" s="285"/>
      <c r="B178" s="286"/>
      <c r="C178" s="286"/>
      <c r="D178" s="286"/>
    </row>
    <row r="179" customFormat="false" ht="11.25" hidden="false" customHeight="false" outlineLevel="0" collapsed="false">
      <c r="A179" s="285"/>
      <c r="B179" s="286"/>
      <c r="C179" s="286"/>
      <c r="D179" s="286"/>
    </row>
    <row r="180" customFormat="false" ht="11.25" hidden="false" customHeight="false" outlineLevel="0" collapsed="false">
      <c r="A180" s="285"/>
      <c r="B180" s="286"/>
      <c r="C180" s="286"/>
      <c r="D180" s="286"/>
    </row>
    <row r="181" customFormat="false" ht="11.25" hidden="false" customHeight="false" outlineLevel="0" collapsed="false">
      <c r="A181" s="285"/>
      <c r="B181" s="286"/>
      <c r="C181" s="286"/>
      <c r="D181" s="286"/>
    </row>
    <row r="182" customFormat="false" ht="11.25" hidden="false" customHeight="false" outlineLevel="0" collapsed="false">
      <c r="A182" s="285"/>
      <c r="B182" s="286"/>
      <c r="C182" s="286"/>
      <c r="D182" s="286"/>
    </row>
    <row r="183" customFormat="false" ht="11.25" hidden="false" customHeight="false" outlineLevel="0" collapsed="false">
      <c r="A183" s="285"/>
      <c r="B183" s="286"/>
      <c r="C183" s="286"/>
      <c r="D183" s="286"/>
    </row>
    <row r="184" customFormat="false" ht="11.25" hidden="false" customHeight="false" outlineLevel="0" collapsed="false">
      <c r="A184" s="285"/>
      <c r="B184" s="286"/>
      <c r="C184" s="286"/>
      <c r="D184" s="286"/>
    </row>
    <row r="185" customFormat="false" ht="11.25" hidden="false" customHeight="false" outlineLevel="0" collapsed="false">
      <c r="A185" s="285"/>
      <c r="B185" s="286"/>
      <c r="C185" s="286"/>
      <c r="D185" s="286"/>
    </row>
    <row r="186" customFormat="false" ht="11.25" hidden="false" customHeight="false" outlineLevel="0" collapsed="false">
      <c r="A186" s="285"/>
      <c r="B186" s="286"/>
      <c r="C186" s="286"/>
      <c r="D186" s="286"/>
    </row>
    <row r="187" customFormat="false" ht="11.25" hidden="false" customHeight="false" outlineLevel="0" collapsed="false">
      <c r="A187" s="285"/>
      <c r="B187" s="286"/>
      <c r="C187" s="286"/>
      <c r="D187" s="286"/>
    </row>
    <row r="188" customFormat="false" ht="11.25" hidden="false" customHeight="false" outlineLevel="0" collapsed="false">
      <c r="A188" s="285"/>
      <c r="B188" s="286"/>
      <c r="C188" s="286"/>
      <c r="D188" s="286"/>
    </row>
    <row r="189" customFormat="false" ht="11.25" hidden="false" customHeight="false" outlineLevel="0" collapsed="false">
      <c r="A189" s="285"/>
      <c r="B189" s="286"/>
      <c r="C189" s="286"/>
      <c r="D189" s="286"/>
    </row>
    <row r="190" customFormat="false" ht="11.25" hidden="false" customHeight="false" outlineLevel="0" collapsed="false">
      <c r="A190" s="285"/>
      <c r="B190" s="286"/>
      <c r="C190" s="286"/>
      <c r="D190" s="286"/>
    </row>
    <row r="191" customFormat="false" ht="11.25" hidden="false" customHeight="false" outlineLevel="0" collapsed="false">
      <c r="A191" s="285"/>
      <c r="B191" s="286"/>
      <c r="C191" s="286"/>
      <c r="D191" s="286"/>
    </row>
    <row r="192" customFormat="false" ht="11.25" hidden="false" customHeight="false" outlineLevel="0" collapsed="false">
      <c r="A192" s="285"/>
      <c r="B192" s="286"/>
      <c r="C192" s="286"/>
      <c r="D192" s="286"/>
    </row>
    <row r="193" customFormat="false" ht="11.25" hidden="false" customHeight="false" outlineLevel="0" collapsed="false">
      <c r="A193" s="285"/>
      <c r="B193" s="286"/>
      <c r="C193" s="286"/>
      <c r="D193" s="286"/>
    </row>
    <row r="194" customFormat="false" ht="11.25" hidden="false" customHeight="false" outlineLevel="0" collapsed="false">
      <c r="A194" s="285"/>
      <c r="B194" s="286"/>
      <c r="C194" s="286"/>
      <c r="D194" s="286"/>
    </row>
    <row r="195" customFormat="false" ht="11.25" hidden="false" customHeight="false" outlineLevel="0" collapsed="false">
      <c r="A195" s="285"/>
      <c r="B195" s="286"/>
      <c r="C195" s="286"/>
      <c r="D195" s="286"/>
    </row>
    <row r="196" customFormat="false" ht="11.25" hidden="false" customHeight="false" outlineLevel="0" collapsed="false">
      <c r="A196" s="285"/>
      <c r="B196" s="286"/>
      <c r="C196" s="286"/>
      <c r="D196" s="286"/>
    </row>
    <row r="197" customFormat="false" ht="11.25" hidden="false" customHeight="false" outlineLevel="0" collapsed="false">
      <c r="A197" s="285"/>
      <c r="B197" s="286"/>
      <c r="C197" s="286"/>
      <c r="D197" s="286"/>
    </row>
    <row r="198" customFormat="false" ht="11.25" hidden="false" customHeight="false" outlineLevel="0" collapsed="false">
      <c r="A198" s="285"/>
      <c r="B198" s="286"/>
      <c r="C198" s="286"/>
      <c r="D198" s="286"/>
    </row>
    <row r="199" customFormat="false" ht="11.25" hidden="false" customHeight="false" outlineLevel="0" collapsed="false">
      <c r="A199" s="285"/>
      <c r="B199" s="286"/>
      <c r="C199" s="286"/>
      <c r="D199" s="286"/>
    </row>
    <row r="200" customFormat="false" ht="11.25" hidden="false" customHeight="false" outlineLevel="0" collapsed="false">
      <c r="A200" s="285"/>
      <c r="B200" s="286"/>
      <c r="C200" s="286"/>
      <c r="D200" s="286"/>
    </row>
    <row r="201" customFormat="false" ht="11.25" hidden="false" customHeight="false" outlineLevel="0" collapsed="false">
      <c r="A201" s="285"/>
      <c r="B201" s="286"/>
      <c r="C201" s="286"/>
      <c r="D201" s="286"/>
    </row>
    <row r="202" customFormat="false" ht="11.25" hidden="false" customHeight="false" outlineLevel="0" collapsed="false">
      <c r="A202" s="285"/>
      <c r="B202" s="286"/>
      <c r="C202" s="286"/>
      <c r="D202" s="286"/>
    </row>
    <row r="203" customFormat="false" ht="11.25" hidden="false" customHeight="false" outlineLevel="0" collapsed="false">
      <c r="A203" s="285"/>
      <c r="B203" s="286"/>
      <c r="C203" s="286"/>
      <c r="D203" s="286"/>
    </row>
    <row r="204" customFormat="false" ht="11.25" hidden="false" customHeight="false" outlineLevel="0" collapsed="false">
      <c r="A204" s="285"/>
      <c r="B204" s="286"/>
      <c r="C204" s="286"/>
      <c r="D204" s="286"/>
    </row>
    <row r="205" customFormat="false" ht="11.25" hidden="false" customHeight="false" outlineLevel="0" collapsed="false">
      <c r="A205" s="285"/>
      <c r="B205" s="286"/>
      <c r="C205" s="286"/>
      <c r="D205" s="286"/>
    </row>
    <row r="206" customFormat="false" ht="11.25" hidden="false" customHeight="false" outlineLevel="0" collapsed="false">
      <c r="A206" s="285"/>
      <c r="B206" s="286"/>
      <c r="C206" s="286"/>
      <c r="D206" s="286"/>
    </row>
    <row r="207" customFormat="false" ht="11.25" hidden="false" customHeight="false" outlineLevel="0" collapsed="false">
      <c r="A207" s="285"/>
      <c r="B207" s="286"/>
      <c r="C207" s="286"/>
      <c r="D207" s="286"/>
    </row>
    <row r="208" customFormat="false" ht="11.25" hidden="false" customHeight="false" outlineLevel="0" collapsed="false">
      <c r="A208" s="285"/>
      <c r="B208" s="286"/>
      <c r="C208" s="286"/>
      <c r="D208" s="286"/>
    </row>
    <row r="209" customFormat="false" ht="11.25" hidden="false" customHeight="false" outlineLevel="0" collapsed="false">
      <c r="A209" s="285"/>
      <c r="B209" s="286"/>
      <c r="C209" s="286"/>
      <c r="D209" s="286"/>
    </row>
    <row r="210" customFormat="false" ht="11.25" hidden="false" customHeight="false" outlineLevel="0" collapsed="false">
      <c r="A210" s="285"/>
      <c r="B210" s="286"/>
      <c r="C210" s="286"/>
      <c r="D210" s="286"/>
    </row>
    <row r="211" customFormat="false" ht="11.25" hidden="false" customHeight="false" outlineLevel="0" collapsed="false">
      <c r="A211" s="285"/>
      <c r="B211" s="286"/>
      <c r="C211" s="286"/>
      <c r="D211" s="286"/>
    </row>
    <row r="212" customFormat="false" ht="11.25" hidden="false" customHeight="false" outlineLevel="0" collapsed="false">
      <c r="A212" s="285"/>
      <c r="B212" s="286"/>
      <c r="C212" s="286"/>
      <c r="D212" s="286"/>
    </row>
    <row r="213" customFormat="false" ht="11.25" hidden="false" customHeight="false" outlineLevel="0" collapsed="false">
      <c r="A213" s="285"/>
      <c r="B213" s="286"/>
      <c r="C213" s="286"/>
      <c r="D213" s="286"/>
    </row>
    <row r="214" customFormat="false" ht="11.25" hidden="false" customHeight="false" outlineLevel="0" collapsed="false">
      <c r="A214" s="285"/>
      <c r="B214" s="286"/>
      <c r="C214" s="286"/>
      <c r="D214" s="286"/>
    </row>
    <row r="215" customFormat="false" ht="11.25" hidden="false" customHeight="false" outlineLevel="0" collapsed="false">
      <c r="A215" s="285"/>
      <c r="B215" s="286"/>
      <c r="C215" s="286"/>
      <c r="D215" s="286"/>
    </row>
    <row r="216" customFormat="false" ht="11.25" hidden="false" customHeight="false" outlineLevel="0" collapsed="false">
      <c r="A216" s="285"/>
      <c r="B216" s="286"/>
      <c r="C216" s="286"/>
      <c r="D216" s="286"/>
    </row>
    <row r="217" customFormat="false" ht="11.25" hidden="false" customHeight="false" outlineLevel="0" collapsed="false">
      <c r="A217" s="285"/>
      <c r="B217" s="286"/>
      <c r="C217" s="286"/>
      <c r="D217" s="286"/>
    </row>
    <row r="218" customFormat="false" ht="11.25" hidden="false" customHeight="false" outlineLevel="0" collapsed="false">
      <c r="A218" s="285"/>
      <c r="B218" s="286"/>
      <c r="C218" s="286"/>
      <c r="D218" s="286"/>
    </row>
    <row r="219" customFormat="false" ht="11.25" hidden="false" customHeight="false" outlineLevel="0" collapsed="false">
      <c r="A219" s="285"/>
      <c r="B219" s="286"/>
      <c r="C219" s="286"/>
      <c r="D219" s="286"/>
    </row>
    <row r="220" customFormat="false" ht="11.25" hidden="false" customHeight="false" outlineLevel="0" collapsed="false">
      <c r="A220" s="285"/>
      <c r="B220" s="286"/>
      <c r="C220" s="286"/>
      <c r="D220" s="286"/>
    </row>
    <row r="221" customFormat="false" ht="11.25" hidden="false" customHeight="false" outlineLevel="0" collapsed="false">
      <c r="A221" s="285"/>
      <c r="B221" s="286"/>
      <c r="C221" s="286"/>
      <c r="D221" s="286"/>
    </row>
    <row r="222" customFormat="false" ht="11.25" hidden="false" customHeight="false" outlineLevel="0" collapsed="false">
      <c r="A222" s="285"/>
      <c r="B222" s="286"/>
      <c r="C222" s="286"/>
      <c r="D222" s="286"/>
    </row>
    <row r="223" customFormat="false" ht="11.25" hidden="false" customHeight="false" outlineLevel="0" collapsed="false">
      <c r="A223" s="285"/>
      <c r="B223" s="286"/>
      <c r="C223" s="286"/>
      <c r="D223" s="286"/>
    </row>
    <row r="224" customFormat="false" ht="11.25" hidden="false" customHeight="false" outlineLevel="0" collapsed="false">
      <c r="A224" s="285"/>
      <c r="B224" s="286"/>
      <c r="C224" s="286"/>
      <c r="D224" s="286"/>
    </row>
    <row r="225" customFormat="false" ht="11.25" hidden="false" customHeight="false" outlineLevel="0" collapsed="false">
      <c r="A225" s="285"/>
      <c r="B225" s="286"/>
      <c r="C225" s="286"/>
      <c r="D225" s="286"/>
    </row>
    <row r="226" customFormat="false" ht="11.25" hidden="false" customHeight="false" outlineLevel="0" collapsed="false">
      <c r="A226" s="285"/>
      <c r="B226" s="286"/>
      <c r="C226" s="286"/>
      <c r="D226" s="286"/>
    </row>
    <row r="227" customFormat="false" ht="11.25" hidden="false" customHeight="false" outlineLevel="0" collapsed="false">
      <c r="A227" s="285"/>
      <c r="B227" s="286"/>
      <c r="C227" s="286"/>
      <c r="D227" s="286"/>
    </row>
    <row r="228" customFormat="false" ht="11.25" hidden="false" customHeight="false" outlineLevel="0" collapsed="false">
      <c r="A228" s="285"/>
      <c r="B228" s="286"/>
      <c r="C228" s="286"/>
      <c r="D228" s="286"/>
    </row>
    <row r="229" customFormat="false" ht="11.25" hidden="false" customHeight="false" outlineLevel="0" collapsed="false">
      <c r="A229" s="285"/>
      <c r="B229" s="286"/>
      <c r="C229" s="286"/>
      <c r="D229" s="286"/>
    </row>
    <row r="230" customFormat="false" ht="11.25" hidden="false" customHeight="false" outlineLevel="0" collapsed="false">
      <c r="A230" s="285"/>
      <c r="B230" s="286"/>
      <c r="C230" s="286"/>
      <c r="D230" s="286"/>
    </row>
    <row r="231" customFormat="false" ht="11.25" hidden="false" customHeight="false" outlineLevel="0" collapsed="false">
      <c r="A231" s="285"/>
      <c r="B231" s="286"/>
      <c r="C231" s="286"/>
      <c r="D231" s="286"/>
    </row>
    <row r="232" customFormat="false" ht="11.25" hidden="false" customHeight="false" outlineLevel="0" collapsed="false">
      <c r="A232" s="285"/>
      <c r="B232" s="286"/>
      <c r="C232" s="286"/>
      <c r="D232" s="286"/>
    </row>
    <row r="233" customFormat="false" ht="11.25" hidden="false" customHeight="false" outlineLevel="0" collapsed="false">
      <c r="A233" s="285"/>
      <c r="B233" s="286"/>
      <c r="C233" s="286"/>
      <c r="D233" s="286"/>
    </row>
    <row r="234" customFormat="false" ht="11.25" hidden="false" customHeight="false" outlineLevel="0" collapsed="false">
      <c r="A234" s="285"/>
      <c r="B234" s="286"/>
      <c r="C234" s="286"/>
      <c r="D234" s="286"/>
    </row>
    <row r="235" customFormat="false" ht="11.25" hidden="false" customHeight="false" outlineLevel="0" collapsed="false">
      <c r="A235" s="285"/>
      <c r="B235" s="286"/>
      <c r="C235" s="286"/>
      <c r="D235" s="286"/>
    </row>
    <row r="236" customFormat="false" ht="11.25" hidden="false" customHeight="false" outlineLevel="0" collapsed="false">
      <c r="A236" s="285"/>
      <c r="B236" s="286"/>
      <c r="C236" s="286"/>
      <c r="D236" s="286"/>
    </row>
    <row r="237" customFormat="false" ht="11.25" hidden="false" customHeight="false" outlineLevel="0" collapsed="false">
      <c r="A237" s="285"/>
      <c r="B237" s="286"/>
      <c r="C237" s="286"/>
      <c r="D237" s="286"/>
    </row>
    <row r="238" customFormat="false" ht="11.25" hidden="false" customHeight="false" outlineLevel="0" collapsed="false">
      <c r="A238" s="285"/>
      <c r="B238" s="286"/>
      <c r="C238" s="286"/>
      <c r="D238" s="286"/>
    </row>
    <row r="239" customFormat="false" ht="11.25" hidden="false" customHeight="false" outlineLevel="0" collapsed="false">
      <c r="A239" s="285"/>
      <c r="B239" s="286"/>
      <c r="C239" s="286"/>
      <c r="D239" s="286"/>
    </row>
    <row r="240" customFormat="false" ht="11.25" hidden="false" customHeight="false" outlineLevel="0" collapsed="false">
      <c r="A240" s="285"/>
      <c r="B240" s="286"/>
      <c r="C240" s="286"/>
      <c r="D240" s="286"/>
    </row>
    <row r="241" customFormat="false" ht="11.25" hidden="false" customHeight="false" outlineLevel="0" collapsed="false">
      <c r="A241" s="285"/>
      <c r="B241" s="286"/>
      <c r="C241" s="286"/>
      <c r="D241" s="286"/>
    </row>
    <row r="242" customFormat="false" ht="11.25" hidden="false" customHeight="false" outlineLevel="0" collapsed="false">
      <c r="A242" s="285"/>
      <c r="B242" s="286"/>
      <c r="C242" s="286"/>
      <c r="D242" s="286"/>
    </row>
    <row r="243" customFormat="false" ht="11.25" hidden="false" customHeight="false" outlineLevel="0" collapsed="false">
      <c r="A243" s="285"/>
      <c r="B243" s="286"/>
      <c r="C243" s="286"/>
      <c r="D243" s="286"/>
    </row>
    <row r="244" customFormat="false" ht="11.25" hidden="false" customHeight="false" outlineLevel="0" collapsed="false">
      <c r="A244" s="285"/>
      <c r="B244" s="286"/>
      <c r="C244" s="286"/>
      <c r="D244" s="286"/>
    </row>
    <row r="245" customFormat="false" ht="11.25" hidden="false" customHeight="false" outlineLevel="0" collapsed="false">
      <c r="A245" s="285"/>
      <c r="B245" s="286"/>
      <c r="C245" s="286"/>
      <c r="D245" s="286"/>
    </row>
    <row r="246" customFormat="false" ht="11.25" hidden="false" customHeight="false" outlineLevel="0" collapsed="false">
      <c r="A246" s="285"/>
      <c r="B246" s="286"/>
      <c r="C246" s="286"/>
      <c r="D246" s="286"/>
    </row>
    <row r="247" customFormat="false" ht="11.25" hidden="false" customHeight="false" outlineLevel="0" collapsed="false">
      <c r="A247" s="285"/>
      <c r="B247" s="286"/>
      <c r="C247" s="286"/>
      <c r="D247" s="286"/>
    </row>
    <row r="248" customFormat="false" ht="11.25" hidden="false" customHeight="false" outlineLevel="0" collapsed="false">
      <c r="A248" s="285"/>
      <c r="B248" s="286"/>
      <c r="C248" s="286"/>
      <c r="D248" s="286"/>
    </row>
    <row r="249" customFormat="false" ht="11.25" hidden="false" customHeight="false" outlineLevel="0" collapsed="false">
      <c r="A249" s="285"/>
      <c r="B249" s="286"/>
      <c r="C249" s="286"/>
      <c r="D249" s="286"/>
    </row>
    <row r="250" customFormat="false" ht="11.25" hidden="false" customHeight="false" outlineLevel="0" collapsed="false">
      <c r="A250" s="285"/>
      <c r="B250" s="286"/>
      <c r="C250" s="286"/>
      <c r="D250" s="286"/>
    </row>
    <row r="251" customFormat="false" ht="11.25" hidden="false" customHeight="false" outlineLevel="0" collapsed="false">
      <c r="A251" s="285"/>
      <c r="B251" s="286"/>
      <c r="C251" s="286"/>
      <c r="D251" s="286"/>
    </row>
    <row r="252" customFormat="false" ht="11.25" hidden="false" customHeight="false" outlineLevel="0" collapsed="false">
      <c r="A252" s="285"/>
      <c r="B252" s="286"/>
      <c r="C252" s="286"/>
      <c r="D252" s="286"/>
    </row>
    <row r="253" customFormat="false" ht="11.25" hidden="false" customHeight="false" outlineLevel="0" collapsed="false">
      <c r="A253" s="285"/>
      <c r="B253" s="286"/>
      <c r="C253" s="286"/>
      <c r="D253" s="286"/>
    </row>
    <row r="254" customFormat="false" ht="11.25" hidden="false" customHeight="false" outlineLevel="0" collapsed="false">
      <c r="A254" s="285"/>
      <c r="B254" s="286"/>
      <c r="C254" s="286"/>
      <c r="D254" s="286"/>
    </row>
    <row r="255" customFormat="false" ht="11.25" hidden="false" customHeight="false" outlineLevel="0" collapsed="false">
      <c r="A255" s="285"/>
      <c r="B255" s="286"/>
      <c r="C255" s="286"/>
      <c r="D255" s="286"/>
    </row>
    <row r="256" customFormat="false" ht="11.25" hidden="false" customHeight="false" outlineLevel="0" collapsed="false">
      <c r="A256" s="285"/>
      <c r="B256" s="286"/>
      <c r="C256" s="286"/>
      <c r="D256" s="286"/>
    </row>
    <row r="257" customFormat="false" ht="11.25" hidden="false" customHeight="false" outlineLevel="0" collapsed="false">
      <c r="A257" s="285"/>
      <c r="B257" s="286"/>
      <c r="C257" s="286"/>
      <c r="D257" s="286"/>
    </row>
    <row r="258" customFormat="false" ht="11.25" hidden="false" customHeight="false" outlineLevel="0" collapsed="false">
      <c r="A258" s="285"/>
      <c r="B258" s="286"/>
      <c r="C258" s="286"/>
      <c r="D258" s="286"/>
    </row>
    <row r="259" customFormat="false" ht="11.25" hidden="false" customHeight="false" outlineLevel="0" collapsed="false">
      <c r="A259" s="285"/>
      <c r="B259" s="286"/>
      <c r="C259" s="286"/>
      <c r="D259" s="286"/>
    </row>
    <row r="260" customFormat="false" ht="11.25" hidden="false" customHeight="false" outlineLevel="0" collapsed="false">
      <c r="A260" s="285"/>
      <c r="B260" s="286"/>
      <c r="C260" s="286"/>
      <c r="D260" s="286"/>
    </row>
    <row r="261" customFormat="false" ht="11.25" hidden="false" customHeight="false" outlineLevel="0" collapsed="false">
      <c r="A261" s="285"/>
      <c r="B261" s="286"/>
      <c r="C261" s="286"/>
      <c r="D261" s="286"/>
    </row>
    <row r="262" customFormat="false" ht="11.25" hidden="false" customHeight="false" outlineLevel="0" collapsed="false">
      <c r="A262" s="285"/>
      <c r="B262" s="286"/>
      <c r="C262" s="286"/>
      <c r="D262" s="286"/>
    </row>
    <row r="263" customFormat="false" ht="11.25" hidden="false" customHeight="false" outlineLevel="0" collapsed="false">
      <c r="A263" s="285"/>
      <c r="B263" s="286"/>
      <c r="C263" s="286"/>
      <c r="D263" s="286"/>
    </row>
    <row r="264" customFormat="false" ht="11.25" hidden="false" customHeight="false" outlineLevel="0" collapsed="false">
      <c r="A264" s="285"/>
      <c r="B264" s="286"/>
      <c r="C264" s="286"/>
      <c r="D264" s="286"/>
    </row>
    <row r="265" customFormat="false" ht="11.25" hidden="false" customHeight="false" outlineLevel="0" collapsed="false">
      <c r="A265" s="285"/>
      <c r="B265" s="286"/>
      <c r="C265" s="286"/>
      <c r="D265" s="286"/>
    </row>
    <row r="266" customFormat="false" ht="11.25" hidden="false" customHeight="false" outlineLevel="0" collapsed="false">
      <c r="A266" s="285"/>
      <c r="B266" s="286"/>
      <c r="C266" s="286"/>
      <c r="D266" s="286"/>
    </row>
    <row r="267" customFormat="false" ht="11.25" hidden="false" customHeight="false" outlineLevel="0" collapsed="false">
      <c r="A267" s="285"/>
      <c r="B267" s="286"/>
      <c r="C267" s="286"/>
      <c r="D267" s="286"/>
    </row>
    <row r="268" customFormat="false" ht="11.25" hidden="false" customHeight="false" outlineLevel="0" collapsed="false">
      <c r="A268" s="285"/>
      <c r="B268" s="286"/>
      <c r="C268" s="286"/>
      <c r="D268" s="286"/>
    </row>
    <row r="269" customFormat="false" ht="11.25" hidden="false" customHeight="false" outlineLevel="0" collapsed="false">
      <c r="A269" s="285"/>
      <c r="B269" s="286"/>
      <c r="C269" s="286"/>
      <c r="D269" s="286"/>
    </row>
    <row r="270" customFormat="false" ht="11.25" hidden="false" customHeight="false" outlineLevel="0" collapsed="false">
      <c r="A270" s="285"/>
      <c r="B270" s="286"/>
      <c r="C270" s="286"/>
      <c r="D270" s="286"/>
    </row>
    <row r="271" customFormat="false" ht="11.25" hidden="false" customHeight="false" outlineLevel="0" collapsed="false">
      <c r="A271" s="285"/>
      <c r="B271" s="286"/>
      <c r="C271" s="286"/>
      <c r="D271" s="286"/>
    </row>
    <row r="272" customFormat="false" ht="11.25" hidden="false" customHeight="false" outlineLevel="0" collapsed="false">
      <c r="A272" s="285"/>
      <c r="B272" s="286"/>
      <c r="C272" s="286"/>
      <c r="D272" s="286"/>
    </row>
    <row r="273" customFormat="false" ht="11.25" hidden="false" customHeight="false" outlineLevel="0" collapsed="false">
      <c r="A273" s="285"/>
      <c r="B273" s="286"/>
      <c r="C273" s="286"/>
      <c r="D273" s="286"/>
    </row>
    <row r="274" customFormat="false" ht="11.25" hidden="false" customHeight="false" outlineLevel="0" collapsed="false">
      <c r="A274" s="285"/>
      <c r="B274" s="286"/>
      <c r="C274" s="286"/>
      <c r="D274" s="286"/>
    </row>
    <row r="275" customFormat="false" ht="11.25" hidden="false" customHeight="false" outlineLevel="0" collapsed="false">
      <c r="A275" s="285"/>
      <c r="B275" s="286"/>
      <c r="C275" s="286"/>
      <c r="D275" s="286"/>
    </row>
    <row r="276" customFormat="false" ht="11.25" hidden="false" customHeight="false" outlineLevel="0" collapsed="false">
      <c r="A276" s="285"/>
      <c r="B276" s="286"/>
      <c r="C276" s="286"/>
      <c r="D276" s="286"/>
    </row>
    <row r="277" customFormat="false" ht="11.25" hidden="false" customHeight="false" outlineLevel="0" collapsed="false">
      <c r="A277" s="285"/>
      <c r="B277" s="286"/>
      <c r="C277" s="286"/>
      <c r="D277" s="286"/>
    </row>
    <row r="278" customFormat="false" ht="11.25" hidden="false" customHeight="false" outlineLevel="0" collapsed="false">
      <c r="A278" s="285"/>
      <c r="B278" s="286"/>
      <c r="C278" s="286"/>
      <c r="D278" s="286"/>
    </row>
    <row r="279" customFormat="false" ht="11.25" hidden="false" customHeight="false" outlineLevel="0" collapsed="false">
      <c r="A279" s="285"/>
      <c r="B279" s="286"/>
      <c r="C279" s="286"/>
      <c r="D279" s="286"/>
    </row>
    <row r="280" customFormat="false" ht="11.25" hidden="false" customHeight="false" outlineLevel="0" collapsed="false">
      <c r="A280" s="285"/>
      <c r="B280" s="286"/>
      <c r="C280" s="286"/>
      <c r="D280" s="286"/>
    </row>
    <row r="281" customFormat="false" ht="11.25" hidden="false" customHeight="false" outlineLevel="0" collapsed="false">
      <c r="A281" s="285"/>
      <c r="B281" s="286"/>
      <c r="C281" s="286"/>
      <c r="D281" s="286"/>
    </row>
    <row r="282" customFormat="false" ht="11.25" hidden="false" customHeight="false" outlineLevel="0" collapsed="false">
      <c r="A282" s="285"/>
      <c r="B282" s="286"/>
      <c r="C282" s="286"/>
      <c r="D282" s="286"/>
    </row>
    <row r="283" customFormat="false" ht="11.25" hidden="false" customHeight="false" outlineLevel="0" collapsed="false">
      <c r="A283" s="285"/>
      <c r="B283" s="286"/>
      <c r="C283" s="286"/>
      <c r="D283" s="286"/>
    </row>
    <row r="284" customFormat="false" ht="11.25" hidden="false" customHeight="false" outlineLevel="0" collapsed="false">
      <c r="A284" s="285"/>
      <c r="B284" s="286"/>
      <c r="C284" s="286"/>
      <c r="D284" s="286"/>
    </row>
    <row r="285" customFormat="false" ht="11.25" hidden="false" customHeight="false" outlineLevel="0" collapsed="false">
      <c r="A285" s="285"/>
      <c r="B285" s="286"/>
      <c r="C285" s="286"/>
      <c r="D285" s="286"/>
    </row>
    <row r="286" customFormat="false" ht="11.25" hidden="false" customHeight="false" outlineLevel="0" collapsed="false">
      <c r="A286" s="285"/>
      <c r="B286" s="286"/>
      <c r="C286" s="286"/>
      <c r="D286" s="286"/>
    </row>
    <row r="287" customFormat="false" ht="11.25" hidden="false" customHeight="false" outlineLevel="0" collapsed="false">
      <c r="A287" s="285"/>
      <c r="B287" s="286"/>
      <c r="C287" s="286"/>
      <c r="D287" s="286"/>
    </row>
    <row r="288" customFormat="false" ht="11.25" hidden="false" customHeight="false" outlineLevel="0" collapsed="false">
      <c r="A288" s="285"/>
      <c r="B288" s="286"/>
      <c r="C288" s="286"/>
      <c r="D288" s="286"/>
    </row>
    <row r="289" customFormat="false" ht="11.25" hidden="false" customHeight="false" outlineLevel="0" collapsed="false">
      <c r="A289" s="285"/>
      <c r="B289" s="286"/>
      <c r="C289" s="286"/>
      <c r="D289" s="286"/>
    </row>
    <row r="290" customFormat="false" ht="11.25" hidden="false" customHeight="false" outlineLevel="0" collapsed="false">
      <c r="A290" s="285"/>
      <c r="B290" s="286"/>
      <c r="C290" s="286"/>
      <c r="D290" s="286"/>
    </row>
    <row r="291" customFormat="false" ht="11.25" hidden="false" customHeight="false" outlineLevel="0" collapsed="false">
      <c r="A291" s="285"/>
      <c r="B291" s="286"/>
      <c r="C291" s="286"/>
      <c r="D291" s="286"/>
    </row>
    <row r="292" customFormat="false" ht="11.25" hidden="false" customHeight="false" outlineLevel="0" collapsed="false">
      <c r="A292" s="285"/>
      <c r="B292" s="286"/>
      <c r="C292" s="286"/>
      <c r="D292" s="286"/>
    </row>
    <row r="293" customFormat="false" ht="11.25" hidden="false" customHeight="false" outlineLevel="0" collapsed="false">
      <c r="A293" s="285"/>
      <c r="B293" s="286"/>
      <c r="C293" s="286"/>
      <c r="D293" s="286"/>
    </row>
    <row r="294" customFormat="false" ht="11.25" hidden="false" customHeight="false" outlineLevel="0" collapsed="false">
      <c r="A294" s="285"/>
      <c r="B294" s="286"/>
      <c r="C294" s="286"/>
      <c r="D294" s="286"/>
    </row>
    <row r="295" customFormat="false" ht="11.25" hidden="false" customHeight="false" outlineLevel="0" collapsed="false">
      <c r="A295" s="285"/>
      <c r="B295" s="286"/>
      <c r="C295" s="286"/>
      <c r="D295" s="286"/>
    </row>
    <row r="296" customFormat="false" ht="11.25" hidden="false" customHeight="false" outlineLevel="0" collapsed="false">
      <c r="A296" s="285"/>
      <c r="B296" s="286"/>
      <c r="C296" s="286"/>
      <c r="D296" s="286"/>
    </row>
    <row r="297" customFormat="false" ht="11.25" hidden="false" customHeight="false" outlineLevel="0" collapsed="false">
      <c r="A297" s="285"/>
      <c r="B297" s="286"/>
      <c r="C297" s="286"/>
      <c r="D297" s="286"/>
    </row>
    <row r="298" customFormat="false" ht="11.25" hidden="false" customHeight="false" outlineLevel="0" collapsed="false">
      <c r="A298" s="285"/>
      <c r="B298" s="286"/>
      <c r="C298" s="286"/>
      <c r="D298" s="286"/>
    </row>
    <row r="299" customFormat="false" ht="11.25" hidden="false" customHeight="false" outlineLevel="0" collapsed="false">
      <c r="A299" s="285"/>
      <c r="B299" s="286"/>
      <c r="C299" s="286"/>
      <c r="D299" s="286"/>
    </row>
    <row r="300" customFormat="false" ht="11.25" hidden="false" customHeight="false" outlineLevel="0" collapsed="false">
      <c r="A300" s="285"/>
      <c r="B300" s="286"/>
      <c r="C300" s="286"/>
      <c r="D300" s="286"/>
    </row>
    <row r="301" customFormat="false" ht="11.25" hidden="false" customHeight="false" outlineLevel="0" collapsed="false">
      <c r="A301" s="285"/>
      <c r="B301" s="286"/>
      <c r="C301" s="286"/>
      <c r="D301" s="286"/>
    </row>
    <row r="302" customFormat="false" ht="11.25" hidden="false" customHeight="false" outlineLevel="0" collapsed="false">
      <c r="A302" s="285"/>
      <c r="B302" s="286"/>
      <c r="C302" s="286"/>
      <c r="D302" s="286"/>
    </row>
    <row r="303" customFormat="false" ht="11.25" hidden="false" customHeight="false" outlineLevel="0" collapsed="false">
      <c r="A303" s="285"/>
      <c r="B303" s="286"/>
      <c r="C303" s="286"/>
      <c r="D303" s="286"/>
    </row>
    <row r="304" customFormat="false" ht="11.25" hidden="false" customHeight="false" outlineLevel="0" collapsed="false">
      <c r="A304" s="285"/>
      <c r="B304" s="286"/>
      <c r="C304" s="286"/>
      <c r="D304" s="286"/>
    </row>
    <row r="305" customFormat="false" ht="11.25" hidden="false" customHeight="false" outlineLevel="0" collapsed="false">
      <c r="A305" s="285"/>
      <c r="B305" s="286"/>
      <c r="C305" s="286"/>
      <c r="D305" s="286"/>
    </row>
    <row r="306" customFormat="false" ht="11.25" hidden="false" customHeight="false" outlineLevel="0" collapsed="false">
      <c r="A306" s="285"/>
      <c r="B306" s="286"/>
      <c r="C306" s="286"/>
      <c r="D306" s="286"/>
    </row>
    <row r="307" customFormat="false" ht="11.25" hidden="false" customHeight="false" outlineLevel="0" collapsed="false">
      <c r="A307" s="285"/>
      <c r="B307" s="286"/>
      <c r="C307" s="286"/>
      <c r="D307" s="286"/>
    </row>
    <row r="308" customFormat="false" ht="11.25" hidden="false" customHeight="false" outlineLevel="0" collapsed="false">
      <c r="A308" s="285"/>
      <c r="B308" s="286"/>
      <c r="C308" s="286"/>
      <c r="D308" s="286"/>
    </row>
    <row r="309" customFormat="false" ht="11.25" hidden="false" customHeight="false" outlineLevel="0" collapsed="false">
      <c r="A309" s="285"/>
      <c r="B309" s="286"/>
      <c r="C309" s="286"/>
      <c r="D309" s="286"/>
    </row>
    <row r="310" customFormat="false" ht="11.25" hidden="false" customHeight="false" outlineLevel="0" collapsed="false">
      <c r="A310" s="285"/>
      <c r="B310" s="286"/>
      <c r="C310" s="286"/>
      <c r="D310" s="286"/>
    </row>
    <row r="311" customFormat="false" ht="11.25" hidden="false" customHeight="false" outlineLevel="0" collapsed="false">
      <c r="A311" s="285"/>
      <c r="B311" s="286"/>
      <c r="C311" s="286"/>
      <c r="D311" s="286"/>
    </row>
    <row r="312" customFormat="false" ht="11.25" hidden="false" customHeight="false" outlineLevel="0" collapsed="false">
      <c r="A312" s="285"/>
      <c r="B312" s="286"/>
      <c r="C312" s="286"/>
      <c r="D312" s="286"/>
    </row>
    <row r="313" customFormat="false" ht="11.25" hidden="false" customHeight="false" outlineLevel="0" collapsed="false">
      <c r="A313" s="285"/>
      <c r="B313" s="286"/>
      <c r="C313" s="286"/>
      <c r="D313" s="286"/>
    </row>
    <row r="314" customFormat="false" ht="11.25" hidden="false" customHeight="false" outlineLevel="0" collapsed="false">
      <c r="A314" s="285"/>
      <c r="B314" s="286"/>
      <c r="C314" s="286"/>
      <c r="D314" s="286"/>
    </row>
    <row r="315" customFormat="false" ht="11.25" hidden="false" customHeight="false" outlineLevel="0" collapsed="false">
      <c r="A315" s="285"/>
      <c r="B315" s="286"/>
      <c r="C315" s="286"/>
      <c r="D315" s="286"/>
    </row>
    <row r="316" customFormat="false" ht="11.25" hidden="false" customHeight="false" outlineLevel="0" collapsed="false">
      <c r="A316" s="285"/>
      <c r="B316" s="286"/>
      <c r="C316" s="286"/>
      <c r="D316" s="286"/>
    </row>
    <row r="317" customFormat="false" ht="11.25" hidden="false" customHeight="false" outlineLevel="0" collapsed="false">
      <c r="A317" s="285"/>
      <c r="B317" s="286"/>
      <c r="C317" s="286"/>
      <c r="D317" s="286"/>
    </row>
    <row r="318" customFormat="false" ht="11.25" hidden="false" customHeight="false" outlineLevel="0" collapsed="false">
      <c r="A318" s="285"/>
      <c r="B318" s="286"/>
      <c r="C318" s="286"/>
      <c r="D318" s="286"/>
    </row>
    <row r="319" customFormat="false" ht="11.25" hidden="false" customHeight="false" outlineLevel="0" collapsed="false">
      <c r="A319" s="285"/>
      <c r="B319" s="286"/>
      <c r="C319" s="286"/>
      <c r="D319" s="286"/>
    </row>
    <row r="320" customFormat="false" ht="11.25" hidden="false" customHeight="false" outlineLevel="0" collapsed="false">
      <c r="A320" s="285"/>
      <c r="B320" s="286"/>
      <c r="C320" s="286"/>
      <c r="D320" s="286"/>
    </row>
    <row r="321" customFormat="false" ht="11.25" hidden="false" customHeight="false" outlineLevel="0" collapsed="false">
      <c r="A321" s="285"/>
      <c r="B321" s="286"/>
      <c r="C321" s="286"/>
      <c r="D321" s="286"/>
    </row>
    <row r="322" customFormat="false" ht="11.25" hidden="false" customHeight="false" outlineLevel="0" collapsed="false">
      <c r="A322" s="285"/>
      <c r="B322" s="286"/>
      <c r="C322" s="286"/>
      <c r="D322" s="286"/>
    </row>
    <row r="323" customFormat="false" ht="11.25" hidden="false" customHeight="false" outlineLevel="0" collapsed="false">
      <c r="A323" s="285"/>
      <c r="B323" s="286"/>
      <c r="C323" s="286"/>
      <c r="D323" s="286"/>
    </row>
    <row r="324" customFormat="false" ht="11.25" hidden="false" customHeight="false" outlineLevel="0" collapsed="false">
      <c r="A324" s="285"/>
      <c r="B324" s="286"/>
      <c r="C324" s="286"/>
      <c r="D324" s="286"/>
    </row>
    <row r="325" customFormat="false" ht="11.25" hidden="false" customHeight="false" outlineLevel="0" collapsed="false">
      <c r="A325" s="285"/>
      <c r="B325" s="286"/>
      <c r="C325" s="286"/>
      <c r="D325" s="286"/>
    </row>
    <row r="326" customFormat="false" ht="11.25" hidden="false" customHeight="false" outlineLevel="0" collapsed="false">
      <c r="A326" s="285"/>
      <c r="B326" s="286"/>
      <c r="C326" s="286"/>
      <c r="D326" s="286"/>
    </row>
    <row r="327" customFormat="false" ht="11.25" hidden="false" customHeight="false" outlineLevel="0" collapsed="false">
      <c r="A327" s="285"/>
      <c r="B327" s="286"/>
      <c r="C327" s="286"/>
      <c r="D327" s="286"/>
    </row>
    <row r="328" customFormat="false" ht="11.25" hidden="false" customHeight="false" outlineLevel="0" collapsed="false">
      <c r="A328" s="285"/>
      <c r="B328" s="286"/>
      <c r="C328" s="286"/>
      <c r="D328" s="286"/>
    </row>
    <row r="329" customFormat="false" ht="11.25" hidden="false" customHeight="false" outlineLevel="0" collapsed="false">
      <c r="A329" s="285"/>
      <c r="B329" s="286"/>
      <c r="C329" s="286"/>
      <c r="D329" s="286"/>
    </row>
    <row r="330" customFormat="false" ht="11.25" hidden="false" customHeight="false" outlineLevel="0" collapsed="false">
      <c r="A330" s="285"/>
      <c r="B330" s="286"/>
      <c r="C330" s="286"/>
      <c r="D330" s="286"/>
    </row>
    <row r="331" customFormat="false" ht="11.25" hidden="false" customHeight="false" outlineLevel="0" collapsed="false">
      <c r="A331" s="285"/>
      <c r="B331" s="286"/>
      <c r="C331" s="286"/>
      <c r="D331" s="286"/>
    </row>
    <row r="332" customFormat="false" ht="11.25" hidden="false" customHeight="false" outlineLevel="0" collapsed="false">
      <c r="A332" s="285"/>
      <c r="B332" s="286"/>
      <c r="C332" s="286"/>
      <c r="D332" s="286"/>
    </row>
    <row r="333" customFormat="false" ht="11.25" hidden="false" customHeight="false" outlineLevel="0" collapsed="false">
      <c r="A333" s="285"/>
      <c r="B333" s="286"/>
      <c r="C333" s="286"/>
      <c r="D333" s="286"/>
    </row>
    <row r="334" customFormat="false" ht="11.25" hidden="false" customHeight="false" outlineLevel="0" collapsed="false">
      <c r="A334" s="285"/>
      <c r="B334" s="286"/>
      <c r="C334" s="286"/>
      <c r="D334" s="286"/>
    </row>
    <row r="335" customFormat="false" ht="11.25" hidden="false" customHeight="false" outlineLevel="0" collapsed="false">
      <c r="A335" s="285"/>
      <c r="B335" s="286"/>
      <c r="C335" s="286"/>
      <c r="D335" s="286"/>
    </row>
    <row r="336" customFormat="false" ht="11.25" hidden="false" customHeight="false" outlineLevel="0" collapsed="false">
      <c r="A336" s="285"/>
      <c r="B336" s="286"/>
      <c r="C336" s="286"/>
      <c r="D336" s="286"/>
    </row>
    <row r="337" customFormat="false" ht="11.25" hidden="false" customHeight="false" outlineLevel="0" collapsed="false">
      <c r="A337" s="285"/>
      <c r="B337" s="286"/>
      <c r="C337" s="286"/>
      <c r="D337" s="286"/>
    </row>
    <row r="338" customFormat="false" ht="11.25" hidden="false" customHeight="false" outlineLevel="0" collapsed="false">
      <c r="A338" s="285"/>
      <c r="B338" s="286"/>
      <c r="C338" s="286"/>
      <c r="D338" s="286"/>
    </row>
    <row r="339" customFormat="false" ht="11.25" hidden="false" customHeight="false" outlineLevel="0" collapsed="false">
      <c r="A339" s="285"/>
      <c r="B339" s="286"/>
      <c r="C339" s="286"/>
      <c r="D339" s="286"/>
    </row>
    <row r="340" customFormat="false" ht="11.25" hidden="false" customHeight="false" outlineLevel="0" collapsed="false">
      <c r="A340" s="285"/>
      <c r="B340" s="286"/>
      <c r="C340" s="286"/>
      <c r="D340" s="286"/>
    </row>
    <row r="341" customFormat="false" ht="11.25" hidden="false" customHeight="false" outlineLevel="0" collapsed="false">
      <c r="A341" s="285"/>
      <c r="B341" s="286"/>
      <c r="C341" s="286"/>
      <c r="D341" s="286"/>
    </row>
    <row r="342" customFormat="false" ht="11.25" hidden="false" customHeight="false" outlineLevel="0" collapsed="false">
      <c r="A342" s="285"/>
      <c r="B342" s="286"/>
      <c r="C342" s="286"/>
      <c r="D342" s="286"/>
    </row>
    <row r="343" customFormat="false" ht="11.25" hidden="false" customHeight="false" outlineLevel="0" collapsed="false">
      <c r="A343" s="285"/>
      <c r="B343" s="286"/>
      <c r="C343" s="286"/>
      <c r="D343" s="286"/>
    </row>
    <row r="344" customFormat="false" ht="11.25" hidden="false" customHeight="false" outlineLevel="0" collapsed="false">
      <c r="A344" s="285"/>
      <c r="B344" s="286"/>
      <c r="C344" s="286"/>
      <c r="D344" s="286"/>
    </row>
    <row r="345" customFormat="false" ht="11.25" hidden="false" customHeight="false" outlineLevel="0" collapsed="false">
      <c r="A345" s="285"/>
      <c r="B345" s="286"/>
      <c r="C345" s="286"/>
      <c r="D345" s="286"/>
    </row>
    <row r="346" customFormat="false" ht="11.25" hidden="false" customHeight="false" outlineLevel="0" collapsed="false">
      <c r="A346" s="285"/>
      <c r="B346" s="286"/>
      <c r="C346" s="286"/>
      <c r="D346" s="286"/>
    </row>
    <row r="347" customFormat="false" ht="11.25" hidden="false" customHeight="false" outlineLevel="0" collapsed="false">
      <c r="A347" s="285"/>
      <c r="B347" s="286"/>
      <c r="C347" s="286"/>
      <c r="D347" s="286"/>
    </row>
    <row r="348" customFormat="false" ht="11.25" hidden="false" customHeight="false" outlineLevel="0" collapsed="false">
      <c r="A348" s="285"/>
      <c r="B348" s="286"/>
      <c r="C348" s="286"/>
      <c r="D348" s="286"/>
    </row>
    <row r="349" customFormat="false" ht="11.25" hidden="false" customHeight="false" outlineLevel="0" collapsed="false">
      <c r="A349" s="285"/>
      <c r="B349" s="286"/>
      <c r="C349" s="286"/>
      <c r="D349" s="286"/>
    </row>
    <row r="350" customFormat="false" ht="11.25" hidden="false" customHeight="false" outlineLevel="0" collapsed="false">
      <c r="A350" s="285"/>
      <c r="B350" s="286"/>
      <c r="C350" s="286"/>
      <c r="D350" s="286"/>
    </row>
    <row r="351" customFormat="false" ht="11.25" hidden="false" customHeight="false" outlineLevel="0" collapsed="false">
      <c r="A351" s="285"/>
      <c r="B351" s="286"/>
      <c r="C351" s="286"/>
      <c r="D351" s="286"/>
    </row>
    <row r="352" customFormat="false" ht="11.25" hidden="false" customHeight="false" outlineLevel="0" collapsed="false">
      <c r="A352" s="285"/>
      <c r="B352" s="286"/>
      <c r="C352" s="286"/>
      <c r="D352" s="286"/>
    </row>
    <row r="353" customFormat="false" ht="11.25" hidden="false" customHeight="false" outlineLevel="0" collapsed="false">
      <c r="A353" s="285"/>
      <c r="B353" s="286"/>
      <c r="C353" s="286"/>
      <c r="D353" s="286"/>
    </row>
    <row r="354" customFormat="false" ht="11.25" hidden="false" customHeight="false" outlineLevel="0" collapsed="false">
      <c r="A354" s="285"/>
      <c r="B354" s="286"/>
      <c r="C354" s="286"/>
      <c r="D354" s="286"/>
    </row>
    <row r="355" customFormat="false" ht="11.25" hidden="false" customHeight="false" outlineLevel="0" collapsed="false">
      <c r="A355" s="285"/>
      <c r="B355" s="286"/>
      <c r="C355" s="286"/>
      <c r="D355" s="286"/>
    </row>
    <row r="356" customFormat="false" ht="11.25" hidden="false" customHeight="false" outlineLevel="0" collapsed="false">
      <c r="A356" s="285"/>
      <c r="B356" s="286"/>
      <c r="C356" s="286"/>
      <c r="D356" s="286"/>
    </row>
    <row r="357" customFormat="false" ht="11.25" hidden="false" customHeight="false" outlineLevel="0" collapsed="false">
      <c r="A357" s="285"/>
      <c r="B357" s="286"/>
      <c r="C357" s="286"/>
      <c r="D357" s="286"/>
    </row>
    <row r="358" customFormat="false" ht="11.25" hidden="false" customHeight="false" outlineLevel="0" collapsed="false">
      <c r="A358" s="285"/>
      <c r="B358" s="286"/>
      <c r="C358" s="286"/>
      <c r="D358" s="286"/>
    </row>
    <row r="359" customFormat="false" ht="11.25" hidden="false" customHeight="false" outlineLevel="0" collapsed="false">
      <c r="A359" s="285"/>
      <c r="B359" s="286"/>
      <c r="C359" s="286"/>
      <c r="D359" s="286"/>
    </row>
    <row r="360" customFormat="false" ht="11.25" hidden="false" customHeight="false" outlineLevel="0" collapsed="false">
      <c r="A360" s="285"/>
      <c r="B360" s="286"/>
      <c r="C360" s="286"/>
      <c r="D360" s="286"/>
    </row>
    <row r="361" customFormat="false" ht="11.25" hidden="false" customHeight="false" outlineLevel="0" collapsed="false">
      <c r="A361" s="285"/>
      <c r="B361" s="286"/>
      <c r="C361" s="286"/>
      <c r="D361" s="286"/>
    </row>
    <row r="362" customFormat="false" ht="11.25" hidden="false" customHeight="false" outlineLevel="0" collapsed="false">
      <c r="A362" s="285"/>
      <c r="B362" s="286"/>
      <c r="C362" s="286"/>
      <c r="D362" s="286"/>
    </row>
    <row r="363" customFormat="false" ht="11.25" hidden="false" customHeight="false" outlineLevel="0" collapsed="false">
      <c r="A363" s="285"/>
      <c r="B363" s="286"/>
      <c r="C363" s="286"/>
      <c r="D363" s="286"/>
    </row>
    <row r="364" customFormat="false" ht="11.25" hidden="false" customHeight="false" outlineLevel="0" collapsed="false">
      <c r="A364" s="285"/>
      <c r="B364" s="286"/>
      <c r="C364" s="286"/>
      <c r="D364" s="286"/>
    </row>
    <row r="365" customFormat="false" ht="11.25" hidden="false" customHeight="false" outlineLevel="0" collapsed="false">
      <c r="A365" s="285"/>
      <c r="B365" s="286"/>
      <c r="C365" s="286"/>
      <c r="D365" s="286"/>
    </row>
    <row r="366" customFormat="false" ht="11.25" hidden="false" customHeight="false" outlineLevel="0" collapsed="false">
      <c r="A366" s="285"/>
      <c r="B366" s="286"/>
      <c r="C366" s="286"/>
      <c r="D366" s="286"/>
    </row>
    <row r="367" customFormat="false" ht="11.25" hidden="false" customHeight="false" outlineLevel="0" collapsed="false">
      <c r="A367" s="285"/>
      <c r="B367" s="286"/>
      <c r="C367" s="286"/>
      <c r="D367" s="286"/>
    </row>
    <row r="368" customFormat="false" ht="11.25" hidden="false" customHeight="false" outlineLevel="0" collapsed="false">
      <c r="A368" s="285"/>
      <c r="B368" s="286"/>
      <c r="C368" s="286"/>
      <c r="D368" s="286"/>
    </row>
    <row r="369" customFormat="false" ht="11.25" hidden="false" customHeight="false" outlineLevel="0" collapsed="false">
      <c r="A369" s="285"/>
      <c r="B369" s="286"/>
      <c r="C369" s="286"/>
      <c r="D369" s="286"/>
    </row>
    <row r="370" customFormat="false" ht="11.25" hidden="false" customHeight="false" outlineLevel="0" collapsed="false">
      <c r="A370" s="285"/>
      <c r="B370" s="286"/>
      <c r="C370" s="286"/>
      <c r="D370" s="286"/>
    </row>
    <row r="371" customFormat="false" ht="11.25" hidden="false" customHeight="false" outlineLevel="0" collapsed="false">
      <c r="A371" s="285"/>
      <c r="B371" s="286"/>
      <c r="C371" s="286"/>
      <c r="D371" s="286"/>
    </row>
    <row r="372" customFormat="false" ht="11.25" hidden="false" customHeight="false" outlineLevel="0" collapsed="false">
      <c r="A372" s="285"/>
      <c r="B372" s="286"/>
      <c r="C372" s="286"/>
      <c r="D372" s="286"/>
    </row>
    <row r="373" customFormat="false" ht="11.25" hidden="false" customHeight="false" outlineLevel="0" collapsed="false">
      <c r="A373" s="285"/>
      <c r="B373" s="286"/>
      <c r="C373" s="286"/>
      <c r="D373" s="286"/>
    </row>
    <row r="374" customFormat="false" ht="11.25" hidden="false" customHeight="false" outlineLevel="0" collapsed="false">
      <c r="A374" s="285"/>
      <c r="B374" s="286"/>
      <c r="C374" s="286"/>
      <c r="D374" s="286"/>
    </row>
    <row r="375" customFormat="false" ht="11.25" hidden="false" customHeight="false" outlineLevel="0" collapsed="false">
      <c r="A375" s="285"/>
      <c r="B375" s="286"/>
      <c r="C375" s="286"/>
      <c r="D375" s="286"/>
    </row>
    <row r="376" customFormat="false" ht="11.25" hidden="false" customHeight="false" outlineLevel="0" collapsed="false">
      <c r="A376" s="285"/>
      <c r="B376" s="286"/>
      <c r="C376" s="286"/>
      <c r="D376" s="286"/>
    </row>
    <row r="377" customFormat="false" ht="11.25" hidden="false" customHeight="false" outlineLevel="0" collapsed="false">
      <c r="A377" s="285"/>
      <c r="B377" s="286"/>
      <c r="C377" s="286"/>
      <c r="D377" s="286"/>
    </row>
    <row r="378" customFormat="false" ht="11.25" hidden="false" customHeight="false" outlineLevel="0" collapsed="false">
      <c r="A378" s="285"/>
      <c r="B378" s="286"/>
      <c r="C378" s="286"/>
      <c r="D378" s="286"/>
    </row>
    <row r="379" customFormat="false" ht="11.25" hidden="false" customHeight="false" outlineLevel="0" collapsed="false">
      <c r="A379" s="285"/>
      <c r="B379" s="286"/>
      <c r="C379" s="286"/>
      <c r="D379" s="286"/>
    </row>
    <row r="380" customFormat="false" ht="11.25" hidden="false" customHeight="false" outlineLevel="0" collapsed="false">
      <c r="A380" s="285"/>
      <c r="B380" s="286"/>
      <c r="C380" s="286"/>
      <c r="D380" s="286"/>
    </row>
    <row r="381" customFormat="false" ht="11.25" hidden="false" customHeight="false" outlineLevel="0" collapsed="false">
      <c r="A381" s="285"/>
      <c r="B381" s="286"/>
      <c r="C381" s="286"/>
      <c r="D381" s="286"/>
    </row>
    <row r="382" customFormat="false" ht="11.25" hidden="false" customHeight="false" outlineLevel="0" collapsed="false">
      <c r="A382" s="285"/>
      <c r="B382" s="286"/>
      <c r="C382" s="286"/>
      <c r="D382" s="286"/>
    </row>
    <row r="383" customFormat="false" ht="11.25" hidden="false" customHeight="false" outlineLevel="0" collapsed="false">
      <c r="A383" s="285"/>
      <c r="B383" s="286"/>
      <c r="C383" s="286"/>
      <c r="D383" s="286"/>
    </row>
    <row r="384" customFormat="false" ht="11.25" hidden="false" customHeight="false" outlineLevel="0" collapsed="false">
      <c r="A384" s="285"/>
      <c r="B384" s="286"/>
      <c r="C384" s="286"/>
      <c r="D384" s="286"/>
    </row>
    <row r="385" customFormat="false" ht="11.25" hidden="false" customHeight="false" outlineLevel="0" collapsed="false">
      <c r="A385" s="285"/>
      <c r="B385" s="286"/>
      <c r="C385" s="286"/>
      <c r="D385" s="286"/>
    </row>
    <row r="386" customFormat="false" ht="11.25" hidden="false" customHeight="false" outlineLevel="0" collapsed="false">
      <c r="A386" s="285"/>
      <c r="B386" s="286"/>
      <c r="C386" s="286"/>
      <c r="D386" s="286"/>
    </row>
    <row r="387" customFormat="false" ht="11.25" hidden="false" customHeight="false" outlineLevel="0" collapsed="false">
      <c r="A387" s="285"/>
      <c r="B387" s="286"/>
      <c r="C387" s="286"/>
      <c r="D387" s="286"/>
    </row>
    <row r="388" customFormat="false" ht="11.25" hidden="false" customHeight="false" outlineLevel="0" collapsed="false">
      <c r="A388" s="285"/>
      <c r="B388" s="286"/>
      <c r="C388" s="286"/>
      <c r="D388" s="286"/>
    </row>
    <row r="389" customFormat="false" ht="11.25" hidden="false" customHeight="false" outlineLevel="0" collapsed="false">
      <c r="A389" s="285"/>
      <c r="B389" s="286"/>
      <c r="C389" s="286"/>
      <c r="D389" s="286"/>
    </row>
    <row r="390" customFormat="false" ht="11.25" hidden="false" customHeight="false" outlineLevel="0" collapsed="false">
      <c r="A390" s="285"/>
      <c r="B390" s="286"/>
      <c r="C390" s="286"/>
      <c r="D390" s="286"/>
    </row>
    <row r="391" customFormat="false" ht="11.25" hidden="false" customHeight="false" outlineLevel="0" collapsed="false">
      <c r="A391" s="285"/>
      <c r="B391" s="286"/>
      <c r="C391" s="286"/>
      <c r="D391" s="286"/>
    </row>
    <row r="392" customFormat="false" ht="11.25" hidden="false" customHeight="false" outlineLevel="0" collapsed="false">
      <c r="A392" s="285"/>
      <c r="B392" s="286"/>
      <c r="C392" s="286"/>
      <c r="D392" s="286"/>
    </row>
    <row r="393" customFormat="false" ht="11.25" hidden="false" customHeight="false" outlineLevel="0" collapsed="false">
      <c r="A393" s="285"/>
      <c r="B393" s="286"/>
      <c r="C393" s="286"/>
      <c r="D393" s="286"/>
    </row>
    <row r="394" customFormat="false" ht="11.25" hidden="false" customHeight="false" outlineLevel="0" collapsed="false">
      <c r="A394" s="285"/>
      <c r="B394" s="286"/>
      <c r="C394" s="286"/>
      <c r="D394" s="286"/>
    </row>
    <row r="395" customFormat="false" ht="11.25" hidden="false" customHeight="false" outlineLevel="0" collapsed="false">
      <c r="A395" s="285"/>
      <c r="B395" s="286"/>
      <c r="C395" s="286"/>
      <c r="D395" s="286"/>
    </row>
    <row r="396" customFormat="false" ht="11.25" hidden="false" customHeight="false" outlineLevel="0" collapsed="false">
      <c r="A396" s="285"/>
      <c r="B396" s="286"/>
      <c r="C396" s="286"/>
      <c r="D396" s="286"/>
    </row>
    <row r="397" customFormat="false" ht="11.25" hidden="false" customHeight="false" outlineLevel="0" collapsed="false">
      <c r="A397" s="285"/>
      <c r="B397" s="286"/>
      <c r="C397" s="286"/>
      <c r="D397" s="286"/>
    </row>
    <row r="398" customFormat="false" ht="11.25" hidden="false" customHeight="false" outlineLevel="0" collapsed="false">
      <c r="A398" s="285"/>
      <c r="B398" s="286"/>
      <c r="C398" s="286"/>
      <c r="D398" s="286"/>
    </row>
    <row r="399" customFormat="false" ht="11.25" hidden="false" customHeight="false" outlineLevel="0" collapsed="false">
      <c r="A399" s="285"/>
      <c r="B399" s="286"/>
      <c r="C399" s="286"/>
      <c r="D399" s="286"/>
    </row>
    <row r="400" customFormat="false" ht="11.25" hidden="false" customHeight="false" outlineLevel="0" collapsed="false">
      <c r="A400" s="285"/>
      <c r="B400" s="286"/>
      <c r="C400" s="286"/>
      <c r="D400" s="286"/>
    </row>
    <row r="401" customFormat="false" ht="11.25" hidden="false" customHeight="false" outlineLevel="0" collapsed="false">
      <c r="A401" s="285"/>
      <c r="B401" s="286"/>
      <c r="C401" s="286"/>
      <c r="D401" s="286"/>
    </row>
    <row r="402" customFormat="false" ht="11.25" hidden="false" customHeight="false" outlineLevel="0" collapsed="false">
      <c r="A402" s="285"/>
      <c r="B402" s="286"/>
      <c r="C402" s="286"/>
      <c r="D402" s="286"/>
    </row>
    <row r="403" customFormat="false" ht="11.25" hidden="false" customHeight="false" outlineLevel="0" collapsed="false">
      <c r="A403" s="285"/>
      <c r="B403" s="286"/>
      <c r="C403" s="286"/>
      <c r="D403" s="286"/>
    </row>
    <row r="404" customFormat="false" ht="11.25" hidden="false" customHeight="false" outlineLevel="0" collapsed="false">
      <c r="A404" s="285"/>
      <c r="B404" s="286"/>
      <c r="C404" s="286"/>
      <c r="D404" s="286"/>
    </row>
    <row r="405" customFormat="false" ht="11.25" hidden="false" customHeight="false" outlineLevel="0" collapsed="false">
      <c r="A405" s="285"/>
      <c r="B405" s="286"/>
      <c r="C405" s="286"/>
      <c r="D405" s="286"/>
    </row>
    <row r="406" customFormat="false" ht="11.25" hidden="false" customHeight="false" outlineLevel="0" collapsed="false">
      <c r="A406" s="285"/>
      <c r="B406" s="286"/>
      <c r="C406" s="286"/>
      <c r="D406" s="286"/>
    </row>
    <row r="407" customFormat="false" ht="11.25" hidden="false" customHeight="false" outlineLevel="0" collapsed="false">
      <c r="A407" s="285"/>
      <c r="B407" s="286"/>
      <c r="C407" s="286"/>
      <c r="D407" s="286"/>
    </row>
    <row r="408" customFormat="false" ht="11.25" hidden="false" customHeight="false" outlineLevel="0" collapsed="false">
      <c r="A408" s="285"/>
      <c r="B408" s="286"/>
      <c r="C408" s="286"/>
      <c r="D408" s="286"/>
    </row>
    <row r="409" customFormat="false" ht="11.25" hidden="false" customHeight="false" outlineLevel="0" collapsed="false">
      <c r="A409" s="285"/>
      <c r="B409" s="286"/>
      <c r="C409" s="286"/>
      <c r="D409" s="286"/>
    </row>
    <row r="410" customFormat="false" ht="11.25" hidden="false" customHeight="false" outlineLevel="0" collapsed="false">
      <c r="A410" s="285"/>
      <c r="B410" s="286"/>
      <c r="C410" s="286"/>
      <c r="D410" s="286"/>
    </row>
    <row r="411" customFormat="false" ht="11.25" hidden="false" customHeight="false" outlineLevel="0" collapsed="false">
      <c r="A411" s="285"/>
      <c r="B411" s="286"/>
      <c r="C411" s="286"/>
      <c r="D411" s="286"/>
    </row>
    <row r="412" customFormat="false" ht="11.25" hidden="false" customHeight="false" outlineLevel="0" collapsed="false">
      <c r="A412" s="285"/>
      <c r="B412" s="286"/>
      <c r="C412" s="286"/>
      <c r="D412" s="286"/>
    </row>
    <row r="413" customFormat="false" ht="11.25" hidden="false" customHeight="false" outlineLevel="0" collapsed="false">
      <c r="A413" s="285"/>
      <c r="B413" s="286"/>
      <c r="C413" s="286"/>
      <c r="D413" s="286"/>
    </row>
    <row r="414" customFormat="false" ht="11.25" hidden="false" customHeight="false" outlineLevel="0" collapsed="false">
      <c r="A414" s="285"/>
      <c r="B414" s="286"/>
      <c r="C414" s="286"/>
      <c r="D414" s="286"/>
    </row>
    <row r="415" customFormat="false" ht="11.25" hidden="false" customHeight="false" outlineLevel="0" collapsed="false">
      <c r="A415" s="285"/>
      <c r="B415" s="286"/>
      <c r="C415" s="286"/>
      <c r="D415" s="286"/>
    </row>
    <row r="416" customFormat="false" ht="11.25" hidden="false" customHeight="false" outlineLevel="0" collapsed="false">
      <c r="A416" s="285"/>
      <c r="B416" s="286"/>
      <c r="C416" s="286"/>
      <c r="D416" s="286"/>
    </row>
    <row r="417" customFormat="false" ht="11.25" hidden="false" customHeight="false" outlineLevel="0" collapsed="false">
      <c r="A417" s="285"/>
      <c r="B417" s="286"/>
      <c r="C417" s="286"/>
      <c r="D417" s="286"/>
    </row>
    <row r="418" customFormat="false" ht="11.25" hidden="false" customHeight="false" outlineLevel="0" collapsed="false">
      <c r="A418" s="285"/>
      <c r="B418" s="286"/>
      <c r="C418" s="286"/>
      <c r="D418" s="286"/>
    </row>
    <row r="419" customFormat="false" ht="11.25" hidden="false" customHeight="false" outlineLevel="0" collapsed="false">
      <c r="A419" s="285"/>
      <c r="B419" s="286"/>
      <c r="C419" s="286"/>
      <c r="D419" s="286"/>
    </row>
    <row r="420" customFormat="false" ht="11.25" hidden="false" customHeight="false" outlineLevel="0" collapsed="false">
      <c r="A420" s="285"/>
      <c r="B420" s="286"/>
      <c r="C420" s="286"/>
      <c r="D420" s="286"/>
    </row>
    <row r="421" customFormat="false" ht="11.25" hidden="false" customHeight="false" outlineLevel="0" collapsed="false">
      <c r="A421" s="285"/>
      <c r="B421" s="286"/>
      <c r="C421" s="286"/>
      <c r="D421" s="286"/>
    </row>
    <row r="422" customFormat="false" ht="11.25" hidden="false" customHeight="false" outlineLevel="0" collapsed="false">
      <c r="A422" s="285"/>
      <c r="B422" s="286"/>
      <c r="C422" s="286"/>
      <c r="D422" s="286"/>
    </row>
    <row r="423" customFormat="false" ht="11.25" hidden="false" customHeight="false" outlineLevel="0" collapsed="false">
      <c r="A423" s="285"/>
      <c r="B423" s="286"/>
      <c r="C423" s="286"/>
      <c r="D423" s="286"/>
    </row>
    <row r="424" customFormat="false" ht="11.25" hidden="false" customHeight="false" outlineLevel="0" collapsed="false">
      <c r="A424" s="285"/>
      <c r="B424" s="286"/>
      <c r="C424" s="286"/>
      <c r="D424" s="286"/>
    </row>
    <row r="425" customFormat="false" ht="11.25" hidden="false" customHeight="false" outlineLevel="0" collapsed="false">
      <c r="A425" s="285"/>
      <c r="B425" s="286"/>
      <c r="C425" s="286"/>
      <c r="D425" s="286"/>
    </row>
    <row r="426" customFormat="false" ht="11.25" hidden="false" customHeight="false" outlineLevel="0" collapsed="false">
      <c r="A426" s="285"/>
      <c r="B426" s="286"/>
      <c r="C426" s="286"/>
      <c r="D426" s="286"/>
    </row>
    <row r="427" customFormat="false" ht="11.25" hidden="false" customHeight="false" outlineLevel="0" collapsed="false">
      <c r="A427" s="285"/>
      <c r="B427" s="286"/>
      <c r="C427" s="286"/>
      <c r="D427" s="286"/>
    </row>
    <row r="428" customFormat="false" ht="11.25" hidden="false" customHeight="false" outlineLevel="0" collapsed="false">
      <c r="A428" s="285"/>
      <c r="B428" s="286"/>
      <c r="C428" s="286"/>
      <c r="D428" s="286"/>
    </row>
    <row r="429" customFormat="false" ht="11.25" hidden="false" customHeight="false" outlineLevel="0" collapsed="false">
      <c r="A429" s="285"/>
      <c r="B429" s="286"/>
      <c r="C429" s="286"/>
      <c r="D429" s="286"/>
    </row>
    <row r="430" customFormat="false" ht="11.25" hidden="false" customHeight="false" outlineLevel="0" collapsed="false">
      <c r="A430" s="285"/>
      <c r="B430" s="286"/>
      <c r="C430" s="286"/>
      <c r="D430" s="286"/>
    </row>
    <row r="431" customFormat="false" ht="11.25" hidden="false" customHeight="false" outlineLevel="0" collapsed="false">
      <c r="A431" s="285"/>
      <c r="B431" s="286"/>
      <c r="C431" s="286"/>
      <c r="D431" s="286"/>
    </row>
    <row r="432" customFormat="false" ht="11.25" hidden="false" customHeight="false" outlineLevel="0" collapsed="false">
      <c r="A432" s="285"/>
      <c r="B432" s="286"/>
      <c r="C432" s="286"/>
      <c r="D432" s="286"/>
    </row>
    <row r="433" customFormat="false" ht="11.25" hidden="false" customHeight="false" outlineLevel="0" collapsed="false">
      <c r="A433" s="285"/>
      <c r="B433" s="286"/>
      <c r="C433" s="286"/>
      <c r="D433" s="286"/>
    </row>
    <row r="434" customFormat="false" ht="11.25" hidden="false" customHeight="false" outlineLevel="0" collapsed="false">
      <c r="A434" s="285"/>
      <c r="B434" s="286"/>
      <c r="C434" s="286"/>
      <c r="D434" s="286"/>
    </row>
    <row r="435" customFormat="false" ht="11.25" hidden="false" customHeight="false" outlineLevel="0" collapsed="false">
      <c r="A435" s="285"/>
      <c r="B435" s="286"/>
      <c r="C435" s="286"/>
      <c r="D435" s="286"/>
    </row>
    <row r="436" customFormat="false" ht="11.25" hidden="false" customHeight="false" outlineLevel="0" collapsed="false">
      <c r="A436" s="285"/>
      <c r="B436" s="286"/>
      <c r="C436" s="286"/>
      <c r="D436" s="286"/>
    </row>
    <row r="437" customFormat="false" ht="11.25" hidden="false" customHeight="false" outlineLevel="0" collapsed="false">
      <c r="A437" s="285"/>
      <c r="B437" s="286"/>
      <c r="C437" s="286"/>
      <c r="D437" s="286"/>
    </row>
    <row r="438" customFormat="false" ht="11.25" hidden="false" customHeight="false" outlineLevel="0" collapsed="false">
      <c r="A438" s="285"/>
      <c r="B438" s="286"/>
      <c r="C438" s="286"/>
      <c r="D438" s="286"/>
    </row>
    <row r="439" customFormat="false" ht="11.25" hidden="false" customHeight="false" outlineLevel="0" collapsed="false">
      <c r="A439" s="285"/>
      <c r="B439" s="286"/>
      <c r="C439" s="286"/>
      <c r="D439" s="286"/>
    </row>
    <row r="440" customFormat="false" ht="11.25" hidden="false" customHeight="false" outlineLevel="0" collapsed="false">
      <c r="A440" s="285"/>
      <c r="B440" s="286"/>
      <c r="C440" s="286"/>
      <c r="D440" s="286"/>
    </row>
    <row r="441" customFormat="false" ht="11.25" hidden="false" customHeight="false" outlineLevel="0" collapsed="false">
      <c r="A441" s="285"/>
      <c r="B441" s="286"/>
      <c r="C441" s="286"/>
      <c r="D441" s="286"/>
    </row>
    <row r="442" customFormat="false" ht="11.25" hidden="false" customHeight="false" outlineLevel="0" collapsed="false">
      <c r="A442" s="285"/>
      <c r="B442" s="286"/>
      <c r="C442" s="286"/>
      <c r="D442" s="286"/>
    </row>
    <row r="443" customFormat="false" ht="11.25" hidden="false" customHeight="false" outlineLevel="0" collapsed="false">
      <c r="A443" s="285"/>
      <c r="B443" s="286"/>
      <c r="C443" s="286"/>
      <c r="D443" s="286"/>
    </row>
    <row r="444" customFormat="false" ht="11.25" hidden="false" customHeight="false" outlineLevel="0" collapsed="false">
      <c r="A444" s="285"/>
      <c r="B444" s="286"/>
      <c r="C444" s="286"/>
      <c r="D444" s="286"/>
    </row>
    <row r="445" customFormat="false" ht="11.25" hidden="false" customHeight="false" outlineLevel="0" collapsed="false">
      <c r="A445" s="285"/>
      <c r="B445" s="286"/>
      <c r="C445" s="286"/>
      <c r="D445" s="286"/>
    </row>
    <row r="446" customFormat="false" ht="11.25" hidden="false" customHeight="false" outlineLevel="0" collapsed="false">
      <c r="A446" s="285"/>
      <c r="B446" s="286"/>
      <c r="C446" s="286"/>
      <c r="D446" s="286"/>
    </row>
    <row r="447" customFormat="false" ht="11.25" hidden="false" customHeight="false" outlineLevel="0" collapsed="false">
      <c r="A447" s="285"/>
      <c r="B447" s="286"/>
      <c r="C447" s="286"/>
      <c r="D447" s="286"/>
    </row>
    <row r="448" customFormat="false" ht="11.25" hidden="false" customHeight="false" outlineLevel="0" collapsed="false">
      <c r="A448" s="285"/>
      <c r="B448" s="286"/>
      <c r="C448" s="286"/>
      <c r="D448" s="286"/>
    </row>
    <row r="449" customFormat="false" ht="11.25" hidden="false" customHeight="false" outlineLevel="0" collapsed="false">
      <c r="A449" s="285"/>
      <c r="B449" s="286"/>
      <c r="C449" s="286"/>
      <c r="D449" s="286"/>
    </row>
    <row r="450" customFormat="false" ht="11.25" hidden="false" customHeight="false" outlineLevel="0" collapsed="false">
      <c r="A450" s="285"/>
      <c r="B450" s="286"/>
      <c r="C450" s="286"/>
      <c r="D450" s="286"/>
    </row>
    <row r="451" customFormat="false" ht="11.25" hidden="false" customHeight="false" outlineLevel="0" collapsed="false">
      <c r="A451" s="285"/>
      <c r="B451" s="286"/>
      <c r="C451" s="286"/>
      <c r="D451" s="286"/>
    </row>
    <row r="452" customFormat="false" ht="11.25" hidden="false" customHeight="false" outlineLevel="0" collapsed="false">
      <c r="A452" s="285"/>
      <c r="B452" s="286"/>
      <c r="C452" s="286"/>
      <c r="D452" s="286"/>
    </row>
    <row r="453" customFormat="false" ht="11.25" hidden="false" customHeight="false" outlineLevel="0" collapsed="false">
      <c r="A453" s="285"/>
      <c r="B453" s="286"/>
      <c r="C453" s="286"/>
      <c r="D453" s="286"/>
    </row>
    <row r="454" customFormat="false" ht="11.25" hidden="false" customHeight="false" outlineLevel="0" collapsed="false">
      <c r="A454" s="285"/>
      <c r="B454" s="286"/>
      <c r="C454" s="286"/>
      <c r="D454" s="286"/>
    </row>
    <row r="455" customFormat="false" ht="11.25" hidden="false" customHeight="false" outlineLevel="0" collapsed="false">
      <c r="A455" s="285"/>
      <c r="B455" s="286"/>
      <c r="C455" s="286"/>
      <c r="D455" s="286"/>
    </row>
    <row r="456" customFormat="false" ht="11.25" hidden="false" customHeight="false" outlineLevel="0" collapsed="false">
      <c r="A456" s="285"/>
      <c r="B456" s="286"/>
      <c r="C456" s="286"/>
      <c r="D456" s="286"/>
    </row>
    <row r="457" customFormat="false" ht="11.25" hidden="false" customHeight="false" outlineLevel="0" collapsed="false">
      <c r="A457" s="285"/>
      <c r="B457" s="286"/>
      <c r="C457" s="286"/>
      <c r="D457" s="286"/>
    </row>
    <row r="458" customFormat="false" ht="11.25" hidden="false" customHeight="false" outlineLevel="0" collapsed="false">
      <c r="A458" s="285"/>
      <c r="B458" s="286"/>
      <c r="C458" s="286"/>
      <c r="D458" s="286"/>
    </row>
    <row r="459" customFormat="false" ht="11.25" hidden="false" customHeight="false" outlineLevel="0" collapsed="false">
      <c r="A459" s="285"/>
      <c r="B459" s="286"/>
      <c r="C459" s="286"/>
      <c r="D459" s="286"/>
    </row>
    <row r="460" customFormat="false" ht="11.25" hidden="false" customHeight="false" outlineLevel="0" collapsed="false">
      <c r="A460" s="285"/>
      <c r="B460" s="286"/>
      <c r="C460" s="286"/>
      <c r="D460" s="286"/>
    </row>
    <row r="461" customFormat="false" ht="11.25" hidden="false" customHeight="false" outlineLevel="0" collapsed="false">
      <c r="A461" s="285"/>
      <c r="B461" s="286"/>
      <c r="C461" s="286"/>
      <c r="D461" s="286"/>
    </row>
    <row r="462" customFormat="false" ht="11.25" hidden="false" customHeight="false" outlineLevel="0" collapsed="false">
      <c r="A462" s="285"/>
      <c r="B462" s="286"/>
      <c r="C462" s="286"/>
      <c r="D462" s="286"/>
    </row>
    <row r="463" customFormat="false" ht="11.25" hidden="false" customHeight="false" outlineLevel="0" collapsed="false">
      <c r="A463" s="285"/>
      <c r="B463" s="286"/>
      <c r="C463" s="286"/>
      <c r="D463" s="286"/>
    </row>
    <row r="464" customFormat="false" ht="11.25" hidden="false" customHeight="false" outlineLevel="0" collapsed="false">
      <c r="A464" s="285"/>
      <c r="B464" s="286"/>
      <c r="C464" s="286"/>
      <c r="D464" s="286"/>
    </row>
    <row r="465" customFormat="false" ht="11.25" hidden="false" customHeight="false" outlineLevel="0" collapsed="false">
      <c r="A465" s="285"/>
      <c r="B465" s="286"/>
      <c r="C465" s="286"/>
      <c r="D465" s="286"/>
    </row>
    <row r="466" customFormat="false" ht="11.25" hidden="false" customHeight="false" outlineLevel="0" collapsed="false">
      <c r="A466" s="285"/>
      <c r="B466" s="286"/>
      <c r="C466" s="286"/>
      <c r="D466" s="286"/>
    </row>
    <row r="467" customFormat="false" ht="11.25" hidden="false" customHeight="false" outlineLevel="0" collapsed="false">
      <c r="A467" s="285"/>
      <c r="B467" s="286"/>
      <c r="C467" s="286"/>
      <c r="D467" s="286"/>
    </row>
    <row r="468" customFormat="false" ht="11.25" hidden="false" customHeight="false" outlineLevel="0" collapsed="false">
      <c r="A468" s="285"/>
      <c r="B468" s="286"/>
      <c r="C468" s="286"/>
      <c r="D468" s="286"/>
    </row>
    <row r="469" customFormat="false" ht="11.25" hidden="false" customHeight="false" outlineLevel="0" collapsed="false">
      <c r="A469" s="285"/>
      <c r="B469" s="286"/>
      <c r="C469" s="286"/>
      <c r="D469" s="286"/>
    </row>
    <row r="470" customFormat="false" ht="11.25" hidden="false" customHeight="false" outlineLevel="0" collapsed="false">
      <c r="A470" s="285"/>
      <c r="B470" s="286"/>
      <c r="C470" s="286"/>
      <c r="D470" s="286"/>
    </row>
    <row r="471" customFormat="false" ht="11.25" hidden="false" customHeight="false" outlineLevel="0" collapsed="false">
      <c r="A471" s="285"/>
      <c r="B471" s="286"/>
      <c r="C471" s="286"/>
      <c r="D471" s="286"/>
    </row>
    <row r="472" customFormat="false" ht="11.25" hidden="false" customHeight="false" outlineLevel="0" collapsed="false">
      <c r="A472" s="285"/>
      <c r="B472" s="286"/>
      <c r="C472" s="286"/>
      <c r="D472" s="286"/>
    </row>
    <row r="473" customFormat="false" ht="11.25" hidden="false" customHeight="false" outlineLevel="0" collapsed="false">
      <c r="A473" s="285"/>
      <c r="B473" s="286"/>
      <c r="C473" s="286"/>
      <c r="D473" s="286"/>
    </row>
    <row r="474" customFormat="false" ht="11.25" hidden="false" customHeight="false" outlineLevel="0" collapsed="false">
      <c r="A474" s="285"/>
      <c r="B474" s="286"/>
      <c r="C474" s="286"/>
      <c r="D474" s="286"/>
    </row>
    <row r="475" customFormat="false" ht="11.25" hidden="false" customHeight="false" outlineLevel="0" collapsed="false">
      <c r="A475" s="285"/>
      <c r="B475" s="286"/>
      <c r="C475" s="286"/>
      <c r="D475" s="286"/>
    </row>
    <row r="476" customFormat="false" ht="11.25" hidden="false" customHeight="false" outlineLevel="0" collapsed="false">
      <c r="A476" s="285"/>
      <c r="B476" s="286"/>
      <c r="C476" s="286"/>
      <c r="D476" s="286"/>
    </row>
    <row r="477" customFormat="false" ht="11.25" hidden="false" customHeight="false" outlineLevel="0" collapsed="false">
      <c r="A477" s="285"/>
      <c r="B477" s="286"/>
      <c r="C477" s="286"/>
      <c r="D477" s="286"/>
    </row>
    <row r="478" customFormat="false" ht="11.25" hidden="false" customHeight="false" outlineLevel="0" collapsed="false">
      <c r="A478" s="285"/>
      <c r="B478" s="286"/>
      <c r="C478" s="286"/>
      <c r="D478" s="286"/>
    </row>
    <row r="479" customFormat="false" ht="11.25" hidden="false" customHeight="false" outlineLevel="0" collapsed="false">
      <c r="A479" s="285"/>
      <c r="B479" s="286"/>
      <c r="C479" s="286"/>
      <c r="D479" s="286"/>
    </row>
    <row r="480" customFormat="false" ht="11.25" hidden="false" customHeight="false" outlineLevel="0" collapsed="false">
      <c r="A480" s="285"/>
      <c r="B480" s="286"/>
      <c r="C480" s="286"/>
      <c r="D480" s="286"/>
    </row>
    <row r="481" customFormat="false" ht="11.25" hidden="false" customHeight="false" outlineLevel="0" collapsed="false">
      <c r="A481" s="285"/>
      <c r="B481" s="286"/>
      <c r="C481" s="286"/>
      <c r="D481" s="286"/>
    </row>
    <row r="482" customFormat="false" ht="11.25" hidden="false" customHeight="false" outlineLevel="0" collapsed="false">
      <c r="A482" s="285"/>
      <c r="B482" s="286"/>
      <c r="C482" s="286"/>
      <c r="D482" s="286"/>
    </row>
    <row r="483" customFormat="false" ht="11.25" hidden="false" customHeight="false" outlineLevel="0" collapsed="false">
      <c r="A483" s="285"/>
      <c r="B483" s="286"/>
      <c r="C483" s="286"/>
      <c r="D483" s="286"/>
    </row>
    <row r="484" customFormat="false" ht="11.25" hidden="false" customHeight="false" outlineLevel="0" collapsed="false">
      <c r="A484" s="285"/>
      <c r="B484" s="286"/>
      <c r="C484" s="286"/>
      <c r="D484" s="286"/>
    </row>
    <row r="485" customFormat="false" ht="11.25" hidden="false" customHeight="false" outlineLevel="0" collapsed="false">
      <c r="A485" s="285"/>
      <c r="B485" s="286"/>
      <c r="C485" s="286"/>
      <c r="D485" s="286"/>
    </row>
    <row r="486" customFormat="false" ht="11.25" hidden="false" customHeight="false" outlineLevel="0" collapsed="false">
      <c r="A486" s="285"/>
      <c r="B486" s="286"/>
      <c r="C486" s="286"/>
      <c r="D486" s="286"/>
    </row>
    <row r="487" customFormat="false" ht="11.25" hidden="false" customHeight="false" outlineLevel="0" collapsed="false">
      <c r="A487" s="285"/>
      <c r="B487" s="286"/>
      <c r="C487" s="286"/>
      <c r="D487" s="286"/>
    </row>
    <row r="488" customFormat="false" ht="11.25" hidden="false" customHeight="false" outlineLevel="0" collapsed="false">
      <c r="A488" s="285"/>
      <c r="B488" s="286"/>
      <c r="C488" s="286"/>
      <c r="D488" s="286"/>
    </row>
    <row r="489" customFormat="false" ht="11.25" hidden="false" customHeight="false" outlineLevel="0" collapsed="false">
      <c r="A489" s="285"/>
      <c r="B489" s="286"/>
      <c r="C489" s="286"/>
      <c r="D489" s="286"/>
    </row>
    <row r="490" customFormat="false" ht="11.25" hidden="false" customHeight="false" outlineLevel="0" collapsed="false">
      <c r="A490" s="285"/>
      <c r="B490" s="286"/>
      <c r="C490" s="286"/>
      <c r="D490" s="286"/>
    </row>
    <row r="491" customFormat="false" ht="11.25" hidden="false" customHeight="false" outlineLevel="0" collapsed="false">
      <c r="A491" s="285"/>
      <c r="B491" s="286"/>
      <c r="C491" s="286"/>
      <c r="D491" s="286"/>
    </row>
    <row r="492" customFormat="false" ht="11.25" hidden="false" customHeight="false" outlineLevel="0" collapsed="false">
      <c r="A492" s="285"/>
      <c r="B492" s="286"/>
      <c r="C492" s="286"/>
      <c r="D492" s="286"/>
    </row>
    <row r="493" customFormat="false" ht="11.25" hidden="false" customHeight="false" outlineLevel="0" collapsed="false">
      <c r="A493" s="285"/>
      <c r="B493" s="286"/>
      <c r="C493" s="286"/>
      <c r="D493" s="286"/>
    </row>
    <row r="494" customFormat="false" ht="11.25" hidden="false" customHeight="false" outlineLevel="0" collapsed="false">
      <c r="A494" s="285"/>
      <c r="B494" s="286"/>
      <c r="C494" s="286"/>
      <c r="D494" s="286"/>
    </row>
    <row r="495" customFormat="false" ht="11.25" hidden="false" customHeight="false" outlineLevel="0" collapsed="false">
      <c r="A495" s="285"/>
      <c r="B495" s="286"/>
      <c r="C495" s="286"/>
      <c r="D495" s="286"/>
    </row>
    <row r="496" customFormat="false" ht="11.25" hidden="false" customHeight="false" outlineLevel="0" collapsed="false">
      <c r="A496" s="285"/>
      <c r="B496" s="286"/>
      <c r="C496" s="286"/>
      <c r="D496" s="286"/>
    </row>
    <row r="497" customFormat="false" ht="11.25" hidden="false" customHeight="false" outlineLevel="0" collapsed="false">
      <c r="A497" s="285"/>
      <c r="B497" s="286"/>
      <c r="C497" s="286"/>
      <c r="D497" s="286"/>
    </row>
    <row r="498" customFormat="false" ht="11.25" hidden="false" customHeight="false" outlineLevel="0" collapsed="false">
      <c r="A498" s="285"/>
      <c r="B498" s="286"/>
      <c r="C498" s="286"/>
      <c r="D498" s="286"/>
    </row>
    <row r="499" customFormat="false" ht="11.25" hidden="false" customHeight="false" outlineLevel="0" collapsed="false">
      <c r="A499" s="285"/>
      <c r="B499" s="286"/>
      <c r="C499" s="286"/>
      <c r="D499" s="286"/>
    </row>
    <row r="500" customFormat="false" ht="11.25" hidden="false" customHeight="false" outlineLevel="0" collapsed="false">
      <c r="A500" s="285"/>
      <c r="B500" s="286"/>
      <c r="C500" s="286"/>
      <c r="D500" s="286"/>
    </row>
    <row r="501" customFormat="false" ht="11.25" hidden="false" customHeight="false" outlineLevel="0" collapsed="false">
      <c r="A501" s="285"/>
      <c r="B501" s="286"/>
      <c r="C501" s="286"/>
      <c r="D501" s="286"/>
    </row>
    <row r="502" customFormat="false" ht="11.25" hidden="false" customHeight="false" outlineLevel="0" collapsed="false">
      <c r="A502" s="285"/>
      <c r="B502" s="286"/>
      <c r="C502" s="286"/>
      <c r="D502" s="286"/>
    </row>
    <row r="503" customFormat="false" ht="11.25" hidden="false" customHeight="false" outlineLevel="0" collapsed="false">
      <c r="A503" s="285"/>
      <c r="B503" s="286"/>
      <c r="C503" s="286"/>
      <c r="D503" s="286"/>
    </row>
    <row r="504" customFormat="false" ht="11.25" hidden="false" customHeight="false" outlineLevel="0" collapsed="false">
      <c r="A504" s="285"/>
      <c r="B504" s="286"/>
      <c r="C504" s="286"/>
      <c r="D504" s="286"/>
    </row>
    <row r="505" customFormat="false" ht="11.25" hidden="false" customHeight="false" outlineLevel="0" collapsed="false">
      <c r="A505" s="285"/>
      <c r="B505" s="286"/>
      <c r="C505" s="286"/>
      <c r="D505" s="286"/>
    </row>
    <row r="506" customFormat="false" ht="11.25" hidden="false" customHeight="false" outlineLevel="0" collapsed="false">
      <c r="A506" s="285"/>
      <c r="B506" s="286"/>
      <c r="C506" s="286"/>
      <c r="D506" s="286"/>
    </row>
    <row r="507" customFormat="false" ht="11.25" hidden="false" customHeight="false" outlineLevel="0" collapsed="false">
      <c r="A507" s="285"/>
      <c r="B507" s="286"/>
      <c r="C507" s="286"/>
      <c r="D507" s="286"/>
    </row>
    <row r="508" customFormat="false" ht="11.25" hidden="false" customHeight="false" outlineLevel="0" collapsed="false">
      <c r="A508" s="285"/>
      <c r="B508" s="286"/>
      <c r="C508" s="286"/>
      <c r="D508" s="286"/>
    </row>
    <row r="509" customFormat="false" ht="11.25" hidden="false" customHeight="false" outlineLevel="0" collapsed="false">
      <c r="A509" s="285"/>
      <c r="B509" s="286"/>
      <c r="C509" s="286"/>
      <c r="D509" s="286"/>
    </row>
    <row r="510" customFormat="false" ht="11.25" hidden="false" customHeight="false" outlineLevel="0" collapsed="false">
      <c r="A510" s="285"/>
      <c r="B510" s="286"/>
      <c r="C510" s="286"/>
      <c r="D510" s="286"/>
    </row>
    <row r="511" customFormat="false" ht="11.25" hidden="false" customHeight="false" outlineLevel="0" collapsed="false">
      <c r="A511" s="285"/>
      <c r="B511" s="286"/>
      <c r="C511" s="286"/>
      <c r="D511" s="286"/>
    </row>
    <row r="512" customFormat="false" ht="11.25" hidden="false" customHeight="false" outlineLevel="0" collapsed="false">
      <c r="A512" s="285"/>
      <c r="B512" s="286"/>
      <c r="C512" s="286"/>
      <c r="D512" s="286"/>
    </row>
    <row r="513" customFormat="false" ht="11.25" hidden="false" customHeight="false" outlineLevel="0" collapsed="false">
      <c r="A513" s="285"/>
      <c r="B513" s="286"/>
      <c r="C513" s="286"/>
      <c r="D513" s="286"/>
    </row>
    <row r="514" customFormat="false" ht="11.25" hidden="false" customHeight="false" outlineLevel="0" collapsed="false">
      <c r="A514" s="285"/>
      <c r="B514" s="286"/>
      <c r="C514" s="286"/>
      <c r="D514" s="286"/>
    </row>
    <row r="515" customFormat="false" ht="11.25" hidden="false" customHeight="false" outlineLevel="0" collapsed="false">
      <c r="A515" s="285"/>
      <c r="B515" s="286"/>
      <c r="C515" s="286"/>
      <c r="D515" s="286"/>
    </row>
    <row r="516" customFormat="false" ht="11.25" hidden="false" customHeight="false" outlineLevel="0" collapsed="false">
      <c r="A516" s="285"/>
      <c r="B516" s="286"/>
      <c r="C516" s="286"/>
      <c r="D516" s="286"/>
    </row>
    <row r="517" customFormat="false" ht="11.25" hidden="false" customHeight="false" outlineLevel="0" collapsed="false">
      <c r="A517" s="285"/>
      <c r="B517" s="286"/>
      <c r="C517" s="286"/>
      <c r="D517" s="286"/>
    </row>
    <row r="518" customFormat="false" ht="11.25" hidden="false" customHeight="false" outlineLevel="0" collapsed="false">
      <c r="A518" s="285"/>
      <c r="B518" s="286"/>
      <c r="C518" s="286"/>
      <c r="D518" s="286"/>
    </row>
    <row r="519" customFormat="false" ht="11.25" hidden="false" customHeight="false" outlineLevel="0" collapsed="false">
      <c r="A519" s="285"/>
      <c r="B519" s="286"/>
      <c r="C519" s="286"/>
      <c r="D519" s="286"/>
    </row>
    <row r="520" customFormat="false" ht="11.25" hidden="false" customHeight="false" outlineLevel="0" collapsed="false">
      <c r="A520" s="285"/>
      <c r="B520" s="286"/>
      <c r="C520" s="286"/>
      <c r="D520" s="286"/>
    </row>
    <row r="521" customFormat="false" ht="11.25" hidden="false" customHeight="false" outlineLevel="0" collapsed="false">
      <c r="A521" s="285"/>
      <c r="B521" s="286"/>
      <c r="C521" s="286"/>
      <c r="D521" s="286"/>
    </row>
    <row r="522" customFormat="false" ht="11.25" hidden="false" customHeight="false" outlineLevel="0" collapsed="false">
      <c r="A522" s="285"/>
      <c r="B522" s="286"/>
      <c r="C522" s="286"/>
      <c r="D522" s="286"/>
    </row>
    <row r="523" customFormat="false" ht="11.25" hidden="false" customHeight="false" outlineLevel="0" collapsed="false">
      <c r="A523" s="285"/>
      <c r="B523" s="286"/>
      <c r="C523" s="286"/>
      <c r="D523" s="286"/>
    </row>
    <row r="524" customFormat="false" ht="11.25" hidden="false" customHeight="false" outlineLevel="0" collapsed="false">
      <c r="A524" s="285"/>
      <c r="B524" s="286"/>
      <c r="C524" s="286"/>
      <c r="D524" s="286"/>
    </row>
    <row r="525" customFormat="false" ht="11.25" hidden="false" customHeight="false" outlineLevel="0" collapsed="false">
      <c r="A525" s="285"/>
      <c r="B525" s="286"/>
      <c r="C525" s="286"/>
      <c r="D525" s="286"/>
    </row>
    <row r="526" customFormat="false" ht="11.25" hidden="false" customHeight="false" outlineLevel="0" collapsed="false">
      <c r="A526" s="285"/>
      <c r="B526" s="286"/>
      <c r="C526" s="286"/>
      <c r="D526" s="286"/>
    </row>
    <row r="527" customFormat="false" ht="11.25" hidden="false" customHeight="false" outlineLevel="0" collapsed="false">
      <c r="A527" s="285"/>
      <c r="B527" s="286"/>
      <c r="C527" s="286"/>
      <c r="D527" s="286"/>
    </row>
    <row r="528" customFormat="false" ht="11.25" hidden="false" customHeight="false" outlineLevel="0" collapsed="false">
      <c r="A528" s="285"/>
      <c r="B528" s="286"/>
      <c r="C528" s="286"/>
      <c r="D528" s="286"/>
    </row>
    <row r="529" customFormat="false" ht="11.25" hidden="false" customHeight="false" outlineLevel="0" collapsed="false">
      <c r="A529" s="285"/>
      <c r="B529" s="286"/>
      <c r="C529" s="286"/>
      <c r="D529" s="286"/>
    </row>
    <row r="530" customFormat="false" ht="11.25" hidden="false" customHeight="false" outlineLevel="0" collapsed="false">
      <c r="A530" s="285"/>
      <c r="B530" s="286"/>
      <c r="C530" s="286"/>
      <c r="D530" s="286"/>
    </row>
    <row r="531" customFormat="false" ht="11.25" hidden="false" customHeight="false" outlineLevel="0" collapsed="false">
      <c r="A531" s="285"/>
      <c r="B531" s="286"/>
      <c r="C531" s="286"/>
      <c r="D531" s="286"/>
    </row>
    <row r="532" customFormat="false" ht="11.25" hidden="false" customHeight="false" outlineLevel="0" collapsed="false">
      <c r="A532" s="285"/>
      <c r="B532" s="286"/>
      <c r="C532" s="286"/>
      <c r="D532" s="286"/>
    </row>
    <row r="533" customFormat="false" ht="11.25" hidden="false" customHeight="false" outlineLevel="0" collapsed="false">
      <c r="A533" s="285"/>
      <c r="B533" s="286"/>
      <c r="C533" s="286"/>
      <c r="D533" s="286"/>
    </row>
    <row r="534" customFormat="false" ht="11.25" hidden="false" customHeight="false" outlineLevel="0" collapsed="false">
      <c r="A534" s="285"/>
      <c r="B534" s="286"/>
      <c r="C534" s="286"/>
      <c r="D534" s="286"/>
    </row>
    <row r="535" customFormat="false" ht="11.25" hidden="false" customHeight="false" outlineLevel="0" collapsed="false">
      <c r="A535" s="285"/>
      <c r="B535" s="286"/>
      <c r="C535" s="286"/>
      <c r="D535" s="286"/>
    </row>
    <row r="536" customFormat="false" ht="11.25" hidden="false" customHeight="false" outlineLevel="0" collapsed="false">
      <c r="A536" s="285"/>
      <c r="B536" s="286"/>
      <c r="C536" s="286"/>
      <c r="D536" s="286"/>
    </row>
    <row r="537" customFormat="false" ht="11.25" hidden="false" customHeight="false" outlineLevel="0" collapsed="false">
      <c r="A537" s="285"/>
      <c r="B537" s="286"/>
      <c r="C537" s="286"/>
      <c r="D537" s="286"/>
    </row>
    <row r="538" customFormat="false" ht="11.25" hidden="false" customHeight="false" outlineLevel="0" collapsed="false">
      <c r="A538" s="285"/>
      <c r="B538" s="286"/>
      <c r="C538" s="286"/>
      <c r="D538" s="286"/>
    </row>
    <row r="539" customFormat="false" ht="11.25" hidden="false" customHeight="false" outlineLevel="0" collapsed="false">
      <c r="A539" s="285"/>
      <c r="B539" s="286"/>
      <c r="C539" s="286"/>
      <c r="D539" s="286"/>
    </row>
    <row r="540" customFormat="false" ht="11.25" hidden="false" customHeight="false" outlineLevel="0" collapsed="false">
      <c r="A540" s="285"/>
      <c r="B540" s="286"/>
      <c r="C540" s="286"/>
      <c r="D540" s="286"/>
    </row>
    <row r="541" customFormat="false" ht="11.25" hidden="false" customHeight="false" outlineLevel="0" collapsed="false">
      <c r="A541" s="285"/>
      <c r="B541" s="286"/>
      <c r="C541" s="286"/>
      <c r="D541" s="286"/>
    </row>
    <row r="542" customFormat="false" ht="11.25" hidden="false" customHeight="false" outlineLevel="0" collapsed="false">
      <c r="A542" s="285"/>
      <c r="B542" s="286"/>
      <c r="C542" s="286"/>
      <c r="D542" s="286"/>
    </row>
    <row r="543" customFormat="false" ht="11.25" hidden="false" customHeight="false" outlineLevel="0" collapsed="false">
      <c r="A543" s="285"/>
      <c r="B543" s="286"/>
      <c r="C543" s="286"/>
      <c r="D543" s="286"/>
    </row>
    <row r="544" customFormat="false" ht="11.25" hidden="false" customHeight="false" outlineLevel="0" collapsed="false">
      <c r="A544" s="285"/>
      <c r="B544" s="286"/>
      <c r="C544" s="286"/>
      <c r="D544" s="286"/>
    </row>
    <row r="545" customFormat="false" ht="11.25" hidden="false" customHeight="false" outlineLevel="0" collapsed="false">
      <c r="A545" s="285"/>
      <c r="B545" s="286"/>
      <c r="C545" s="286"/>
      <c r="D545" s="286"/>
    </row>
    <row r="546" customFormat="false" ht="11.25" hidden="false" customHeight="false" outlineLevel="0" collapsed="false">
      <c r="A546" s="285"/>
      <c r="B546" s="286"/>
      <c r="C546" s="286"/>
      <c r="D546" s="286"/>
    </row>
    <row r="547" customFormat="false" ht="11.25" hidden="false" customHeight="false" outlineLevel="0" collapsed="false">
      <c r="A547" s="285"/>
      <c r="B547" s="286"/>
      <c r="C547" s="286"/>
      <c r="D547" s="286"/>
    </row>
    <row r="548" customFormat="false" ht="11.25" hidden="false" customHeight="false" outlineLevel="0" collapsed="false">
      <c r="A548" s="285"/>
      <c r="B548" s="286"/>
      <c r="C548" s="286"/>
      <c r="D548" s="286"/>
    </row>
    <row r="549" customFormat="false" ht="11.25" hidden="false" customHeight="false" outlineLevel="0" collapsed="false">
      <c r="A549" s="285"/>
      <c r="B549" s="286"/>
      <c r="C549" s="286"/>
      <c r="D549" s="286"/>
    </row>
    <row r="550" customFormat="false" ht="11.25" hidden="false" customHeight="false" outlineLevel="0" collapsed="false">
      <c r="A550" s="285"/>
      <c r="B550" s="286"/>
      <c r="C550" s="286"/>
      <c r="D550" s="286"/>
    </row>
    <row r="551" customFormat="false" ht="11.25" hidden="false" customHeight="false" outlineLevel="0" collapsed="false">
      <c r="A551" s="285"/>
      <c r="B551" s="286"/>
      <c r="C551" s="286"/>
      <c r="D551" s="286"/>
    </row>
    <row r="552" customFormat="false" ht="11.25" hidden="false" customHeight="false" outlineLevel="0" collapsed="false">
      <c r="A552" s="285"/>
      <c r="B552" s="286"/>
      <c r="C552" s="286"/>
      <c r="D552" s="286"/>
    </row>
    <row r="553" customFormat="false" ht="11.25" hidden="false" customHeight="false" outlineLevel="0" collapsed="false">
      <c r="A553" s="285"/>
      <c r="B553" s="286"/>
      <c r="C553" s="286"/>
      <c r="D553" s="286"/>
    </row>
    <row r="554" customFormat="false" ht="11.25" hidden="false" customHeight="false" outlineLevel="0" collapsed="false">
      <c r="A554" s="285"/>
      <c r="B554" s="286"/>
      <c r="C554" s="286"/>
      <c r="D554" s="286"/>
    </row>
    <row r="555" customFormat="false" ht="11.25" hidden="false" customHeight="false" outlineLevel="0" collapsed="false">
      <c r="A555" s="285"/>
      <c r="B555" s="286"/>
      <c r="C555" s="286"/>
      <c r="D555" s="286"/>
    </row>
    <row r="556" customFormat="false" ht="11.25" hidden="false" customHeight="false" outlineLevel="0" collapsed="false">
      <c r="A556" s="285"/>
      <c r="B556" s="286"/>
      <c r="C556" s="286"/>
      <c r="D556" s="286"/>
    </row>
    <row r="557" customFormat="false" ht="11.25" hidden="false" customHeight="false" outlineLevel="0" collapsed="false">
      <c r="A557" s="285"/>
      <c r="B557" s="286"/>
      <c r="C557" s="286"/>
      <c r="D557" s="286"/>
    </row>
    <row r="558" customFormat="false" ht="11.25" hidden="false" customHeight="false" outlineLevel="0" collapsed="false">
      <c r="A558" s="285"/>
      <c r="B558" s="286"/>
      <c r="C558" s="286"/>
      <c r="D558" s="286"/>
    </row>
    <row r="559" customFormat="false" ht="11.25" hidden="false" customHeight="false" outlineLevel="0" collapsed="false">
      <c r="A559" s="285"/>
      <c r="B559" s="286"/>
      <c r="C559" s="286"/>
      <c r="D559" s="286"/>
    </row>
    <row r="560" customFormat="false" ht="11.25" hidden="false" customHeight="false" outlineLevel="0" collapsed="false">
      <c r="A560" s="285"/>
      <c r="B560" s="286"/>
      <c r="C560" s="286"/>
      <c r="D560" s="286"/>
    </row>
    <row r="561" customFormat="false" ht="11.25" hidden="false" customHeight="false" outlineLevel="0" collapsed="false">
      <c r="A561" s="285"/>
      <c r="B561" s="286"/>
      <c r="C561" s="286"/>
      <c r="D561" s="286"/>
    </row>
    <row r="562" customFormat="false" ht="11.25" hidden="false" customHeight="false" outlineLevel="0" collapsed="false">
      <c r="A562" s="285"/>
      <c r="B562" s="286"/>
      <c r="C562" s="286"/>
      <c r="D562" s="286"/>
    </row>
    <row r="563" customFormat="false" ht="11.25" hidden="false" customHeight="false" outlineLevel="0" collapsed="false">
      <c r="A563" s="285"/>
      <c r="B563" s="286"/>
      <c r="C563" s="286"/>
      <c r="D563" s="286"/>
    </row>
    <row r="564" customFormat="false" ht="11.25" hidden="false" customHeight="false" outlineLevel="0" collapsed="false">
      <c r="A564" s="285"/>
      <c r="B564" s="286"/>
      <c r="C564" s="286"/>
      <c r="D564" s="286"/>
    </row>
    <row r="565" customFormat="false" ht="11.25" hidden="false" customHeight="false" outlineLevel="0" collapsed="false">
      <c r="A565" s="285"/>
      <c r="B565" s="286"/>
      <c r="C565" s="286"/>
      <c r="D565" s="286"/>
    </row>
    <row r="566" customFormat="false" ht="11.25" hidden="false" customHeight="false" outlineLevel="0" collapsed="false">
      <c r="A566" s="285"/>
      <c r="B566" s="286"/>
      <c r="C566" s="286"/>
      <c r="D566" s="286"/>
    </row>
    <row r="567" customFormat="false" ht="11.25" hidden="false" customHeight="false" outlineLevel="0" collapsed="false">
      <c r="A567" s="285"/>
      <c r="B567" s="286"/>
      <c r="C567" s="286"/>
      <c r="D567" s="286"/>
    </row>
    <row r="568" customFormat="false" ht="11.25" hidden="false" customHeight="false" outlineLevel="0" collapsed="false">
      <c r="A568" s="285"/>
      <c r="B568" s="286"/>
      <c r="C568" s="286"/>
      <c r="D568" s="286"/>
    </row>
    <row r="569" customFormat="false" ht="11.25" hidden="false" customHeight="false" outlineLevel="0" collapsed="false">
      <c r="A569" s="285"/>
      <c r="B569" s="286"/>
      <c r="C569" s="286"/>
      <c r="D569" s="286"/>
    </row>
    <row r="570" customFormat="false" ht="11.25" hidden="false" customHeight="false" outlineLevel="0" collapsed="false">
      <c r="A570" s="285"/>
      <c r="B570" s="286"/>
      <c r="C570" s="286"/>
      <c r="D570" s="286"/>
    </row>
    <row r="571" customFormat="false" ht="11.25" hidden="false" customHeight="false" outlineLevel="0" collapsed="false">
      <c r="A571" s="285"/>
      <c r="B571" s="286"/>
      <c r="C571" s="286"/>
      <c r="D571" s="286"/>
    </row>
    <row r="572" customFormat="false" ht="11.25" hidden="false" customHeight="false" outlineLevel="0" collapsed="false">
      <c r="A572" s="285"/>
      <c r="B572" s="286"/>
      <c r="C572" s="286"/>
      <c r="D572" s="286"/>
    </row>
    <row r="573" customFormat="false" ht="11.25" hidden="false" customHeight="false" outlineLevel="0" collapsed="false">
      <c r="A573" s="285"/>
      <c r="B573" s="286"/>
      <c r="C573" s="286"/>
      <c r="D573" s="286"/>
    </row>
    <row r="574" customFormat="false" ht="11.25" hidden="false" customHeight="false" outlineLevel="0" collapsed="false">
      <c r="A574" s="285"/>
      <c r="B574" s="286"/>
      <c r="C574" s="286"/>
      <c r="D574" s="286"/>
    </row>
    <row r="575" customFormat="false" ht="11.25" hidden="false" customHeight="false" outlineLevel="0" collapsed="false">
      <c r="A575" s="285"/>
      <c r="B575" s="286"/>
      <c r="C575" s="286"/>
      <c r="D575" s="286"/>
    </row>
    <row r="576" customFormat="false" ht="11.25" hidden="false" customHeight="false" outlineLevel="0" collapsed="false">
      <c r="A576" s="285"/>
      <c r="B576" s="286"/>
      <c r="C576" s="286"/>
      <c r="D576" s="286"/>
    </row>
    <row r="577" customFormat="false" ht="11.25" hidden="false" customHeight="false" outlineLevel="0" collapsed="false">
      <c r="A577" s="285"/>
      <c r="B577" s="286"/>
      <c r="C577" s="286"/>
      <c r="D577" s="286"/>
    </row>
    <row r="578" customFormat="false" ht="11.25" hidden="false" customHeight="false" outlineLevel="0" collapsed="false">
      <c r="A578" s="285"/>
      <c r="B578" s="286"/>
      <c r="C578" s="286"/>
      <c r="D578" s="286"/>
    </row>
    <row r="579" customFormat="false" ht="11.25" hidden="false" customHeight="false" outlineLevel="0" collapsed="false">
      <c r="A579" s="285"/>
      <c r="B579" s="286"/>
      <c r="C579" s="286"/>
      <c r="D579" s="286"/>
    </row>
    <row r="580" customFormat="false" ht="11.25" hidden="false" customHeight="false" outlineLevel="0" collapsed="false">
      <c r="A580" s="285"/>
      <c r="B580" s="286"/>
      <c r="C580" s="286"/>
      <c r="D580" s="286"/>
    </row>
    <row r="581" customFormat="false" ht="11.25" hidden="false" customHeight="false" outlineLevel="0" collapsed="false">
      <c r="A581" s="285"/>
      <c r="B581" s="286"/>
      <c r="C581" s="286"/>
      <c r="D581" s="286"/>
    </row>
    <row r="582" customFormat="false" ht="11.25" hidden="false" customHeight="false" outlineLevel="0" collapsed="false">
      <c r="A582" s="285"/>
      <c r="B582" s="286"/>
      <c r="C582" s="286"/>
      <c r="D582" s="286"/>
    </row>
    <row r="583" customFormat="false" ht="11.25" hidden="false" customHeight="false" outlineLevel="0" collapsed="false">
      <c r="A583" s="285"/>
      <c r="B583" s="286"/>
      <c r="C583" s="286"/>
      <c r="D583" s="286"/>
    </row>
    <row r="584" customFormat="false" ht="11.25" hidden="false" customHeight="false" outlineLevel="0" collapsed="false">
      <c r="A584" s="285"/>
      <c r="B584" s="286"/>
      <c r="C584" s="286"/>
      <c r="D584" s="286"/>
    </row>
    <row r="585" customFormat="false" ht="11.25" hidden="false" customHeight="false" outlineLevel="0" collapsed="false">
      <c r="A585" s="285"/>
      <c r="B585" s="286"/>
      <c r="C585" s="286"/>
      <c r="D585" s="286"/>
    </row>
    <row r="586" customFormat="false" ht="11.25" hidden="false" customHeight="false" outlineLevel="0" collapsed="false">
      <c r="A586" s="285"/>
      <c r="B586" s="286"/>
      <c r="C586" s="286"/>
      <c r="D586" s="286"/>
    </row>
    <row r="587" customFormat="false" ht="11.25" hidden="false" customHeight="false" outlineLevel="0" collapsed="false">
      <c r="A587" s="285"/>
      <c r="B587" s="286"/>
      <c r="C587" s="286"/>
      <c r="D587" s="286"/>
    </row>
    <row r="588" customFormat="false" ht="11.25" hidden="false" customHeight="false" outlineLevel="0" collapsed="false">
      <c r="A588" s="285"/>
      <c r="B588" s="286"/>
      <c r="C588" s="286"/>
      <c r="D588" s="286"/>
    </row>
    <row r="589" customFormat="false" ht="11.25" hidden="false" customHeight="false" outlineLevel="0" collapsed="false">
      <c r="A589" s="285"/>
      <c r="B589" s="286"/>
      <c r="C589" s="286"/>
      <c r="D589" s="286"/>
    </row>
    <row r="590" customFormat="false" ht="11.25" hidden="false" customHeight="false" outlineLevel="0" collapsed="false">
      <c r="A590" s="285"/>
      <c r="B590" s="286"/>
      <c r="C590" s="286"/>
      <c r="D590" s="286"/>
    </row>
    <row r="591" customFormat="false" ht="11.25" hidden="false" customHeight="false" outlineLevel="0" collapsed="false">
      <c r="A591" s="285"/>
      <c r="B591" s="286"/>
      <c r="C591" s="286"/>
      <c r="D591" s="286"/>
    </row>
    <row r="592" customFormat="false" ht="11.25" hidden="false" customHeight="false" outlineLevel="0" collapsed="false">
      <c r="A592" s="285"/>
      <c r="B592" s="286"/>
      <c r="C592" s="286"/>
      <c r="D592" s="286"/>
    </row>
    <row r="593" customFormat="false" ht="11.25" hidden="false" customHeight="false" outlineLevel="0" collapsed="false">
      <c r="A593" s="285"/>
      <c r="B593" s="286"/>
      <c r="C593" s="286"/>
      <c r="D593" s="286"/>
    </row>
    <row r="594" customFormat="false" ht="11.25" hidden="false" customHeight="false" outlineLevel="0" collapsed="false">
      <c r="A594" s="285"/>
      <c r="B594" s="286"/>
      <c r="C594" s="286"/>
      <c r="D594" s="286"/>
    </row>
    <row r="595" customFormat="false" ht="11.25" hidden="false" customHeight="false" outlineLevel="0" collapsed="false">
      <c r="A595" s="285"/>
      <c r="B595" s="286"/>
      <c r="C595" s="286"/>
      <c r="D595" s="286"/>
    </row>
    <row r="596" customFormat="false" ht="11.25" hidden="false" customHeight="false" outlineLevel="0" collapsed="false">
      <c r="A596" s="285"/>
      <c r="B596" s="286"/>
      <c r="C596" s="286"/>
      <c r="D596" s="286"/>
    </row>
    <row r="597" customFormat="false" ht="11.25" hidden="false" customHeight="false" outlineLevel="0" collapsed="false">
      <c r="A597" s="285"/>
      <c r="B597" s="286"/>
      <c r="C597" s="286"/>
      <c r="D597" s="286"/>
    </row>
    <row r="598" customFormat="false" ht="11.25" hidden="false" customHeight="false" outlineLevel="0" collapsed="false">
      <c r="A598" s="285"/>
      <c r="B598" s="286"/>
      <c r="C598" s="286"/>
      <c r="D598" s="286"/>
    </row>
    <row r="599" customFormat="false" ht="11.25" hidden="false" customHeight="false" outlineLevel="0" collapsed="false">
      <c r="A599" s="285"/>
      <c r="B599" s="286"/>
      <c r="C599" s="286"/>
      <c r="D599" s="286"/>
    </row>
    <row r="600" customFormat="false" ht="11.25" hidden="false" customHeight="false" outlineLevel="0" collapsed="false">
      <c r="A600" s="285"/>
      <c r="B600" s="286"/>
      <c r="C600" s="286"/>
      <c r="D600" s="286"/>
    </row>
    <row r="601" customFormat="false" ht="11.25" hidden="false" customHeight="false" outlineLevel="0" collapsed="false">
      <c r="A601" s="285"/>
      <c r="B601" s="286"/>
      <c r="C601" s="286"/>
      <c r="D601" s="286"/>
    </row>
    <row r="602" customFormat="false" ht="11.25" hidden="false" customHeight="false" outlineLevel="0" collapsed="false">
      <c r="A602" s="285"/>
      <c r="B602" s="286"/>
      <c r="C602" s="286"/>
      <c r="D602" s="286"/>
    </row>
    <row r="603" customFormat="false" ht="11.25" hidden="false" customHeight="false" outlineLevel="0" collapsed="false">
      <c r="A603" s="285"/>
      <c r="B603" s="286"/>
      <c r="C603" s="286"/>
      <c r="D603" s="286"/>
    </row>
    <row r="604" customFormat="false" ht="11.25" hidden="false" customHeight="false" outlineLevel="0" collapsed="false">
      <c r="A604" s="285"/>
      <c r="B604" s="286"/>
      <c r="C604" s="286"/>
      <c r="D604" s="286"/>
    </row>
    <row r="605" customFormat="false" ht="11.25" hidden="false" customHeight="false" outlineLevel="0" collapsed="false">
      <c r="A605" s="285"/>
      <c r="B605" s="286"/>
      <c r="C605" s="286"/>
      <c r="D605" s="286"/>
    </row>
    <row r="606" customFormat="false" ht="11.25" hidden="false" customHeight="false" outlineLevel="0" collapsed="false">
      <c r="A606" s="285"/>
      <c r="B606" s="286"/>
      <c r="C606" s="286"/>
      <c r="D606" s="286"/>
    </row>
    <row r="607" customFormat="false" ht="11.25" hidden="false" customHeight="false" outlineLevel="0" collapsed="false">
      <c r="A607" s="285"/>
      <c r="B607" s="286"/>
      <c r="C607" s="286"/>
      <c r="D607" s="286"/>
    </row>
    <row r="608" customFormat="false" ht="11.25" hidden="false" customHeight="false" outlineLevel="0" collapsed="false">
      <c r="A608" s="285"/>
      <c r="B608" s="286"/>
      <c r="C608" s="286"/>
      <c r="D608" s="286"/>
    </row>
    <row r="609" customFormat="false" ht="11.25" hidden="false" customHeight="false" outlineLevel="0" collapsed="false">
      <c r="A609" s="285"/>
      <c r="B609" s="286"/>
      <c r="C609" s="286"/>
      <c r="D609" s="286"/>
    </row>
    <row r="610" customFormat="false" ht="11.25" hidden="false" customHeight="false" outlineLevel="0" collapsed="false">
      <c r="A610" s="285"/>
      <c r="B610" s="286"/>
      <c r="C610" s="286"/>
      <c r="D610" s="286"/>
    </row>
    <row r="611" customFormat="false" ht="11.25" hidden="false" customHeight="false" outlineLevel="0" collapsed="false">
      <c r="A611" s="285"/>
      <c r="B611" s="286"/>
      <c r="C611" s="286"/>
      <c r="D611" s="286"/>
    </row>
    <row r="612" customFormat="false" ht="11.25" hidden="false" customHeight="false" outlineLevel="0" collapsed="false">
      <c r="A612" s="285"/>
      <c r="B612" s="286"/>
      <c r="C612" s="286"/>
      <c r="D612" s="286"/>
    </row>
    <row r="613" customFormat="false" ht="11.25" hidden="false" customHeight="false" outlineLevel="0" collapsed="false">
      <c r="A613" s="285"/>
      <c r="B613" s="286"/>
      <c r="C613" s="286"/>
      <c r="D613" s="286"/>
    </row>
    <row r="614" customFormat="false" ht="11.25" hidden="false" customHeight="false" outlineLevel="0" collapsed="false">
      <c r="A614" s="285"/>
      <c r="B614" s="286"/>
      <c r="C614" s="286"/>
      <c r="D614" s="286"/>
    </row>
    <row r="615" customFormat="false" ht="11.25" hidden="false" customHeight="false" outlineLevel="0" collapsed="false">
      <c r="A615" s="285"/>
      <c r="B615" s="286"/>
      <c r="C615" s="286"/>
      <c r="D615" s="286"/>
    </row>
    <row r="616" customFormat="false" ht="11.25" hidden="false" customHeight="false" outlineLevel="0" collapsed="false">
      <c r="A616" s="285"/>
      <c r="B616" s="286"/>
      <c r="C616" s="286"/>
      <c r="D616" s="286"/>
    </row>
    <row r="617" customFormat="false" ht="11.25" hidden="false" customHeight="false" outlineLevel="0" collapsed="false">
      <c r="A617" s="285"/>
      <c r="B617" s="286"/>
      <c r="C617" s="286"/>
      <c r="D617" s="286"/>
    </row>
    <row r="618" customFormat="false" ht="11.25" hidden="false" customHeight="false" outlineLevel="0" collapsed="false">
      <c r="A618" s="285"/>
      <c r="B618" s="286"/>
      <c r="C618" s="286"/>
      <c r="D618" s="286"/>
    </row>
    <row r="619" customFormat="false" ht="11.25" hidden="false" customHeight="false" outlineLevel="0" collapsed="false">
      <c r="A619" s="285"/>
      <c r="B619" s="286"/>
      <c r="C619" s="286"/>
      <c r="D619" s="286"/>
    </row>
    <row r="620" customFormat="false" ht="11.25" hidden="false" customHeight="false" outlineLevel="0" collapsed="false">
      <c r="A620" s="285"/>
      <c r="B620" s="286"/>
      <c r="C620" s="286"/>
      <c r="D620" s="286"/>
    </row>
    <row r="621" customFormat="false" ht="11.25" hidden="false" customHeight="false" outlineLevel="0" collapsed="false">
      <c r="A621" s="285"/>
      <c r="B621" s="286"/>
      <c r="C621" s="286"/>
      <c r="D621" s="286"/>
    </row>
    <row r="622" customFormat="false" ht="11.25" hidden="false" customHeight="false" outlineLevel="0" collapsed="false">
      <c r="A622" s="285"/>
      <c r="B622" s="286"/>
      <c r="C622" s="286"/>
      <c r="D622" s="286"/>
    </row>
    <row r="623" customFormat="false" ht="11.25" hidden="false" customHeight="false" outlineLevel="0" collapsed="false">
      <c r="A623" s="285"/>
      <c r="B623" s="286"/>
      <c r="C623" s="286"/>
      <c r="D623" s="286"/>
    </row>
    <row r="624" customFormat="false" ht="11.25" hidden="false" customHeight="false" outlineLevel="0" collapsed="false">
      <c r="A624" s="285"/>
      <c r="B624" s="286"/>
      <c r="C624" s="286"/>
      <c r="D624" s="286"/>
    </row>
    <row r="625" customFormat="false" ht="11.25" hidden="false" customHeight="false" outlineLevel="0" collapsed="false">
      <c r="A625" s="285"/>
      <c r="B625" s="286"/>
      <c r="C625" s="286"/>
      <c r="D625" s="286"/>
    </row>
    <row r="626" customFormat="false" ht="11.25" hidden="false" customHeight="false" outlineLevel="0" collapsed="false">
      <c r="A626" s="285"/>
      <c r="B626" s="286"/>
      <c r="C626" s="286"/>
      <c r="D626" s="286"/>
    </row>
    <row r="627" customFormat="false" ht="11.25" hidden="false" customHeight="false" outlineLevel="0" collapsed="false">
      <c r="A627" s="285"/>
      <c r="B627" s="286"/>
      <c r="C627" s="286"/>
      <c r="D627" s="286"/>
    </row>
    <row r="628" customFormat="false" ht="11.25" hidden="false" customHeight="false" outlineLevel="0" collapsed="false">
      <c r="A628" s="285"/>
      <c r="B628" s="286"/>
      <c r="C628" s="286"/>
      <c r="D628" s="286"/>
    </row>
    <row r="629" customFormat="false" ht="11.25" hidden="false" customHeight="false" outlineLevel="0" collapsed="false">
      <c r="A629" s="285"/>
      <c r="B629" s="286"/>
      <c r="C629" s="286"/>
      <c r="D629" s="286"/>
    </row>
    <row r="630" customFormat="false" ht="11.25" hidden="false" customHeight="false" outlineLevel="0" collapsed="false">
      <c r="A630" s="285"/>
      <c r="B630" s="286"/>
      <c r="C630" s="286"/>
      <c r="D630" s="286"/>
    </row>
    <row r="631" customFormat="false" ht="11.25" hidden="false" customHeight="false" outlineLevel="0" collapsed="false">
      <c r="A631" s="285"/>
      <c r="B631" s="286"/>
      <c r="C631" s="286"/>
      <c r="D631" s="286"/>
    </row>
    <row r="632" customFormat="false" ht="11.25" hidden="false" customHeight="false" outlineLevel="0" collapsed="false">
      <c r="A632" s="285"/>
      <c r="B632" s="286"/>
      <c r="C632" s="286"/>
      <c r="D632" s="286"/>
    </row>
    <row r="633" customFormat="false" ht="11.25" hidden="false" customHeight="false" outlineLevel="0" collapsed="false">
      <c r="A633" s="285"/>
      <c r="B633" s="286"/>
      <c r="C633" s="286"/>
      <c r="D633" s="286"/>
    </row>
    <row r="634" customFormat="false" ht="11.25" hidden="false" customHeight="false" outlineLevel="0" collapsed="false">
      <c r="A634" s="285"/>
      <c r="B634" s="286"/>
      <c r="C634" s="286"/>
      <c r="D634" s="286"/>
    </row>
    <row r="635" customFormat="false" ht="11.25" hidden="false" customHeight="false" outlineLevel="0" collapsed="false">
      <c r="A635" s="285"/>
      <c r="B635" s="286"/>
      <c r="C635" s="286"/>
      <c r="D635" s="286"/>
    </row>
    <row r="636" customFormat="false" ht="11.25" hidden="false" customHeight="false" outlineLevel="0" collapsed="false">
      <c r="A636" s="285"/>
      <c r="B636" s="286"/>
      <c r="C636" s="286"/>
      <c r="D636" s="286"/>
    </row>
    <row r="637" customFormat="false" ht="11.25" hidden="false" customHeight="false" outlineLevel="0" collapsed="false">
      <c r="A637" s="285"/>
      <c r="B637" s="286"/>
      <c r="C637" s="286"/>
      <c r="D637" s="286"/>
    </row>
    <row r="638" customFormat="false" ht="11.25" hidden="false" customHeight="false" outlineLevel="0" collapsed="false">
      <c r="A638" s="285"/>
      <c r="B638" s="286"/>
      <c r="C638" s="286"/>
      <c r="D638" s="286"/>
    </row>
    <row r="639" customFormat="false" ht="11.25" hidden="false" customHeight="false" outlineLevel="0" collapsed="false">
      <c r="A639" s="285"/>
      <c r="B639" s="286"/>
      <c r="C639" s="286"/>
      <c r="D639" s="286"/>
    </row>
    <row r="640" customFormat="false" ht="11.25" hidden="false" customHeight="false" outlineLevel="0" collapsed="false">
      <c r="A640" s="285"/>
      <c r="B640" s="286"/>
      <c r="C640" s="286"/>
      <c r="D640" s="286"/>
    </row>
    <row r="641" customFormat="false" ht="11.25" hidden="false" customHeight="false" outlineLevel="0" collapsed="false">
      <c r="A641" s="285"/>
      <c r="B641" s="286"/>
      <c r="C641" s="286"/>
      <c r="D641" s="286"/>
    </row>
    <row r="642" customFormat="false" ht="11.25" hidden="false" customHeight="false" outlineLevel="0" collapsed="false">
      <c r="A642" s="285"/>
      <c r="B642" s="286"/>
      <c r="C642" s="286"/>
      <c r="D642" s="286"/>
    </row>
    <row r="643" customFormat="false" ht="11.25" hidden="false" customHeight="false" outlineLevel="0" collapsed="false">
      <c r="A643" s="285"/>
      <c r="B643" s="286"/>
      <c r="C643" s="286"/>
      <c r="D643" s="286"/>
    </row>
    <row r="644" customFormat="false" ht="11.25" hidden="false" customHeight="false" outlineLevel="0" collapsed="false">
      <c r="A644" s="285"/>
      <c r="B644" s="286"/>
      <c r="C644" s="286"/>
      <c r="D644" s="286"/>
    </row>
    <row r="645" customFormat="false" ht="11.25" hidden="false" customHeight="false" outlineLevel="0" collapsed="false">
      <c r="A645" s="285"/>
      <c r="B645" s="286"/>
      <c r="C645" s="286"/>
      <c r="D645" s="286"/>
    </row>
    <row r="646" customFormat="false" ht="11.25" hidden="false" customHeight="false" outlineLevel="0" collapsed="false">
      <c r="A646" s="285"/>
      <c r="B646" s="286"/>
      <c r="C646" s="286"/>
      <c r="D646" s="286"/>
    </row>
    <row r="647" customFormat="false" ht="11.25" hidden="false" customHeight="false" outlineLevel="0" collapsed="false">
      <c r="A647" s="285"/>
      <c r="B647" s="286"/>
      <c r="C647" s="286"/>
      <c r="D647" s="286"/>
    </row>
    <row r="648" customFormat="false" ht="11.25" hidden="false" customHeight="false" outlineLevel="0" collapsed="false">
      <c r="A648" s="285"/>
      <c r="B648" s="286"/>
      <c r="C648" s="286"/>
      <c r="D648" s="286"/>
    </row>
    <row r="649" customFormat="false" ht="11.25" hidden="false" customHeight="false" outlineLevel="0" collapsed="false">
      <c r="A649" s="285"/>
      <c r="B649" s="286"/>
      <c r="C649" s="286"/>
      <c r="D649" s="286"/>
    </row>
    <row r="650" customFormat="false" ht="11.25" hidden="false" customHeight="false" outlineLevel="0" collapsed="false">
      <c r="A650" s="285"/>
      <c r="B650" s="286"/>
      <c r="C650" s="286"/>
      <c r="D650" s="286"/>
    </row>
    <row r="651" customFormat="false" ht="11.25" hidden="false" customHeight="false" outlineLevel="0" collapsed="false">
      <c r="A651" s="285"/>
      <c r="B651" s="286"/>
      <c r="C651" s="286"/>
      <c r="D651" s="286"/>
    </row>
    <row r="652" customFormat="false" ht="11.25" hidden="false" customHeight="false" outlineLevel="0" collapsed="false">
      <c r="A652" s="285"/>
      <c r="B652" s="286"/>
      <c r="C652" s="286"/>
      <c r="D652" s="286"/>
    </row>
    <row r="653" customFormat="false" ht="11.25" hidden="false" customHeight="false" outlineLevel="0" collapsed="false">
      <c r="A653" s="285"/>
      <c r="B653" s="286"/>
      <c r="C653" s="286"/>
      <c r="D653" s="286"/>
    </row>
    <row r="654" customFormat="false" ht="11.25" hidden="false" customHeight="false" outlineLevel="0" collapsed="false">
      <c r="A654" s="285"/>
      <c r="B654" s="286"/>
      <c r="C654" s="286"/>
      <c r="D654" s="286"/>
    </row>
    <row r="655" customFormat="false" ht="11.25" hidden="false" customHeight="false" outlineLevel="0" collapsed="false">
      <c r="A655" s="285"/>
      <c r="B655" s="286"/>
      <c r="C655" s="286"/>
      <c r="D655" s="286"/>
    </row>
    <row r="656" customFormat="false" ht="11.25" hidden="false" customHeight="false" outlineLevel="0" collapsed="false">
      <c r="A656" s="285"/>
      <c r="B656" s="286"/>
      <c r="C656" s="286"/>
      <c r="D656" s="286"/>
    </row>
    <row r="657" customFormat="false" ht="11.25" hidden="false" customHeight="false" outlineLevel="0" collapsed="false">
      <c r="A657" s="285"/>
      <c r="B657" s="286"/>
      <c r="C657" s="286"/>
      <c r="D657" s="286"/>
    </row>
    <row r="658" customFormat="false" ht="11.25" hidden="false" customHeight="false" outlineLevel="0" collapsed="false">
      <c r="A658" s="285"/>
      <c r="B658" s="286"/>
      <c r="C658" s="286"/>
      <c r="D658" s="286"/>
    </row>
    <row r="659" customFormat="false" ht="11.25" hidden="false" customHeight="false" outlineLevel="0" collapsed="false">
      <c r="A659" s="285"/>
      <c r="B659" s="286"/>
      <c r="C659" s="286"/>
      <c r="D659" s="286"/>
    </row>
    <row r="660" customFormat="false" ht="11.25" hidden="false" customHeight="false" outlineLevel="0" collapsed="false">
      <c r="A660" s="285"/>
      <c r="B660" s="286"/>
      <c r="C660" s="286"/>
      <c r="D660" s="286"/>
    </row>
    <row r="661" customFormat="false" ht="11.25" hidden="false" customHeight="false" outlineLevel="0" collapsed="false">
      <c r="A661" s="285"/>
      <c r="B661" s="286"/>
      <c r="C661" s="286"/>
      <c r="D661" s="286"/>
    </row>
    <row r="662" customFormat="false" ht="11.25" hidden="false" customHeight="false" outlineLevel="0" collapsed="false">
      <c r="A662" s="285"/>
      <c r="B662" s="286"/>
      <c r="C662" s="286"/>
      <c r="D662" s="286"/>
    </row>
    <row r="663" customFormat="false" ht="11.25" hidden="false" customHeight="false" outlineLevel="0" collapsed="false">
      <c r="A663" s="285"/>
      <c r="B663" s="286"/>
      <c r="C663" s="286"/>
      <c r="D663" s="286"/>
    </row>
    <row r="664" customFormat="false" ht="11.25" hidden="false" customHeight="false" outlineLevel="0" collapsed="false">
      <c r="A664" s="285"/>
      <c r="B664" s="286"/>
      <c r="C664" s="286"/>
      <c r="D664" s="286"/>
    </row>
    <row r="665" customFormat="false" ht="11.25" hidden="false" customHeight="false" outlineLevel="0" collapsed="false">
      <c r="A665" s="285"/>
      <c r="B665" s="286"/>
      <c r="C665" s="286"/>
      <c r="D665" s="286"/>
    </row>
    <row r="666" customFormat="false" ht="11.25" hidden="false" customHeight="false" outlineLevel="0" collapsed="false">
      <c r="A666" s="285"/>
      <c r="B666" s="286"/>
      <c r="C666" s="286"/>
      <c r="D666" s="286"/>
    </row>
    <row r="667" customFormat="false" ht="11.25" hidden="false" customHeight="false" outlineLevel="0" collapsed="false">
      <c r="A667" s="285"/>
      <c r="B667" s="286"/>
      <c r="C667" s="286"/>
      <c r="D667" s="286"/>
    </row>
    <row r="668" customFormat="false" ht="11.25" hidden="false" customHeight="false" outlineLevel="0" collapsed="false">
      <c r="A668" s="285"/>
      <c r="B668" s="286"/>
      <c r="C668" s="286"/>
      <c r="D668" s="286"/>
    </row>
    <row r="669" customFormat="false" ht="11.25" hidden="false" customHeight="false" outlineLevel="0" collapsed="false">
      <c r="A669" s="285"/>
      <c r="B669" s="286"/>
      <c r="C669" s="286"/>
      <c r="D669" s="286"/>
    </row>
    <row r="670" customFormat="false" ht="11.25" hidden="false" customHeight="false" outlineLevel="0" collapsed="false">
      <c r="A670" s="285"/>
      <c r="B670" s="286"/>
      <c r="C670" s="286"/>
      <c r="D670" s="286"/>
    </row>
    <row r="671" customFormat="false" ht="11.25" hidden="false" customHeight="false" outlineLevel="0" collapsed="false">
      <c r="A671" s="285"/>
      <c r="B671" s="286"/>
      <c r="C671" s="286"/>
      <c r="D671" s="286"/>
    </row>
    <row r="672" customFormat="false" ht="11.25" hidden="false" customHeight="false" outlineLevel="0" collapsed="false">
      <c r="A672" s="285"/>
      <c r="B672" s="286"/>
      <c r="C672" s="286"/>
      <c r="D672" s="286"/>
    </row>
    <row r="673" customFormat="false" ht="11.25" hidden="false" customHeight="false" outlineLevel="0" collapsed="false">
      <c r="A673" s="285"/>
      <c r="B673" s="286"/>
      <c r="C673" s="286"/>
      <c r="D673" s="286"/>
    </row>
    <row r="674" customFormat="false" ht="11.25" hidden="false" customHeight="false" outlineLevel="0" collapsed="false">
      <c r="A674" s="285"/>
      <c r="B674" s="286"/>
      <c r="C674" s="286"/>
      <c r="D674" s="286"/>
    </row>
    <row r="675" customFormat="false" ht="11.25" hidden="false" customHeight="false" outlineLevel="0" collapsed="false">
      <c r="A675" s="285"/>
      <c r="B675" s="286"/>
      <c r="C675" s="286"/>
      <c r="D675" s="286"/>
    </row>
    <row r="676" customFormat="false" ht="11.25" hidden="false" customHeight="false" outlineLevel="0" collapsed="false">
      <c r="A676" s="285"/>
      <c r="B676" s="286"/>
      <c r="C676" s="286"/>
      <c r="D676" s="286"/>
    </row>
    <row r="677" customFormat="false" ht="11.25" hidden="false" customHeight="false" outlineLevel="0" collapsed="false">
      <c r="A677" s="285"/>
      <c r="B677" s="286"/>
      <c r="C677" s="286"/>
      <c r="D677" s="286"/>
    </row>
    <row r="678" customFormat="false" ht="11.25" hidden="false" customHeight="false" outlineLevel="0" collapsed="false">
      <c r="A678" s="285"/>
      <c r="B678" s="286"/>
      <c r="C678" s="286"/>
      <c r="D678" s="286"/>
    </row>
    <row r="679" customFormat="false" ht="11.25" hidden="false" customHeight="false" outlineLevel="0" collapsed="false">
      <c r="A679" s="285"/>
      <c r="B679" s="286"/>
      <c r="C679" s="286"/>
      <c r="D679" s="286"/>
    </row>
    <row r="680" customFormat="false" ht="11.25" hidden="false" customHeight="false" outlineLevel="0" collapsed="false">
      <c r="A680" s="285"/>
      <c r="B680" s="286"/>
      <c r="C680" s="286"/>
      <c r="D680" s="286"/>
    </row>
    <row r="681" customFormat="false" ht="11.25" hidden="false" customHeight="false" outlineLevel="0" collapsed="false">
      <c r="A681" s="285"/>
      <c r="B681" s="286"/>
      <c r="C681" s="286"/>
      <c r="D681" s="286"/>
    </row>
    <row r="682" customFormat="false" ht="11.25" hidden="false" customHeight="false" outlineLevel="0" collapsed="false">
      <c r="A682" s="285"/>
      <c r="B682" s="286"/>
      <c r="C682" s="286"/>
      <c r="D682" s="286"/>
    </row>
    <row r="683" customFormat="false" ht="11.25" hidden="false" customHeight="false" outlineLevel="0" collapsed="false">
      <c r="A683" s="285"/>
      <c r="B683" s="286"/>
      <c r="C683" s="286"/>
      <c r="D683" s="286"/>
    </row>
    <row r="684" customFormat="false" ht="11.25" hidden="false" customHeight="false" outlineLevel="0" collapsed="false">
      <c r="A684" s="285"/>
      <c r="B684" s="286"/>
      <c r="C684" s="286"/>
      <c r="D684" s="286"/>
    </row>
    <row r="685" customFormat="false" ht="11.25" hidden="false" customHeight="false" outlineLevel="0" collapsed="false">
      <c r="A685" s="285"/>
      <c r="B685" s="286"/>
      <c r="C685" s="286"/>
      <c r="D685" s="286"/>
    </row>
    <row r="686" customFormat="false" ht="11.25" hidden="false" customHeight="false" outlineLevel="0" collapsed="false">
      <c r="A686" s="285"/>
      <c r="B686" s="286"/>
      <c r="C686" s="286"/>
      <c r="D686" s="286"/>
    </row>
    <row r="687" customFormat="false" ht="11.25" hidden="false" customHeight="false" outlineLevel="0" collapsed="false">
      <c r="A687" s="285"/>
      <c r="B687" s="286"/>
      <c r="C687" s="286"/>
      <c r="D687" s="286"/>
    </row>
    <row r="688" customFormat="false" ht="11.25" hidden="false" customHeight="false" outlineLevel="0" collapsed="false">
      <c r="A688" s="285"/>
      <c r="B688" s="286"/>
      <c r="C688" s="286"/>
      <c r="D688" s="286"/>
    </row>
    <row r="689" customFormat="false" ht="11.25" hidden="false" customHeight="false" outlineLevel="0" collapsed="false">
      <c r="A689" s="285"/>
      <c r="B689" s="286"/>
      <c r="C689" s="286"/>
      <c r="D689" s="286"/>
    </row>
    <row r="690" customFormat="false" ht="11.25" hidden="false" customHeight="false" outlineLevel="0" collapsed="false">
      <c r="A690" s="285"/>
      <c r="B690" s="286"/>
      <c r="C690" s="286"/>
      <c r="D690" s="286"/>
    </row>
    <row r="691" customFormat="false" ht="11.25" hidden="false" customHeight="false" outlineLevel="0" collapsed="false">
      <c r="A691" s="285"/>
      <c r="B691" s="286"/>
      <c r="C691" s="286"/>
      <c r="D691" s="286"/>
    </row>
    <row r="692" customFormat="false" ht="11.25" hidden="false" customHeight="false" outlineLevel="0" collapsed="false">
      <c r="A692" s="285"/>
      <c r="B692" s="286"/>
      <c r="C692" s="286"/>
      <c r="D692" s="286"/>
    </row>
    <row r="693" customFormat="false" ht="11.25" hidden="false" customHeight="false" outlineLevel="0" collapsed="false">
      <c r="A693" s="285"/>
      <c r="B693" s="286"/>
      <c r="C693" s="286"/>
      <c r="D693" s="286"/>
    </row>
    <row r="694" customFormat="false" ht="11.25" hidden="false" customHeight="false" outlineLevel="0" collapsed="false">
      <c r="A694" s="285"/>
      <c r="B694" s="286"/>
      <c r="C694" s="286"/>
      <c r="D694" s="286"/>
    </row>
    <row r="695" customFormat="false" ht="11.25" hidden="false" customHeight="false" outlineLevel="0" collapsed="false">
      <c r="A695" s="285"/>
      <c r="B695" s="286"/>
      <c r="C695" s="286"/>
      <c r="D695" s="286"/>
    </row>
    <row r="696" customFormat="false" ht="11.25" hidden="false" customHeight="false" outlineLevel="0" collapsed="false">
      <c r="A696" s="285"/>
      <c r="B696" s="286"/>
      <c r="C696" s="286"/>
      <c r="D696" s="286"/>
    </row>
    <row r="697" customFormat="false" ht="11.25" hidden="false" customHeight="false" outlineLevel="0" collapsed="false">
      <c r="A697" s="285"/>
      <c r="B697" s="286"/>
      <c r="C697" s="286"/>
      <c r="D697" s="286"/>
    </row>
    <row r="698" customFormat="false" ht="11.25" hidden="false" customHeight="false" outlineLevel="0" collapsed="false">
      <c r="A698" s="285"/>
      <c r="B698" s="286"/>
      <c r="C698" s="286"/>
      <c r="D698" s="286"/>
    </row>
    <row r="699" customFormat="false" ht="11.25" hidden="false" customHeight="false" outlineLevel="0" collapsed="false">
      <c r="A699" s="285"/>
      <c r="B699" s="286"/>
      <c r="C699" s="286"/>
      <c r="D699" s="286"/>
    </row>
    <row r="700" customFormat="false" ht="11.25" hidden="false" customHeight="false" outlineLevel="0" collapsed="false">
      <c r="A700" s="285"/>
      <c r="B700" s="286"/>
      <c r="C700" s="286"/>
      <c r="D700" s="286"/>
    </row>
    <row r="701" customFormat="false" ht="11.25" hidden="false" customHeight="false" outlineLevel="0" collapsed="false">
      <c r="A701" s="285"/>
      <c r="B701" s="286"/>
      <c r="C701" s="286"/>
      <c r="D701" s="286"/>
    </row>
    <row r="702" customFormat="false" ht="11.25" hidden="false" customHeight="false" outlineLevel="0" collapsed="false">
      <c r="A702" s="285"/>
      <c r="B702" s="286"/>
      <c r="C702" s="286"/>
      <c r="D702" s="286"/>
    </row>
    <row r="703" customFormat="false" ht="11.25" hidden="false" customHeight="false" outlineLevel="0" collapsed="false">
      <c r="A703" s="285"/>
      <c r="B703" s="286"/>
      <c r="C703" s="286"/>
      <c r="D703" s="286"/>
    </row>
    <row r="704" customFormat="false" ht="11.25" hidden="false" customHeight="false" outlineLevel="0" collapsed="false">
      <c r="A704" s="285"/>
      <c r="B704" s="286"/>
      <c r="C704" s="286"/>
      <c r="D704" s="286"/>
    </row>
    <row r="705" customFormat="false" ht="11.25" hidden="false" customHeight="false" outlineLevel="0" collapsed="false">
      <c r="A705" s="285"/>
      <c r="B705" s="286"/>
      <c r="C705" s="286"/>
      <c r="D705" s="286"/>
    </row>
    <row r="706" customFormat="false" ht="11.25" hidden="false" customHeight="false" outlineLevel="0" collapsed="false">
      <c r="A706" s="285"/>
      <c r="B706" s="286"/>
      <c r="C706" s="286"/>
      <c r="D706" s="286"/>
    </row>
    <row r="707" customFormat="false" ht="11.25" hidden="false" customHeight="false" outlineLevel="0" collapsed="false">
      <c r="A707" s="285"/>
      <c r="B707" s="286"/>
      <c r="C707" s="286"/>
      <c r="D707" s="286"/>
    </row>
    <row r="708" customFormat="false" ht="11.25" hidden="false" customHeight="false" outlineLevel="0" collapsed="false">
      <c r="A708" s="285"/>
      <c r="B708" s="286"/>
      <c r="C708" s="286"/>
      <c r="D708" s="286"/>
    </row>
    <row r="709" customFormat="false" ht="11.25" hidden="false" customHeight="false" outlineLevel="0" collapsed="false">
      <c r="A709" s="285"/>
      <c r="B709" s="286"/>
      <c r="C709" s="286"/>
      <c r="D709" s="286"/>
    </row>
    <row r="710" customFormat="false" ht="11.25" hidden="false" customHeight="false" outlineLevel="0" collapsed="false">
      <c r="A710" s="285"/>
      <c r="B710" s="286"/>
      <c r="C710" s="286"/>
      <c r="D710" s="286"/>
    </row>
    <row r="711" customFormat="false" ht="11.25" hidden="false" customHeight="false" outlineLevel="0" collapsed="false">
      <c r="A711" s="285"/>
      <c r="B711" s="286"/>
      <c r="C711" s="286"/>
      <c r="D711" s="286"/>
    </row>
    <row r="712" customFormat="false" ht="11.25" hidden="false" customHeight="false" outlineLevel="0" collapsed="false">
      <c r="A712" s="285"/>
      <c r="B712" s="286"/>
      <c r="C712" s="286"/>
      <c r="D712" s="286"/>
    </row>
    <row r="713" customFormat="false" ht="11.25" hidden="false" customHeight="false" outlineLevel="0" collapsed="false">
      <c r="A713" s="285"/>
      <c r="B713" s="286"/>
      <c r="C713" s="286"/>
      <c r="D713" s="286"/>
    </row>
    <row r="714" customFormat="false" ht="11.25" hidden="false" customHeight="false" outlineLevel="0" collapsed="false">
      <c r="A714" s="285"/>
      <c r="B714" s="286"/>
      <c r="C714" s="286"/>
      <c r="D714" s="286"/>
    </row>
    <row r="715" customFormat="false" ht="11.25" hidden="false" customHeight="false" outlineLevel="0" collapsed="false">
      <c r="A715" s="285"/>
      <c r="B715" s="286"/>
      <c r="C715" s="286"/>
      <c r="D715" s="286"/>
    </row>
    <row r="716" customFormat="false" ht="11.25" hidden="false" customHeight="false" outlineLevel="0" collapsed="false">
      <c r="A716" s="285"/>
      <c r="B716" s="286"/>
      <c r="C716" s="286"/>
      <c r="D716" s="286"/>
    </row>
    <row r="717" customFormat="false" ht="11.25" hidden="false" customHeight="false" outlineLevel="0" collapsed="false">
      <c r="A717" s="285"/>
      <c r="B717" s="286"/>
      <c r="C717" s="286"/>
      <c r="D717" s="286"/>
    </row>
    <row r="718" customFormat="false" ht="11.25" hidden="false" customHeight="false" outlineLevel="0" collapsed="false">
      <c r="A718" s="285"/>
      <c r="B718" s="286"/>
      <c r="C718" s="286"/>
      <c r="D718" s="286"/>
    </row>
    <row r="719" customFormat="false" ht="11.25" hidden="false" customHeight="false" outlineLevel="0" collapsed="false">
      <c r="A719" s="285"/>
      <c r="B719" s="286"/>
      <c r="C719" s="286"/>
      <c r="D719" s="286"/>
    </row>
    <row r="720" customFormat="false" ht="11.25" hidden="false" customHeight="false" outlineLevel="0" collapsed="false">
      <c r="A720" s="285"/>
      <c r="B720" s="286"/>
      <c r="C720" s="286"/>
      <c r="D720" s="286"/>
    </row>
    <row r="721" customFormat="false" ht="11.25" hidden="false" customHeight="false" outlineLevel="0" collapsed="false">
      <c r="A721" s="285"/>
      <c r="B721" s="286"/>
      <c r="C721" s="286"/>
      <c r="D721" s="286"/>
    </row>
    <row r="722" customFormat="false" ht="11.25" hidden="false" customHeight="false" outlineLevel="0" collapsed="false">
      <c r="A722" s="285"/>
      <c r="B722" s="286"/>
      <c r="C722" s="286"/>
      <c r="D722" s="286"/>
    </row>
    <row r="723" customFormat="false" ht="11.25" hidden="false" customHeight="false" outlineLevel="0" collapsed="false">
      <c r="A723" s="285"/>
      <c r="B723" s="286"/>
      <c r="C723" s="286"/>
      <c r="D723" s="286"/>
    </row>
    <row r="724" customFormat="false" ht="11.25" hidden="false" customHeight="false" outlineLevel="0" collapsed="false">
      <c r="A724" s="285"/>
      <c r="B724" s="286"/>
      <c r="C724" s="286"/>
      <c r="D724" s="286"/>
    </row>
    <row r="725" customFormat="false" ht="11.25" hidden="false" customHeight="false" outlineLevel="0" collapsed="false">
      <c r="A725" s="285"/>
      <c r="B725" s="286"/>
      <c r="C725" s="286"/>
      <c r="D725" s="286"/>
    </row>
    <row r="726" customFormat="false" ht="11.25" hidden="false" customHeight="false" outlineLevel="0" collapsed="false">
      <c r="A726" s="285"/>
      <c r="B726" s="286"/>
      <c r="C726" s="286"/>
      <c r="D726" s="286"/>
    </row>
    <row r="727" customFormat="false" ht="11.25" hidden="false" customHeight="false" outlineLevel="0" collapsed="false">
      <c r="A727" s="285"/>
      <c r="B727" s="286"/>
      <c r="C727" s="286"/>
      <c r="D727" s="286"/>
    </row>
    <row r="728" customFormat="false" ht="11.25" hidden="false" customHeight="false" outlineLevel="0" collapsed="false">
      <c r="A728" s="285"/>
      <c r="B728" s="286"/>
      <c r="C728" s="286"/>
      <c r="D728" s="286"/>
    </row>
    <row r="729" customFormat="false" ht="11.25" hidden="false" customHeight="false" outlineLevel="0" collapsed="false">
      <c r="A729" s="285"/>
      <c r="B729" s="286"/>
      <c r="C729" s="286"/>
      <c r="D729" s="286"/>
    </row>
    <row r="730" customFormat="false" ht="11.25" hidden="false" customHeight="false" outlineLevel="0" collapsed="false">
      <c r="A730" s="285"/>
      <c r="B730" s="286"/>
      <c r="C730" s="286"/>
      <c r="D730" s="286"/>
    </row>
    <row r="731" customFormat="false" ht="11.25" hidden="false" customHeight="false" outlineLevel="0" collapsed="false">
      <c r="A731" s="285"/>
      <c r="B731" s="286"/>
      <c r="C731" s="286"/>
      <c r="D731" s="286"/>
    </row>
    <row r="732" customFormat="false" ht="11.25" hidden="false" customHeight="false" outlineLevel="0" collapsed="false">
      <c r="A732" s="285"/>
      <c r="B732" s="286"/>
      <c r="C732" s="286"/>
      <c r="D732" s="286"/>
    </row>
    <row r="733" customFormat="false" ht="11.25" hidden="false" customHeight="false" outlineLevel="0" collapsed="false">
      <c r="A733" s="285"/>
      <c r="B733" s="286"/>
      <c r="C733" s="286"/>
      <c r="D733" s="286"/>
    </row>
    <row r="734" customFormat="false" ht="11.25" hidden="false" customHeight="false" outlineLevel="0" collapsed="false">
      <c r="A734" s="285"/>
      <c r="B734" s="286"/>
      <c r="C734" s="286"/>
      <c r="D734" s="286"/>
    </row>
    <row r="735" customFormat="false" ht="11.25" hidden="false" customHeight="false" outlineLevel="0" collapsed="false">
      <c r="A735" s="285"/>
      <c r="B735" s="286"/>
      <c r="C735" s="286"/>
      <c r="D735" s="286"/>
    </row>
    <row r="736" customFormat="false" ht="11.25" hidden="false" customHeight="false" outlineLevel="0" collapsed="false">
      <c r="A736" s="285"/>
      <c r="B736" s="286"/>
      <c r="C736" s="286"/>
      <c r="D736" s="286"/>
    </row>
    <row r="737" customFormat="false" ht="11.25" hidden="false" customHeight="false" outlineLevel="0" collapsed="false">
      <c r="A737" s="285"/>
      <c r="B737" s="286"/>
      <c r="C737" s="286"/>
      <c r="D737" s="286"/>
    </row>
    <row r="738" customFormat="false" ht="11.25" hidden="false" customHeight="false" outlineLevel="0" collapsed="false">
      <c r="A738" s="285"/>
      <c r="B738" s="286"/>
      <c r="C738" s="286"/>
      <c r="D738" s="286"/>
    </row>
    <row r="739" customFormat="false" ht="11.25" hidden="false" customHeight="false" outlineLevel="0" collapsed="false">
      <c r="A739" s="285"/>
      <c r="B739" s="286"/>
      <c r="C739" s="286"/>
      <c r="D739" s="286"/>
    </row>
    <row r="740" customFormat="false" ht="11.25" hidden="false" customHeight="false" outlineLevel="0" collapsed="false">
      <c r="A740" s="285"/>
      <c r="B740" s="286"/>
      <c r="C740" s="286"/>
      <c r="D740" s="286"/>
    </row>
    <row r="741" customFormat="false" ht="11.25" hidden="false" customHeight="false" outlineLevel="0" collapsed="false">
      <c r="A741" s="285"/>
      <c r="B741" s="286"/>
      <c r="C741" s="286"/>
      <c r="D741" s="286"/>
    </row>
    <row r="742" customFormat="false" ht="11.25" hidden="false" customHeight="false" outlineLevel="0" collapsed="false">
      <c r="A742" s="285"/>
      <c r="B742" s="286"/>
      <c r="C742" s="286"/>
      <c r="D742" s="286"/>
    </row>
    <row r="743" customFormat="false" ht="11.25" hidden="false" customHeight="false" outlineLevel="0" collapsed="false">
      <c r="A743" s="285"/>
      <c r="B743" s="286"/>
      <c r="C743" s="286"/>
      <c r="D743" s="286"/>
    </row>
    <row r="744" customFormat="false" ht="11.25" hidden="false" customHeight="false" outlineLevel="0" collapsed="false">
      <c r="A744" s="285"/>
      <c r="B744" s="286"/>
      <c r="C744" s="286"/>
      <c r="D744" s="286"/>
    </row>
    <row r="745" customFormat="false" ht="11.25" hidden="false" customHeight="false" outlineLevel="0" collapsed="false">
      <c r="A745" s="285"/>
      <c r="B745" s="286"/>
      <c r="C745" s="286"/>
      <c r="D745" s="286"/>
    </row>
    <row r="746" customFormat="false" ht="11.25" hidden="false" customHeight="false" outlineLevel="0" collapsed="false">
      <c r="A746" s="285"/>
      <c r="B746" s="286"/>
      <c r="C746" s="286"/>
      <c r="D746" s="286"/>
    </row>
    <row r="747" customFormat="false" ht="11.25" hidden="false" customHeight="false" outlineLevel="0" collapsed="false">
      <c r="A747" s="285"/>
      <c r="B747" s="286"/>
      <c r="C747" s="286"/>
      <c r="D747" s="286"/>
    </row>
    <row r="748" customFormat="false" ht="11.25" hidden="false" customHeight="false" outlineLevel="0" collapsed="false">
      <c r="A748" s="285"/>
      <c r="B748" s="286"/>
      <c r="C748" s="286"/>
      <c r="D748" s="286"/>
    </row>
    <row r="749" customFormat="false" ht="11.25" hidden="false" customHeight="false" outlineLevel="0" collapsed="false">
      <c r="A749" s="285"/>
      <c r="B749" s="286"/>
      <c r="C749" s="286"/>
      <c r="D749" s="286"/>
    </row>
    <row r="750" customFormat="false" ht="11.25" hidden="false" customHeight="false" outlineLevel="0" collapsed="false">
      <c r="A750" s="285"/>
      <c r="B750" s="286"/>
      <c r="C750" s="286"/>
      <c r="D750" s="286"/>
    </row>
    <row r="751" customFormat="false" ht="11.25" hidden="false" customHeight="false" outlineLevel="0" collapsed="false">
      <c r="A751" s="285"/>
      <c r="B751" s="286"/>
      <c r="C751" s="286"/>
      <c r="D751" s="286"/>
    </row>
    <row r="752" customFormat="false" ht="11.25" hidden="false" customHeight="false" outlineLevel="0" collapsed="false">
      <c r="A752" s="285"/>
      <c r="B752" s="286"/>
      <c r="C752" s="286"/>
      <c r="D752" s="286"/>
    </row>
    <row r="753" customFormat="false" ht="11.25" hidden="false" customHeight="false" outlineLevel="0" collapsed="false">
      <c r="A753" s="285"/>
      <c r="B753" s="286"/>
      <c r="C753" s="286"/>
      <c r="D753" s="286"/>
    </row>
    <row r="754" customFormat="false" ht="11.25" hidden="false" customHeight="false" outlineLevel="0" collapsed="false">
      <c r="A754" s="285"/>
      <c r="B754" s="286"/>
      <c r="C754" s="286"/>
      <c r="D754" s="286"/>
    </row>
    <row r="755" customFormat="false" ht="11.25" hidden="false" customHeight="false" outlineLevel="0" collapsed="false">
      <c r="A755" s="285"/>
      <c r="B755" s="286"/>
      <c r="C755" s="286"/>
      <c r="D755" s="286"/>
    </row>
    <row r="756" customFormat="false" ht="11.25" hidden="false" customHeight="false" outlineLevel="0" collapsed="false">
      <c r="A756" s="285"/>
      <c r="B756" s="286"/>
      <c r="C756" s="286"/>
      <c r="D756" s="286"/>
    </row>
    <row r="757" customFormat="false" ht="11.25" hidden="false" customHeight="false" outlineLevel="0" collapsed="false">
      <c r="A757" s="285"/>
      <c r="B757" s="286"/>
      <c r="C757" s="286"/>
      <c r="D757" s="286"/>
    </row>
    <row r="758" customFormat="false" ht="11.25" hidden="false" customHeight="false" outlineLevel="0" collapsed="false">
      <c r="A758" s="285"/>
      <c r="B758" s="286"/>
      <c r="C758" s="286"/>
      <c r="D758" s="286"/>
    </row>
    <row r="759" customFormat="false" ht="11.25" hidden="false" customHeight="false" outlineLevel="0" collapsed="false">
      <c r="A759" s="285"/>
      <c r="B759" s="286"/>
      <c r="C759" s="286"/>
      <c r="D759" s="286"/>
    </row>
    <row r="760" customFormat="false" ht="11.25" hidden="false" customHeight="false" outlineLevel="0" collapsed="false">
      <c r="A760" s="285"/>
      <c r="B760" s="286"/>
      <c r="C760" s="286"/>
      <c r="D760" s="286"/>
    </row>
    <row r="761" customFormat="false" ht="11.25" hidden="false" customHeight="false" outlineLevel="0" collapsed="false">
      <c r="A761" s="285"/>
      <c r="B761" s="286"/>
      <c r="C761" s="286"/>
      <c r="D761" s="286"/>
    </row>
    <row r="762" customFormat="false" ht="11.25" hidden="false" customHeight="false" outlineLevel="0" collapsed="false">
      <c r="A762" s="285"/>
      <c r="B762" s="286"/>
      <c r="C762" s="286"/>
      <c r="D762" s="286"/>
    </row>
    <row r="763" customFormat="false" ht="11.25" hidden="false" customHeight="false" outlineLevel="0" collapsed="false">
      <c r="A763" s="285"/>
      <c r="B763" s="286"/>
      <c r="C763" s="286"/>
      <c r="D763" s="286"/>
    </row>
    <row r="764" customFormat="false" ht="11.25" hidden="false" customHeight="false" outlineLevel="0" collapsed="false">
      <c r="A764" s="285"/>
      <c r="B764" s="286"/>
      <c r="C764" s="286"/>
      <c r="D764" s="286"/>
    </row>
    <row r="765" customFormat="false" ht="11.25" hidden="false" customHeight="false" outlineLevel="0" collapsed="false">
      <c r="A765" s="285"/>
      <c r="B765" s="286"/>
      <c r="C765" s="286"/>
      <c r="D765" s="286"/>
    </row>
    <row r="766" customFormat="false" ht="11.25" hidden="false" customHeight="false" outlineLevel="0" collapsed="false">
      <c r="A766" s="285"/>
      <c r="B766" s="286"/>
      <c r="C766" s="286"/>
      <c r="D766" s="286"/>
    </row>
    <row r="767" customFormat="false" ht="11.25" hidden="false" customHeight="false" outlineLevel="0" collapsed="false">
      <c r="A767" s="285"/>
      <c r="B767" s="286"/>
      <c r="C767" s="286"/>
      <c r="D767" s="286"/>
    </row>
    <row r="768" customFormat="false" ht="11.25" hidden="false" customHeight="false" outlineLevel="0" collapsed="false">
      <c r="A768" s="285"/>
      <c r="B768" s="286"/>
      <c r="C768" s="286"/>
      <c r="D768" s="286"/>
    </row>
    <row r="769" customFormat="false" ht="11.25" hidden="false" customHeight="false" outlineLevel="0" collapsed="false">
      <c r="A769" s="285"/>
      <c r="B769" s="286"/>
      <c r="C769" s="286"/>
      <c r="D769" s="286"/>
    </row>
    <row r="770" customFormat="false" ht="11.25" hidden="false" customHeight="false" outlineLevel="0" collapsed="false">
      <c r="A770" s="285"/>
      <c r="B770" s="286"/>
      <c r="C770" s="286"/>
      <c r="D770" s="286"/>
    </row>
    <row r="771" customFormat="false" ht="11.25" hidden="false" customHeight="false" outlineLevel="0" collapsed="false">
      <c r="A771" s="285"/>
      <c r="B771" s="286"/>
      <c r="C771" s="286"/>
      <c r="D771" s="286"/>
    </row>
    <row r="772" customFormat="false" ht="11.25" hidden="false" customHeight="false" outlineLevel="0" collapsed="false">
      <c r="A772" s="285"/>
      <c r="B772" s="286"/>
      <c r="C772" s="286"/>
      <c r="D772" s="286"/>
    </row>
    <row r="773" customFormat="false" ht="11.25" hidden="false" customHeight="false" outlineLevel="0" collapsed="false">
      <c r="A773" s="285"/>
      <c r="B773" s="286"/>
      <c r="C773" s="286"/>
      <c r="D773" s="286"/>
    </row>
    <row r="774" customFormat="false" ht="11.25" hidden="false" customHeight="false" outlineLevel="0" collapsed="false">
      <c r="A774" s="285"/>
      <c r="B774" s="286"/>
      <c r="C774" s="286"/>
      <c r="D774" s="286"/>
    </row>
    <row r="775" customFormat="false" ht="11.25" hidden="false" customHeight="false" outlineLevel="0" collapsed="false">
      <c r="A775" s="285"/>
      <c r="B775" s="286"/>
      <c r="C775" s="286"/>
      <c r="D775" s="286"/>
    </row>
    <row r="776" customFormat="false" ht="11.25" hidden="false" customHeight="false" outlineLevel="0" collapsed="false">
      <c r="A776" s="285"/>
      <c r="B776" s="286"/>
      <c r="C776" s="286"/>
      <c r="D776" s="286"/>
    </row>
    <row r="777" customFormat="false" ht="11.25" hidden="false" customHeight="false" outlineLevel="0" collapsed="false">
      <c r="A777" s="285"/>
      <c r="B777" s="286"/>
      <c r="C777" s="286"/>
      <c r="D777" s="286"/>
    </row>
    <row r="778" customFormat="false" ht="11.25" hidden="false" customHeight="false" outlineLevel="0" collapsed="false">
      <c r="A778" s="285"/>
      <c r="B778" s="286"/>
      <c r="C778" s="286"/>
      <c r="D778" s="286"/>
    </row>
    <row r="779" customFormat="false" ht="11.25" hidden="false" customHeight="false" outlineLevel="0" collapsed="false">
      <c r="A779" s="285"/>
      <c r="B779" s="286"/>
      <c r="C779" s="286"/>
      <c r="D779" s="286"/>
    </row>
    <row r="780" customFormat="false" ht="11.25" hidden="false" customHeight="false" outlineLevel="0" collapsed="false">
      <c r="A780" s="285"/>
      <c r="B780" s="286"/>
      <c r="C780" s="286"/>
      <c r="D780" s="286"/>
    </row>
    <row r="781" customFormat="false" ht="11.25" hidden="false" customHeight="false" outlineLevel="0" collapsed="false">
      <c r="A781" s="285"/>
      <c r="B781" s="286"/>
      <c r="C781" s="286"/>
      <c r="D781" s="286"/>
    </row>
    <row r="782" customFormat="false" ht="11.25" hidden="false" customHeight="false" outlineLevel="0" collapsed="false">
      <c r="A782" s="285"/>
      <c r="B782" s="286"/>
      <c r="C782" s="286"/>
      <c r="D782" s="286"/>
    </row>
    <row r="783" customFormat="false" ht="11.25" hidden="false" customHeight="false" outlineLevel="0" collapsed="false">
      <c r="A783" s="285"/>
      <c r="B783" s="286"/>
      <c r="C783" s="286"/>
      <c r="D783" s="286"/>
    </row>
    <row r="784" customFormat="false" ht="11.25" hidden="false" customHeight="false" outlineLevel="0" collapsed="false">
      <c r="A784" s="285"/>
      <c r="B784" s="286"/>
      <c r="C784" s="286"/>
      <c r="D784" s="286"/>
    </row>
    <row r="785" customFormat="false" ht="11.25" hidden="false" customHeight="false" outlineLevel="0" collapsed="false">
      <c r="A785" s="285"/>
      <c r="B785" s="286"/>
      <c r="C785" s="286"/>
      <c r="D785" s="286"/>
    </row>
    <row r="786" customFormat="false" ht="11.25" hidden="false" customHeight="false" outlineLevel="0" collapsed="false">
      <c r="A786" s="285"/>
      <c r="B786" s="286"/>
      <c r="C786" s="286"/>
      <c r="D786" s="286"/>
    </row>
    <row r="787" customFormat="false" ht="11.25" hidden="false" customHeight="false" outlineLevel="0" collapsed="false">
      <c r="A787" s="285"/>
      <c r="B787" s="286"/>
      <c r="C787" s="286"/>
      <c r="D787" s="286"/>
    </row>
    <row r="788" customFormat="false" ht="11.25" hidden="false" customHeight="false" outlineLevel="0" collapsed="false">
      <c r="A788" s="285"/>
    </row>
    <row r="789" customFormat="false" ht="11.25" hidden="false" customHeight="false" outlineLevel="0" collapsed="false">
      <c r="A789" s="285"/>
    </row>
    <row r="790" customFormat="false" ht="11.25" hidden="false" customHeight="false" outlineLevel="0" collapsed="false">
      <c r="A790" s="285"/>
    </row>
    <row r="791" customFormat="false" ht="11.25" hidden="false" customHeight="false" outlineLevel="0" collapsed="false">
      <c r="A791" s="285"/>
    </row>
    <row r="792" customFormat="false" ht="11.25" hidden="false" customHeight="false" outlineLevel="0" collapsed="false">
      <c r="A792" s="285"/>
    </row>
    <row r="793" customFormat="false" ht="11.25" hidden="false" customHeight="false" outlineLevel="0" collapsed="false">
      <c r="A793" s="285"/>
    </row>
    <row r="794" customFormat="false" ht="11.25" hidden="false" customHeight="false" outlineLevel="0" collapsed="false">
      <c r="A794" s="285"/>
    </row>
    <row r="795" customFormat="false" ht="11.25" hidden="false" customHeight="false" outlineLevel="0" collapsed="false">
      <c r="A795" s="285"/>
    </row>
    <row r="796" customFormat="false" ht="11.25" hidden="false" customHeight="false" outlineLevel="0" collapsed="false">
      <c r="A796" s="285"/>
    </row>
    <row r="797" customFormat="false" ht="11.25" hidden="false" customHeight="false" outlineLevel="0" collapsed="false">
      <c r="A797" s="285"/>
    </row>
    <row r="798" customFormat="false" ht="11.25" hidden="false" customHeight="false" outlineLevel="0" collapsed="false">
      <c r="A798" s="285"/>
    </row>
    <row r="799" customFormat="false" ht="11.25" hidden="false" customHeight="false" outlineLevel="0" collapsed="false">
      <c r="A799" s="285"/>
    </row>
    <row r="800" customFormat="false" ht="11.25" hidden="false" customHeight="false" outlineLevel="0" collapsed="false">
      <c r="A800" s="285"/>
    </row>
    <row r="801" customFormat="false" ht="11.25" hidden="false" customHeight="false" outlineLevel="0" collapsed="false">
      <c r="A801" s="285"/>
    </row>
    <row r="802" customFormat="false" ht="11.25" hidden="false" customHeight="false" outlineLevel="0" collapsed="false">
      <c r="A802" s="285"/>
    </row>
    <row r="803" customFormat="false" ht="11.25" hidden="false" customHeight="false" outlineLevel="0" collapsed="false">
      <c r="A803" s="285"/>
    </row>
    <row r="804" customFormat="false" ht="11.25" hidden="false" customHeight="false" outlineLevel="0" collapsed="false">
      <c r="A804" s="285"/>
    </row>
    <row r="805" customFormat="false" ht="11.25" hidden="false" customHeight="false" outlineLevel="0" collapsed="false">
      <c r="A805" s="285"/>
    </row>
    <row r="806" customFormat="false" ht="11.25" hidden="false" customHeight="false" outlineLevel="0" collapsed="false">
      <c r="A806" s="285"/>
    </row>
    <row r="807" customFormat="false" ht="11.25" hidden="false" customHeight="false" outlineLevel="0" collapsed="false">
      <c r="A807" s="285"/>
    </row>
    <row r="808" customFormat="false" ht="11.25" hidden="false" customHeight="false" outlineLevel="0" collapsed="false">
      <c r="A808" s="285"/>
    </row>
    <row r="809" customFormat="false" ht="11.25" hidden="false" customHeight="false" outlineLevel="0" collapsed="false">
      <c r="A809" s="285"/>
    </row>
    <row r="810" customFormat="false" ht="11.25" hidden="false" customHeight="false" outlineLevel="0" collapsed="false">
      <c r="A810" s="285"/>
    </row>
    <row r="811" customFormat="false" ht="11.25" hidden="false" customHeight="false" outlineLevel="0" collapsed="false">
      <c r="A811" s="285"/>
    </row>
    <row r="812" customFormat="false" ht="11.25" hidden="false" customHeight="false" outlineLevel="0" collapsed="false">
      <c r="A812" s="285"/>
    </row>
    <row r="813" customFormat="false" ht="11.25" hidden="false" customHeight="false" outlineLevel="0" collapsed="false">
      <c r="A813" s="285"/>
    </row>
    <row r="814" customFormat="false" ht="11.25" hidden="false" customHeight="false" outlineLevel="0" collapsed="false">
      <c r="A814" s="285"/>
    </row>
    <row r="815" customFormat="false" ht="11.25" hidden="false" customHeight="false" outlineLevel="0" collapsed="false">
      <c r="A815" s="285"/>
    </row>
    <row r="816" customFormat="false" ht="11.25" hidden="false" customHeight="false" outlineLevel="0" collapsed="false">
      <c r="A816" s="285"/>
    </row>
    <row r="817" customFormat="false" ht="11.25" hidden="false" customHeight="false" outlineLevel="0" collapsed="false">
      <c r="A817" s="285"/>
    </row>
    <row r="818" customFormat="false" ht="11.25" hidden="false" customHeight="false" outlineLevel="0" collapsed="false">
      <c r="A818" s="285"/>
    </row>
    <row r="819" customFormat="false" ht="11.25" hidden="false" customHeight="false" outlineLevel="0" collapsed="false">
      <c r="A819" s="285"/>
    </row>
    <row r="820" customFormat="false" ht="11.25" hidden="false" customHeight="false" outlineLevel="0" collapsed="false">
      <c r="A820" s="285"/>
    </row>
    <row r="821" customFormat="false" ht="11.25" hidden="false" customHeight="false" outlineLevel="0" collapsed="false">
      <c r="A821" s="285"/>
    </row>
    <row r="822" customFormat="false" ht="11.25" hidden="false" customHeight="false" outlineLevel="0" collapsed="false">
      <c r="A822" s="285"/>
    </row>
    <row r="823" customFormat="false" ht="11.25" hidden="false" customHeight="false" outlineLevel="0" collapsed="false">
      <c r="A823" s="285"/>
    </row>
    <row r="824" customFormat="false" ht="11.25" hidden="false" customHeight="false" outlineLevel="0" collapsed="false">
      <c r="A824" s="285"/>
    </row>
    <row r="825" customFormat="false" ht="11.25" hidden="false" customHeight="false" outlineLevel="0" collapsed="false">
      <c r="A825" s="285"/>
    </row>
    <row r="826" customFormat="false" ht="11.25" hidden="false" customHeight="false" outlineLevel="0" collapsed="false">
      <c r="A826" s="285"/>
    </row>
    <row r="827" customFormat="false" ht="11.25" hidden="false" customHeight="false" outlineLevel="0" collapsed="false">
      <c r="A827" s="285"/>
    </row>
    <row r="828" customFormat="false" ht="11.25" hidden="false" customHeight="false" outlineLevel="0" collapsed="false">
      <c r="A828" s="285"/>
    </row>
    <row r="829" customFormat="false" ht="11.25" hidden="false" customHeight="false" outlineLevel="0" collapsed="false">
      <c r="A829" s="285"/>
    </row>
    <row r="830" customFormat="false" ht="11.25" hidden="false" customHeight="false" outlineLevel="0" collapsed="false">
      <c r="A830" s="285"/>
    </row>
    <row r="831" customFormat="false" ht="11.25" hidden="false" customHeight="false" outlineLevel="0" collapsed="false">
      <c r="A831" s="285"/>
    </row>
    <row r="832" customFormat="false" ht="11.25" hidden="false" customHeight="false" outlineLevel="0" collapsed="false">
      <c r="A832" s="285"/>
    </row>
    <row r="833" customFormat="false" ht="11.25" hidden="false" customHeight="false" outlineLevel="0" collapsed="false">
      <c r="A833" s="285"/>
    </row>
    <row r="834" customFormat="false" ht="11.25" hidden="false" customHeight="false" outlineLevel="0" collapsed="false">
      <c r="A834" s="285"/>
    </row>
    <row r="835" customFormat="false" ht="11.25" hidden="false" customHeight="false" outlineLevel="0" collapsed="false">
      <c r="A835" s="285"/>
    </row>
    <row r="836" customFormat="false" ht="11.25" hidden="false" customHeight="false" outlineLevel="0" collapsed="false">
      <c r="A836" s="285"/>
    </row>
    <row r="837" customFormat="false" ht="11.25" hidden="false" customHeight="false" outlineLevel="0" collapsed="false">
      <c r="A837" s="285"/>
    </row>
    <row r="838" customFormat="false" ht="11.25" hidden="false" customHeight="false" outlineLevel="0" collapsed="false">
      <c r="A838" s="285"/>
    </row>
    <row r="839" customFormat="false" ht="11.25" hidden="false" customHeight="false" outlineLevel="0" collapsed="false">
      <c r="A839" s="285"/>
    </row>
    <row r="840" customFormat="false" ht="11.25" hidden="false" customHeight="false" outlineLevel="0" collapsed="false">
      <c r="A840" s="285"/>
    </row>
    <row r="841" customFormat="false" ht="11.25" hidden="false" customHeight="false" outlineLevel="0" collapsed="false">
      <c r="A841" s="285"/>
    </row>
    <row r="842" customFormat="false" ht="11.25" hidden="false" customHeight="false" outlineLevel="0" collapsed="false">
      <c r="A842" s="285"/>
    </row>
    <row r="843" customFormat="false" ht="11.25" hidden="false" customHeight="false" outlineLevel="0" collapsed="false">
      <c r="A843" s="285"/>
    </row>
    <row r="844" customFormat="false" ht="11.25" hidden="false" customHeight="false" outlineLevel="0" collapsed="false">
      <c r="A844" s="285"/>
    </row>
    <row r="845" customFormat="false" ht="11.25" hidden="false" customHeight="false" outlineLevel="0" collapsed="false">
      <c r="A845" s="285"/>
    </row>
    <row r="846" customFormat="false" ht="11.25" hidden="false" customHeight="false" outlineLevel="0" collapsed="false">
      <c r="A846" s="285"/>
    </row>
    <row r="847" customFormat="false" ht="11.25" hidden="false" customHeight="false" outlineLevel="0" collapsed="false">
      <c r="A847" s="285"/>
    </row>
    <row r="848" customFormat="false" ht="11.25" hidden="false" customHeight="false" outlineLevel="0" collapsed="false">
      <c r="A848" s="285"/>
    </row>
    <row r="849" customFormat="false" ht="11.25" hidden="false" customHeight="false" outlineLevel="0" collapsed="false">
      <c r="A849" s="285"/>
    </row>
    <row r="850" customFormat="false" ht="11.25" hidden="false" customHeight="false" outlineLevel="0" collapsed="false">
      <c r="A850" s="285"/>
    </row>
    <row r="851" customFormat="false" ht="11.25" hidden="false" customHeight="false" outlineLevel="0" collapsed="false">
      <c r="A851" s="285"/>
    </row>
    <row r="852" customFormat="false" ht="11.25" hidden="false" customHeight="false" outlineLevel="0" collapsed="false">
      <c r="A852" s="285"/>
    </row>
    <row r="853" customFormat="false" ht="11.25" hidden="false" customHeight="false" outlineLevel="0" collapsed="false">
      <c r="A853" s="285"/>
    </row>
    <row r="854" customFormat="false" ht="11.25" hidden="false" customHeight="false" outlineLevel="0" collapsed="false">
      <c r="A854" s="285"/>
    </row>
    <row r="855" customFormat="false" ht="11.25" hidden="false" customHeight="false" outlineLevel="0" collapsed="false">
      <c r="A855" s="285"/>
    </row>
    <row r="856" customFormat="false" ht="11.25" hidden="false" customHeight="false" outlineLevel="0" collapsed="false">
      <c r="A856" s="285"/>
    </row>
    <row r="857" customFormat="false" ht="11.25" hidden="false" customHeight="false" outlineLevel="0" collapsed="false">
      <c r="A857" s="285"/>
    </row>
    <row r="858" customFormat="false" ht="11.25" hidden="false" customHeight="false" outlineLevel="0" collapsed="false">
      <c r="A858" s="285"/>
    </row>
    <row r="859" customFormat="false" ht="11.25" hidden="false" customHeight="false" outlineLevel="0" collapsed="false">
      <c r="A859" s="285"/>
    </row>
    <row r="860" customFormat="false" ht="11.25" hidden="false" customHeight="false" outlineLevel="0" collapsed="false">
      <c r="A860" s="285"/>
    </row>
    <row r="861" customFormat="false" ht="11.25" hidden="false" customHeight="false" outlineLevel="0" collapsed="false">
      <c r="A861" s="285"/>
    </row>
    <row r="862" customFormat="false" ht="11.25" hidden="false" customHeight="false" outlineLevel="0" collapsed="false">
      <c r="A862" s="285"/>
    </row>
    <row r="863" customFormat="false" ht="11.25" hidden="false" customHeight="false" outlineLevel="0" collapsed="false">
      <c r="A863" s="285"/>
    </row>
    <row r="864" customFormat="false" ht="11.25" hidden="false" customHeight="false" outlineLevel="0" collapsed="false">
      <c r="A864" s="285"/>
    </row>
    <row r="865" customFormat="false" ht="11.25" hidden="false" customHeight="false" outlineLevel="0" collapsed="false">
      <c r="A865" s="285"/>
    </row>
    <row r="866" customFormat="false" ht="11.25" hidden="false" customHeight="false" outlineLevel="0" collapsed="false">
      <c r="A866" s="285"/>
    </row>
    <row r="867" customFormat="false" ht="11.25" hidden="false" customHeight="false" outlineLevel="0" collapsed="false">
      <c r="A867" s="285"/>
    </row>
    <row r="868" customFormat="false" ht="11.25" hidden="false" customHeight="false" outlineLevel="0" collapsed="false">
      <c r="A868" s="285"/>
    </row>
    <row r="869" customFormat="false" ht="11.25" hidden="false" customHeight="false" outlineLevel="0" collapsed="false">
      <c r="A869" s="285"/>
    </row>
    <row r="870" customFormat="false" ht="11.25" hidden="false" customHeight="false" outlineLevel="0" collapsed="false">
      <c r="A870" s="285"/>
    </row>
    <row r="871" customFormat="false" ht="11.25" hidden="false" customHeight="false" outlineLevel="0" collapsed="false">
      <c r="A871" s="285"/>
    </row>
    <row r="872" customFormat="false" ht="11.25" hidden="false" customHeight="false" outlineLevel="0" collapsed="false">
      <c r="A872" s="285"/>
    </row>
    <row r="873" customFormat="false" ht="11.25" hidden="false" customHeight="false" outlineLevel="0" collapsed="false">
      <c r="A873" s="285"/>
    </row>
    <row r="874" customFormat="false" ht="11.25" hidden="false" customHeight="false" outlineLevel="0" collapsed="false">
      <c r="A874" s="285"/>
    </row>
    <row r="875" customFormat="false" ht="11.25" hidden="false" customHeight="false" outlineLevel="0" collapsed="false">
      <c r="A875" s="285"/>
    </row>
    <row r="876" customFormat="false" ht="11.25" hidden="false" customHeight="false" outlineLevel="0" collapsed="false">
      <c r="A876" s="285"/>
    </row>
    <row r="877" customFormat="false" ht="11.25" hidden="false" customHeight="false" outlineLevel="0" collapsed="false">
      <c r="A877" s="285"/>
    </row>
    <row r="878" customFormat="false" ht="11.25" hidden="false" customHeight="false" outlineLevel="0" collapsed="false">
      <c r="A878" s="285"/>
    </row>
    <row r="879" customFormat="false" ht="11.25" hidden="false" customHeight="false" outlineLevel="0" collapsed="false">
      <c r="A879" s="285"/>
    </row>
    <row r="880" customFormat="false" ht="11.25" hidden="false" customHeight="false" outlineLevel="0" collapsed="false">
      <c r="A880" s="285"/>
    </row>
    <row r="881" customFormat="false" ht="11.25" hidden="false" customHeight="false" outlineLevel="0" collapsed="false">
      <c r="A881" s="285"/>
    </row>
    <row r="882" customFormat="false" ht="11.25" hidden="false" customHeight="false" outlineLevel="0" collapsed="false">
      <c r="A882" s="285"/>
    </row>
    <row r="883" customFormat="false" ht="11.25" hidden="false" customHeight="false" outlineLevel="0" collapsed="false">
      <c r="A883" s="285"/>
    </row>
    <row r="884" customFormat="false" ht="11.25" hidden="false" customHeight="false" outlineLevel="0" collapsed="false">
      <c r="A884" s="285"/>
    </row>
    <row r="885" customFormat="false" ht="11.25" hidden="false" customHeight="false" outlineLevel="0" collapsed="false">
      <c r="A885" s="285"/>
    </row>
    <row r="886" customFormat="false" ht="11.25" hidden="false" customHeight="false" outlineLevel="0" collapsed="false">
      <c r="A886" s="285"/>
    </row>
    <row r="887" customFormat="false" ht="11.25" hidden="false" customHeight="false" outlineLevel="0" collapsed="false">
      <c r="A887" s="285"/>
    </row>
    <row r="888" customFormat="false" ht="11.25" hidden="false" customHeight="false" outlineLevel="0" collapsed="false">
      <c r="A888" s="285"/>
    </row>
    <row r="889" customFormat="false" ht="11.25" hidden="false" customHeight="false" outlineLevel="0" collapsed="false">
      <c r="A889" s="285"/>
    </row>
    <row r="890" customFormat="false" ht="11.25" hidden="false" customHeight="false" outlineLevel="0" collapsed="false">
      <c r="A890" s="285"/>
    </row>
    <row r="891" customFormat="false" ht="11.25" hidden="false" customHeight="false" outlineLevel="0" collapsed="false">
      <c r="A891" s="285"/>
    </row>
    <row r="892" customFormat="false" ht="11.25" hidden="false" customHeight="false" outlineLevel="0" collapsed="false">
      <c r="A892" s="285"/>
    </row>
    <row r="893" customFormat="false" ht="11.25" hidden="false" customHeight="false" outlineLevel="0" collapsed="false">
      <c r="A893" s="285"/>
    </row>
    <row r="894" customFormat="false" ht="11.25" hidden="false" customHeight="false" outlineLevel="0" collapsed="false">
      <c r="A894" s="285"/>
    </row>
    <row r="895" customFormat="false" ht="11.25" hidden="false" customHeight="false" outlineLevel="0" collapsed="false">
      <c r="A895" s="285"/>
    </row>
    <row r="896" customFormat="false" ht="11.25" hidden="false" customHeight="false" outlineLevel="0" collapsed="false">
      <c r="A896" s="285"/>
    </row>
    <row r="897" customFormat="false" ht="11.25" hidden="false" customHeight="false" outlineLevel="0" collapsed="false">
      <c r="A897" s="285"/>
    </row>
    <row r="898" customFormat="false" ht="11.25" hidden="false" customHeight="false" outlineLevel="0" collapsed="false">
      <c r="A898" s="285"/>
    </row>
    <row r="899" customFormat="false" ht="11.25" hidden="false" customHeight="false" outlineLevel="0" collapsed="false">
      <c r="A899" s="285"/>
    </row>
    <row r="900" customFormat="false" ht="11.25" hidden="false" customHeight="false" outlineLevel="0" collapsed="false">
      <c r="A900" s="285"/>
    </row>
    <row r="901" customFormat="false" ht="11.25" hidden="false" customHeight="false" outlineLevel="0" collapsed="false">
      <c r="A901" s="285"/>
    </row>
    <row r="902" customFormat="false" ht="11.25" hidden="false" customHeight="false" outlineLevel="0" collapsed="false">
      <c r="A902" s="285"/>
    </row>
    <row r="903" customFormat="false" ht="11.25" hidden="false" customHeight="false" outlineLevel="0" collapsed="false">
      <c r="A903" s="285"/>
    </row>
    <row r="904" customFormat="false" ht="11.25" hidden="false" customHeight="false" outlineLevel="0" collapsed="false">
      <c r="A904" s="285"/>
    </row>
    <row r="905" customFormat="false" ht="11.25" hidden="false" customHeight="false" outlineLevel="0" collapsed="false">
      <c r="A905" s="285"/>
    </row>
    <row r="906" customFormat="false" ht="11.25" hidden="false" customHeight="false" outlineLevel="0" collapsed="false">
      <c r="A906" s="285"/>
    </row>
    <row r="907" customFormat="false" ht="11.25" hidden="false" customHeight="false" outlineLevel="0" collapsed="false">
      <c r="A907" s="285"/>
    </row>
    <row r="908" customFormat="false" ht="11.25" hidden="false" customHeight="false" outlineLevel="0" collapsed="false">
      <c r="A908" s="285"/>
    </row>
    <row r="909" customFormat="false" ht="11.25" hidden="false" customHeight="false" outlineLevel="0" collapsed="false">
      <c r="A909" s="285"/>
    </row>
    <row r="910" customFormat="false" ht="11.25" hidden="false" customHeight="false" outlineLevel="0" collapsed="false">
      <c r="A910" s="285"/>
    </row>
    <row r="911" customFormat="false" ht="11.25" hidden="false" customHeight="false" outlineLevel="0" collapsed="false">
      <c r="A911" s="285"/>
    </row>
    <row r="912" customFormat="false" ht="11.25" hidden="false" customHeight="false" outlineLevel="0" collapsed="false">
      <c r="A912" s="285"/>
    </row>
    <row r="913" customFormat="false" ht="11.25" hidden="false" customHeight="false" outlineLevel="0" collapsed="false">
      <c r="A913" s="285"/>
    </row>
    <row r="914" customFormat="false" ht="11.25" hidden="false" customHeight="false" outlineLevel="0" collapsed="false">
      <c r="A914" s="285"/>
    </row>
    <row r="915" customFormat="false" ht="11.25" hidden="false" customHeight="false" outlineLevel="0" collapsed="false">
      <c r="A915" s="285"/>
    </row>
    <row r="916" customFormat="false" ht="11.25" hidden="false" customHeight="false" outlineLevel="0" collapsed="false">
      <c r="A916" s="285"/>
    </row>
    <row r="917" customFormat="false" ht="11.25" hidden="false" customHeight="false" outlineLevel="0" collapsed="false">
      <c r="A917" s="285"/>
    </row>
    <row r="918" customFormat="false" ht="11.25" hidden="false" customHeight="false" outlineLevel="0" collapsed="false">
      <c r="A918" s="285"/>
    </row>
    <row r="919" customFormat="false" ht="11.25" hidden="false" customHeight="false" outlineLevel="0" collapsed="false">
      <c r="A919" s="285"/>
    </row>
    <row r="920" customFormat="false" ht="11.25" hidden="false" customHeight="false" outlineLevel="0" collapsed="false">
      <c r="A920" s="285"/>
    </row>
    <row r="921" customFormat="false" ht="11.25" hidden="false" customHeight="false" outlineLevel="0" collapsed="false">
      <c r="A921" s="285"/>
    </row>
    <row r="922" customFormat="false" ht="11.25" hidden="false" customHeight="false" outlineLevel="0" collapsed="false">
      <c r="A922" s="285"/>
    </row>
    <row r="923" customFormat="false" ht="11.25" hidden="false" customHeight="false" outlineLevel="0" collapsed="false">
      <c r="A923" s="285"/>
    </row>
    <row r="924" customFormat="false" ht="11.25" hidden="false" customHeight="false" outlineLevel="0" collapsed="false">
      <c r="A924" s="285"/>
    </row>
    <row r="925" customFormat="false" ht="11.25" hidden="false" customHeight="false" outlineLevel="0" collapsed="false">
      <c r="A925" s="285"/>
    </row>
    <row r="926" customFormat="false" ht="11.25" hidden="false" customHeight="false" outlineLevel="0" collapsed="false">
      <c r="A926" s="285"/>
    </row>
    <row r="927" customFormat="false" ht="11.25" hidden="false" customHeight="false" outlineLevel="0" collapsed="false">
      <c r="A927" s="285"/>
    </row>
    <row r="928" customFormat="false" ht="11.25" hidden="false" customHeight="false" outlineLevel="0" collapsed="false">
      <c r="A928" s="285"/>
    </row>
    <row r="929" customFormat="false" ht="11.25" hidden="false" customHeight="false" outlineLevel="0" collapsed="false">
      <c r="A929" s="285"/>
    </row>
    <row r="930" customFormat="false" ht="11.25" hidden="false" customHeight="false" outlineLevel="0" collapsed="false">
      <c r="A930" s="285"/>
    </row>
    <row r="931" customFormat="false" ht="11.25" hidden="false" customHeight="false" outlineLevel="0" collapsed="false">
      <c r="A931" s="285"/>
    </row>
    <row r="932" customFormat="false" ht="11.25" hidden="false" customHeight="false" outlineLevel="0" collapsed="false">
      <c r="A932" s="285"/>
    </row>
    <row r="933" customFormat="false" ht="11.25" hidden="false" customHeight="false" outlineLevel="0" collapsed="false">
      <c r="A933" s="285"/>
    </row>
    <row r="934" customFormat="false" ht="11.25" hidden="false" customHeight="false" outlineLevel="0" collapsed="false">
      <c r="A934" s="285"/>
    </row>
    <row r="935" customFormat="false" ht="11.25" hidden="false" customHeight="false" outlineLevel="0" collapsed="false">
      <c r="A935" s="285"/>
    </row>
    <row r="936" customFormat="false" ht="11.25" hidden="false" customHeight="false" outlineLevel="0" collapsed="false">
      <c r="A936" s="285"/>
    </row>
    <row r="937" customFormat="false" ht="11.25" hidden="false" customHeight="false" outlineLevel="0" collapsed="false">
      <c r="A937" s="285"/>
    </row>
    <row r="938" customFormat="false" ht="11.25" hidden="false" customHeight="false" outlineLevel="0" collapsed="false">
      <c r="A938" s="285"/>
    </row>
    <row r="939" customFormat="false" ht="11.25" hidden="false" customHeight="false" outlineLevel="0" collapsed="false">
      <c r="A939" s="285"/>
    </row>
    <row r="940" customFormat="false" ht="11.25" hidden="false" customHeight="false" outlineLevel="0" collapsed="false">
      <c r="A940" s="285"/>
    </row>
    <row r="941" customFormat="false" ht="11.25" hidden="false" customHeight="false" outlineLevel="0" collapsed="false">
      <c r="A941" s="285"/>
    </row>
    <row r="942" customFormat="false" ht="11.25" hidden="false" customHeight="false" outlineLevel="0" collapsed="false">
      <c r="A942" s="285"/>
    </row>
    <row r="943" customFormat="false" ht="11.25" hidden="false" customHeight="false" outlineLevel="0" collapsed="false">
      <c r="A943" s="285"/>
    </row>
    <row r="944" customFormat="false" ht="11.25" hidden="false" customHeight="false" outlineLevel="0" collapsed="false">
      <c r="A944" s="285"/>
    </row>
    <row r="945" customFormat="false" ht="11.25" hidden="false" customHeight="false" outlineLevel="0" collapsed="false">
      <c r="A945" s="285"/>
    </row>
    <row r="946" customFormat="false" ht="11.25" hidden="false" customHeight="false" outlineLevel="0" collapsed="false">
      <c r="A946" s="285"/>
    </row>
    <row r="947" customFormat="false" ht="11.25" hidden="false" customHeight="false" outlineLevel="0" collapsed="false">
      <c r="A947" s="285"/>
    </row>
    <row r="948" customFormat="false" ht="11.25" hidden="false" customHeight="false" outlineLevel="0" collapsed="false">
      <c r="A948" s="285"/>
    </row>
    <row r="949" customFormat="false" ht="11.25" hidden="false" customHeight="false" outlineLevel="0" collapsed="false">
      <c r="A949" s="285"/>
    </row>
    <row r="950" customFormat="false" ht="11.25" hidden="false" customHeight="false" outlineLevel="0" collapsed="false">
      <c r="A950" s="285"/>
    </row>
    <row r="951" customFormat="false" ht="11.25" hidden="false" customHeight="false" outlineLevel="0" collapsed="false">
      <c r="A951" s="285"/>
    </row>
    <row r="952" customFormat="false" ht="11.25" hidden="false" customHeight="false" outlineLevel="0" collapsed="false">
      <c r="A952" s="285"/>
    </row>
    <row r="953" customFormat="false" ht="11.25" hidden="false" customHeight="false" outlineLevel="0" collapsed="false">
      <c r="A953" s="285"/>
    </row>
    <row r="954" customFormat="false" ht="11.25" hidden="false" customHeight="false" outlineLevel="0" collapsed="false">
      <c r="A954" s="285"/>
    </row>
    <row r="955" customFormat="false" ht="11.25" hidden="false" customHeight="false" outlineLevel="0" collapsed="false">
      <c r="A955" s="285"/>
    </row>
    <row r="956" customFormat="false" ht="11.25" hidden="false" customHeight="false" outlineLevel="0" collapsed="false">
      <c r="A956" s="285"/>
    </row>
    <row r="957" customFormat="false" ht="11.25" hidden="false" customHeight="false" outlineLevel="0" collapsed="false">
      <c r="A957" s="285"/>
    </row>
    <row r="958" customFormat="false" ht="11.25" hidden="false" customHeight="false" outlineLevel="0" collapsed="false">
      <c r="A958" s="285"/>
    </row>
    <row r="959" customFormat="false" ht="11.25" hidden="false" customHeight="false" outlineLevel="0" collapsed="false">
      <c r="A959" s="285"/>
    </row>
    <row r="960" customFormat="false" ht="11.25" hidden="false" customHeight="false" outlineLevel="0" collapsed="false">
      <c r="A960" s="285"/>
    </row>
    <row r="961" customFormat="false" ht="11.25" hidden="false" customHeight="false" outlineLevel="0" collapsed="false">
      <c r="A961" s="285"/>
    </row>
    <row r="962" customFormat="false" ht="11.25" hidden="false" customHeight="false" outlineLevel="0" collapsed="false">
      <c r="A962" s="285"/>
    </row>
    <row r="963" customFormat="false" ht="11.25" hidden="false" customHeight="false" outlineLevel="0" collapsed="false">
      <c r="A963" s="285"/>
    </row>
    <row r="964" customFormat="false" ht="11.25" hidden="false" customHeight="false" outlineLevel="0" collapsed="false">
      <c r="A964" s="285"/>
    </row>
    <row r="965" customFormat="false" ht="11.25" hidden="false" customHeight="false" outlineLevel="0" collapsed="false">
      <c r="A965" s="285"/>
    </row>
    <row r="966" customFormat="false" ht="11.25" hidden="false" customHeight="false" outlineLevel="0" collapsed="false">
      <c r="A966" s="285"/>
    </row>
    <row r="967" customFormat="false" ht="11.25" hidden="false" customHeight="false" outlineLevel="0" collapsed="false">
      <c r="A967" s="285"/>
    </row>
    <row r="968" customFormat="false" ht="11.25" hidden="false" customHeight="false" outlineLevel="0" collapsed="false">
      <c r="A968" s="285"/>
    </row>
    <row r="969" customFormat="false" ht="11.25" hidden="false" customHeight="false" outlineLevel="0" collapsed="false">
      <c r="A969" s="285"/>
    </row>
    <row r="970" customFormat="false" ht="11.25" hidden="false" customHeight="false" outlineLevel="0" collapsed="false">
      <c r="A970" s="285"/>
    </row>
    <row r="971" customFormat="false" ht="11.25" hidden="false" customHeight="false" outlineLevel="0" collapsed="false">
      <c r="A971" s="285"/>
    </row>
    <row r="972" customFormat="false" ht="11.25" hidden="false" customHeight="false" outlineLevel="0" collapsed="false">
      <c r="A972" s="285"/>
    </row>
    <row r="973" customFormat="false" ht="11.25" hidden="false" customHeight="false" outlineLevel="0" collapsed="false">
      <c r="A973" s="285"/>
    </row>
    <row r="974" customFormat="false" ht="11.25" hidden="false" customHeight="false" outlineLevel="0" collapsed="false">
      <c r="A974" s="285"/>
    </row>
    <row r="975" customFormat="false" ht="11.25" hidden="false" customHeight="false" outlineLevel="0" collapsed="false">
      <c r="A975" s="285"/>
    </row>
    <row r="976" customFormat="false" ht="11.25" hidden="false" customHeight="false" outlineLevel="0" collapsed="false">
      <c r="A976" s="285"/>
    </row>
    <row r="977" customFormat="false" ht="11.25" hidden="false" customHeight="false" outlineLevel="0" collapsed="false">
      <c r="A977" s="285"/>
    </row>
    <row r="978" customFormat="false" ht="11.25" hidden="false" customHeight="false" outlineLevel="0" collapsed="false">
      <c r="A978" s="285"/>
    </row>
    <row r="979" customFormat="false" ht="11.25" hidden="false" customHeight="false" outlineLevel="0" collapsed="false">
      <c r="A979" s="285"/>
    </row>
    <row r="980" customFormat="false" ht="11.25" hidden="false" customHeight="false" outlineLevel="0" collapsed="false">
      <c r="A980" s="285"/>
    </row>
    <row r="981" customFormat="false" ht="11.25" hidden="false" customHeight="false" outlineLevel="0" collapsed="false">
      <c r="A981" s="285"/>
    </row>
    <row r="982" customFormat="false" ht="11.25" hidden="false" customHeight="false" outlineLevel="0" collapsed="false">
      <c r="A982" s="285"/>
    </row>
    <row r="983" customFormat="false" ht="11.25" hidden="false" customHeight="false" outlineLevel="0" collapsed="false">
      <c r="A983" s="285"/>
    </row>
    <row r="984" customFormat="false" ht="11.25" hidden="false" customHeight="false" outlineLevel="0" collapsed="false">
      <c r="A984" s="285"/>
    </row>
    <row r="985" customFormat="false" ht="11.25" hidden="false" customHeight="false" outlineLevel="0" collapsed="false">
      <c r="A985" s="285"/>
    </row>
    <row r="986" customFormat="false" ht="11.25" hidden="false" customHeight="false" outlineLevel="0" collapsed="false">
      <c r="A986" s="285"/>
    </row>
    <row r="987" customFormat="false" ht="11.25" hidden="false" customHeight="false" outlineLevel="0" collapsed="false">
      <c r="A987" s="285"/>
    </row>
    <row r="988" customFormat="false" ht="11.25" hidden="false" customHeight="false" outlineLevel="0" collapsed="false">
      <c r="A988" s="285"/>
    </row>
    <row r="989" customFormat="false" ht="11.25" hidden="false" customHeight="false" outlineLevel="0" collapsed="false">
      <c r="A989" s="285"/>
    </row>
    <row r="990" customFormat="false" ht="11.25" hidden="false" customHeight="false" outlineLevel="0" collapsed="false">
      <c r="A990" s="285"/>
    </row>
    <row r="991" customFormat="false" ht="11.25" hidden="false" customHeight="false" outlineLevel="0" collapsed="false">
      <c r="A991" s="285"/>
    </row>
    <row r="992" customFormat="false" ht="11.25" hidden="false" customHeight="false" outlineLevel="0" collapsed="false">
      <c r="A992" s="285"/>
    </row>
    <row r="993" customFormat="false" ht="11.25" hidden="false" customHeight="false" outlineLevel="0" collapsed="false">
      <c r="A993" s="285"/>
    </row>
    <row r="994" customFormat="false" ht="11.25" hidden="false" customHeight="false" outlineLevel="0" collapsed="false">
      <c r="A994" s="285"/>
    </row>
    <row r="995" customFormat="false" ht="11.25" hidden="false" customHeight="false" outlineLevel="0" collapsed="false">
      <c r="A995" s="285"/>
    </row>
    <row r="996" customFormat="false" ht="11.25" hidden="false" customHeight="false" outlineLevel="0" collapsed="false">
      <c r="A996" s="285"/>
    </row>
    <row r="997" customFormat="false" ht="11.25" hidden="false" customHeight="false" outlineLevel="0" collapsed="false">
      <c r="A997" s="285"/>
    </row>
    <row r="998" customFormat="false" ht="11.25" hidden="false" customHeight="false" outlineLevel="0" collapsed="false">
      <c r="A998" s="285"/>
    </row>
    <row r="999" customFormat="false" ht="11.25" hidden="false" customHeight="false" outlineLevel="0" collapsed="false">
      <c r="A999" s="285"/>
    </row>
    <row r="1000" customFormat="false" ht="11.25" hidden="false" customHeight="false" outlineLevel="0" collapsed="false">
      <c r="A1000" s="285"/>
    </row>
    <row r="1001" customFormat="false" ht="11.25" hidden="false" customHeight="false" outlineLevel="0" collapsed="false">
      <c r="A1001" s="285"/>
    </row>
    <row r="1002" customFormat="false" ht="11.25" hidden="false" customHeight="false" outlineLevel="0" collapsed="false">
      <c r="A1002" s="285"/>
    </row>
    <row r="1003" customFormat="false" ht="11.25" hidden="false" customHeight="false" outlineLevel="0" collapsed="false">
      <c r="A1003" s="285"/>
    </row>
    <row r="1004" customFormat="false" ht="11.25" hidden="false" customHeight="false" outlineLevel="0" collapsed="false">
      <c r="A1004" s="285"/>
    </row>
    <row r="1005" customFormat="false" ht="11.25" hidden="false" customHeight="false" outlineLevel="0" collapsed="false">
      <c r="A1005" s="285"/>
    </row>
    <row r="1006" customFormat="false" ht="11.25" hidden="false" customHeight="false" outlineLevel="0" collapsed="false">
      <c r="A1006" s="285"/>
    </row>
    <row r="1007" customFormat="false" ht="11.25" hidden="false" customHeight="false" outlineLevel="0" collapsed="false">
      <c r="A1007" s="285"/>
    </row>
    <row r="1008" customFormat="false" ht="11.25" hidden="false" customHeight="false" outlineLevel="0" collapsed="false">
      <c r="A1008" s="285"/>
    </row>
    <row r="1009" customFormat="false" ht="11.25" hidden="false" customHeight="false" outlineLevel="0" collapsed="false">
      <c r="A1009" s="285"/>
    </row>
    <row r="1010" customFormat="false" ht="11.25" hidden="false" customHeight="false" outlineLevel="0" collapsed="false">
      <c r="A1010" s="285"/>
    </row>
    <row r="1011" customFormat="false" ht="11.25" hidden="false" customHeight="false" outlineLevel="0" collapsed="false">
      <c r="A1011" s="285"/>
    </row>
    <row r="1012" customFormat="false" ht="11.25" hidden="false" customHeight="false" outlineLevel="0" collapsed="false">
      <c r="A1012" s="285"/>
    </row>
    <row r="1013" customFormat="false" ht="11.25" hidden="false" customHeight="false" outlineLevel="0" collapsed="false">
      <c r="A1013" s="285"/>
    </row>
    <row r="1014" customFormat="false" ht="11.25" hidden="false" customHeight="false" outlineLevel="0" collapsed="false">
      <c r="A1014" s="285"/>
    </row>
    <row r="1015" customFormat="false" ht="11.25" hidden="false" customHeight="false" outlineLevel="0" collapsed="false">
      <c r="A1015" s="285"/>
    </row>
    <row r="1016" customFormat="false" ht="11.25" hidden="false" customHeight="false" outlineLevel="0" collapsed="false">
      <c r="A1016" s="285"/>
    </row>
    <row r="1017" customFormat="false" ht="11.25" hidden="false" customHeight="false" outlineLevel="0" collapsed="false">
      <c r="A1017" s="285"/>
    </row>
    <row r="1018" customFormat="false" ht="11.25" hidden="false" customHeight="false" outlineLevel="0" collapsed="false">
      <c r="A1018" s="285"/>
    </row>
    <row r="1019" customFormat="false" ht="11.25" hidden="false" customHeight="false" outlineLevel="0" collapsed="false">
      <c r="A1019" s="285"/>
    </row>
    <row r="1020" customFormat="false" ht="11.25" hidden="false" customHeight="false" outlineLevel="0" collapsed="false">
      <c r="A1020" s="285"/>
    </row>
    <row r="1021" customFormat="false" ht="11.25" hidden="false" customHeight="false" outlineLevel="0" collapsed="false">
      <c r="A1021" s="285"/>
    </row>
    <row r="1022" customFormat="false" ht="11.25" hidden="false" customHeight="false" outlineLevel="0" collapsed="false">
      <c r="A1022" s="285"/>
    </row>
    <row r="1023" customFormat="false" ht="11.25" hidden="false" customHeight="false" outlineLevel="0" collapsed="false">
      <c r="A1023" s="285"/>
    </row>
    <row r="1024" customFormat="false" ht="11.25" hidden="false" customHeight="false" outlineLevel="0" collapsed="false">
      <c r="A1024" s="285"/>
    </row>
    <row r="1025" customFormat="false" ht="11.25" hidden="false" customHeight="false" outlineLevel="0" collapsed="false">
      <c r="A1025" s="285"/>
    </row>
    <row r="1026" customFormat="false" ht="11.25" hidden="false" customHeight="false" outlineLevel="0" collapsed="false">
      <c r="A1026" s="285"/>
    </row>
    <row r="1027" customFormat="false" ht="11.25" hidden="false" customHeight="false" outlineLevel="0" collapsed="false">
      <c r="A1027" s="285"/>
    </row>
    <row r="1028" customFormat="false" ht="11.25" hidden="false" customHeight="false" outlineLevel="0" collapsed="false">
      <c r="A1028" s="285"/>
    </row>
    <row r="1029" customFormat="false" ht="11.25" hidden="false" customHeight="false" outlineLevel="0" collapsed="false">
      <c r="A1029" s="285"/>
    </row>
    <row r="1030" customFormat="false" ht="11.25" hidden="false" customHeight="false" outlineLevel="0" collapsed="false">
      <c r="A1030" s="285"/>
    </row>
    <row r="1031" customFormat="false" ht="11.25" hidden="false" customHeight="false" outlineLevel="0" collapsed="false">
      <c r="A1031" s="285"/>
    </row>
    <row r="1032" customFormat="false" ht="11.25" hidden="false" customHeight="false" outlineLevel="0" collapsed="false">
      <c r="A1032" s="285"/>
    </row>
    <row r="1033" customFormat="false" ht="11.25" hidden="false" customHeight="false" outlineLevel="0" collapsed="false">
      <c r="A1033" s="285"/>
    </row>
    <row r="1034" customFormat="false" ht="11.25" hidden="false" customHeight="false" outlineLevel="0" collapsed="false">
      <c r="A1034" s="285"/>
    </row>
    <row r="1035" customFormat="false" ht="11.25" hidden="false" customHeight="false" outlineLevel="0" collapsed="false">
      <c r="A1035" s="285"/>
    </row>
    <row r="1036" customFormat="false" ht="11.25" hidden="false" customHeight="false" outlineLevel="0" collapsed="false">
      <c r="A1036" s="285"/>
    </row>
    <row r="1037" customFormat="false" ht="11.25" hidden="false" customHeight="false" outlineLevel="0" collapsed="false">
      <c r="A1037" s="285"/>
    </row>
    <row r="1038" customFormat="false" ht="11.25" hidden="false" customHeight="false" outlineLevel="0" collapsed="false">
      <c r="A1038" s="285"/>
    </row>
    <row r="1039" customFormat="false" ht="11.25" hidden="false" customHeight="false" outlineLevel="0" collapsed="false">
      <c r="A1039" s="285"/>
    </row>
    <row r="1040" customFormat="false" ht="11.25" hidden="false" customHeight="false" outlineLevel="0" collapsed="false">
      <c r="A1040" s="285"/>
    </row>
    <row r="1041" customFormat="false" ht="11.25" hidden="false" customHeight="false" outlineLevel="0" collapsed="false">
      <c r="A1041" s="285"/>
    </row>
    <row r="1042" customFormat="false" ht="11.25" hidden="false" customHeight="false" outlineLevel="0" collapsed="false">
      <c r="A1042" s="285"/>
    </row>
    <row r="1043" customFormat="false" ht="11.25" hidden="false" customHeight="false" outlineLevel="0" collapsed="false">
      <c r="A1043" s="285"/>
    </row>
    <row r="1044" customFormat="false" ht="11.25" hidden="false" customHeight="false" outlineLevel="0" collapsed="false">
      <c r="A1044" s="285"/>
    </row>
    <row r="1045" customFormat="false" ht="11.25" hidden="false" customHeight="false" outlineLevel="0" collapsed="false">
      <c r="A1045" s="285"/>
    </row>
    <row r="1046" customFormat="false" ht="11.25" hidden="false" customHeight="false" outlineLevel="0" collapsed="false">
      <c r="A1046" s="285"/>
    </row>
    <row r="1047" customFormat="false" ht="11.25" hidden="false" customHeight="false" outlineLevel="0" collapsed="false">
      <c r="A1047" s="285"/>
    </row>
    <row r="1048" customFormat="false" ht="11.25" hidden="false" customHeight="false" outlineLevel="0" collapsed="false">
      <c r="A1048" s="285"/>
    </row>
    <row r="1049" customFormat="false" ht="11.25" hidden="false" customHeight="false" outlineLevel="0" collapsed="false">
      <c r="A1049" s="285"/>
    </row>
    <row r="1050" customFormat="false" ht="11.25" hidden="false" customHeight="false" outlineLevel="0" collapsed="false">
      <c r="A1050" s="285"/>
    </row>
    <row r="1051" customFormat="false" ht="11.25" hidden="false" customHeight="false" outlineLevel="0" collapsed="false">
      <c r="A1051" s="285"/>
    </row>
    <row r="1052" customFormat="false" ht="11.25" hidden="false" customHeight="false" outlineLevel="0" collapsed="false">
      <c r="A1052" s="285"/>
    </row>
    <row r="1053" customFormat="false" ht="11.25" hidden="false" customHeight="false" outlineLevel="0" collapsed="false">
      <c r="A1053" s="285"/>
    </row>
    <row r="1054" customFormat="false" ht="11.25" hidden="false" customHeight="false" outlineLevel="0" collapsed="false">
      <c r="A1054" s="285"/>
    </row>
    <row r="1055" customFormat="false" ht="11.25" hidden="false" customHeight="false" outlineLevel="0" collapsed="false">
      <c r="A1055" s="285"/>
    </row>
    <row r="1056" customFormat="false" ht="11.25" hidden="false" customHeight="false" outlineLevel="0" collapsed="false">
      <c r="A1056" s="285"/>
    </row>
    <row r="1057" customFormat="false" ht="11.25" hidden="false" customHeight="false" outlineLevel="0" collapsed="false">
      <c r="A1057" s="285"/>
    </row>
    <row r="1058" customFormat="false" ht="11.25" hidden="false" customHeight="false" outlineLevel="0" collapsed="false">
      <c r="A1058" s="285"/>
    </row>
    <row r="1059" customFormat="false" ht="11.25" hidden="false" customHeight="false" outlineLevel="0" collapsed="false">
      <c r="A1059" s="285"/>
    </row>
    <row r="1060" customFormat="false" ht="11.25" hidden="false" customHeight="false" outlineLevel="0" collapsed="false">
      <c r="A1060" s="285"/>
    </row>
    <row r="1061" customFormat="false" ht="11.25" hidden="false" customHeight="false" outlineLevel="0" collapsed="false">
      <c r="A1061" s="285"/>
    </row>
    <row r="1062" customFormat="false" ht="11.25" hidden="false" customHeight="false" outlineLevel="0" collapsed="false">
      <c r="A1062" s="285"/>
    </row>
    <row r="1063" customFormat="false" ht="11.25" hidden="false" customHeight="false" outlineLevel="0" collapsed="false">
      <c r="A1063" s="285"/>
    </row>
    <row r="1064" customFormat="false" ht="11.25" hidden="false" customHeight="false" outlineLevel="0" collapsed="false">
      <c r="A1064" s="285"/>
    </row>
    <row r="1065" customFormat="false" ht="11.25" hidden="false" customHeight="false" outlineLevel="0" collapsed="false">
      <c r="A1065" s="285"/>
    </row>
    <row r="1066" customFormat="false" ht="11.25" hidden="false" customHeight="false" outlineLevel="0" collapsed="false">
      <c r="A1066" s="285"/>
    </row>
    <row r="1067" customFormat="false" ht="11.25" hidden="false" customHeight="false" outlineLevel="0" collapsed="false">
      <c r="A1067" s="285"/>
    </row>
    <row r="1068" customFormat="false" ht="11.25" hidden="false" customHeight="false" outlineLevel="0" collapsed="false">
      <c r="A1068" s="285"/>
    </row>
    <row r="1069" customFormat="false" ht="11.25" hidden="false" customHeight="false" outlineLevel="0" collapsed="false">
      <c r="A1069" s="285"/>
    </row>
    <row r="1070" customFormat="false" ht="11.25" hidden="false" customHeight="false" outlineLevel="0" collapsed="false">
      <c r="A1070" s="285"/>
    </row>
    <row r="1071" customFormat="false" ht="11.25" hidden="false" customHeight="false" outlineLevel="0" collapsed="false">
      <c r="A1071" s="285"/>
    </row>
    <row r="1072" customFormat="false" ht="11.25" hidden="false" customHeight="false" outlineLevel="0" collapsed="false">
      <c r="A1072" s="285"/>
    </row>
    <row r="1073" customFormat="false" ht="11.25" hidden="false" customHeight="false" outlineLevel="0" collapsed="false">
      <c r="A1073" s="285"/>
    </row>
    <row r="1074" customFormat="false" ht="11.25" hidden="false" customHeight="false" outlineLevel="0" collapsed="false">
      <c r="A1074" s="285"/>
    </row>
    <row r="1075" customFormat="false" ht="11.25" hidden="false" customHeight="false" outlineLevel="0" collapsed="false">
      <c r="A1075" s="285"/>
    </row>
    <row r="1076" customFormat="false" ht="11.25" hidden="false" customHeight="false" outlineLevel="0" collapsed="false">
      <c r="A1076" s="285"/>
    </row>
    <row r="1077" customFormat="false" ht="11.25" hidden="false" customHeight="false" outlineLevel="0" collapsed="false">
      <c r="A1077" s="285"/>
    </row>
    <row r="1078" customFormat="false" ht="11.25" hidden="false" customHeight="false" outlineLevel="0" collapsed="false">
      <c r="A1078" s="28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3" activeCellId="0" sqref="C3"/>
    </sheetView>
  </sheetViews>
  <sheetFormatPr defaultColWidth="9.29296875" defaultRowHeight="11.25" customHeight="true" zeroHeight="false" outlineLevelRow="0" outlineLevelCol="0"/>
  <cols>
    <col collapsed="false" customWidth="true" hidden="false" outlineLevel="0" max="1" min="1" style="0" width="13.32"/>
    <col collapsed="false" customWidth="true" hidden="false" outlineLevel="0" max="2" min="2" style="0" width="11.49"/>
    <col collapsed="false" customWidth="true" hidden="false" outlineLevel="0" max="3" min="3" style="0" width="10.15"/>
    <col collapsed="false" customWidth="true" hidden="false" outlineLevel="0" max="4" min="4" style="0" width="9.99"/>
    <col collapsed="false" customWidth="true" hidden="false" outlineLevel="0" max="18" min="18" style="0" width="9.99"/>
    <col collapsed="false" customWidth="true" hidden="false" outlineLevel="0" max="21" min="20" style="0" width="10.33"/>
    <col collapsed="false" customWidth="true" hidden="false" outlineLevel="0" max="22" min="22" style="0" width="10.65"/>
    <col collapsed="false" customWidth="true" hidden="false" outlineLevel="0" max="23" min="23" style="0" width="10.15"/>
    <col collapsed="false" customWidth="true" hidden="false" outlineLevel="0" max="24" min="24" style="0" width="10.33"/>
    <col collapsed="false" customWidth="true" hidden="false" outlineLevel="0" max="25" min="25" style="0" width="10.15"/>
  </cols>
  <sheetData>
    <row r="1" customFormat="false" ht="11.25" hidden="false" customHeight="false" outlineLevel="0" collapsed="false">
      <c r="B1" s="287" t="str">
        <f aca="false">MWH!C6</f>
        <v>Dec-01</v>
      </c>
      <c r="C1" s="287" t="str">
        <f aca="false">MWH!D6</f>
        <v>Jan-02</v>
      </c>
      <c r="D1" s="287" t="str">
        <f aca="false">MWH!E6</f>
        <v>Feb-02</v>
      </c>
      <c r="E1" s="287" t="str">
        <f aca="false">MWH!F6</f>
        <v>Mar-02</v>
      </c>
      <c r="F1" s="287" t="str">
        <f aca="false">MWH!G6</f>
        <v>Apr-02</v>
      </c>
      <c r="G1" s="287" t="str">
        <f aca="false">MWH!H6</f>
        <v>May-02</v>
      </c>
      <c r="H1" s="287" t="str">
        <f aca="false">MWH!I6</f>
        <v>Jun-02</v>
      </c>
      <c r="I1" s="287" t="str">
        <f aca="false">MWH!J6</f>
        <v>Jul-02</v>
      </c>
      <c r="J1" s="287" t="str">
        <f aca="false">MWH!K6</f>
        <v>Aug-02</v>
      </c>
      <c r="K1" s="287" t="str">
        <f aca="false">MWH!L6</f>
        <v>Sep-02</v>
      </c>
      <c r="L1" s="287" t="str">
        <f aca="false">MWH!M6</f>
        <v>Oct-02</v>
      </c>
      <c r="M1" s="287" t="str">
        <f aca="false">MWH!N6</f>
        <v>Nov-02</v>
      </c>
      <c r="N1" s="287" t="str">
        <f aca="false">MWH!O6</f>
        <v>Dec-02</v>
      </c>
      <c r="O1" s="287" t="str">
        <f aca="false">MWH!P6</f>
        <v>Jan-03</v>
      </c>
      <c r="P1" s="287" t="str">
        <f aca="false">MWH!Q6</f>
        <v>Feb-03</v>
      </c>
      <c r="Q1" s="287" t="str">
        <f aca="false">MWH!R6</f>
        <v>Mar-03</v>
      </c>
      <c r="R1" s="287" t="str">
        <f aca="false">MWH!S6</f>
        <v>Apr-03</v>
      </c>
      <c r="S1" s="287" t="str">
        <f aca="false">MWH!T6</f>
        <v>May-03</v>
      </c>
      <c r="T1" s="287" t="str">
        <f aca="false">MWH!U6</f>
        <v>Jun-03</v>
      </c>
      <c r="U1" s="287" t="str">
        <f aca="false">MWH!V6</f>
        <v>Jul-03</v>
      </c>
      <c r="V1" s="287" t="str">
        <f aca="false">MWH!W6</f>
        <v>Aug-03</v>
      </c>
      <c r="W1" s="287" t="str">
        <f aca="false">MWH!X6</f>
        <v>Sep-03</v>
      </c>
      <c r="X1" s="287" t="str">
        <f aca="false">MWH!Y6</f>
        <v>Oct-03</v>
      </c>
      <c r="Y1" s="287" t="str">
        <f aca="false">MWH!Z6</f>
        <v>Nov-03</v>
      </c>
      <c r="Z1" s="287"/>
    </row>
    <row r="3" customFormat="false" ht="11.25" hidden="false" customHeight="false" outlineLevel="0" collapsed="false">
      <c r="A3" s="34" t="s">
        <v>301</v>
      </c>
      <c r="B3" s="287" t="n">
        <f aca="false">MWH!C41</f>
        <v>-3826.96399999998</v>
      </c>
      <c r="C3" s="287" t="n">
        <f aca="false">MWH!D41</f>
        <v>-35866.173</v>
      </c>
      <c r="D3" s="287" t="n">
        <f aca="false">MWH!E41</f>
        <v>30495.569</v>
      </c>
      <c r="E3" s="287" t="n">
        <f aca="false">MWH!F41</f>
        <v>7054.96380000003</v>
      </c>
      <c r="F3" s="287" t="n">
        <f aca="false">MWH!G41</f>
        <v>-21966.0751</v>
      </c>
      <c r="G3" s="287" t="n">
        <f aca="false">MWH!H41</f>
        <v>-15920.2477000001</v>
      </c>
      <c r="H3" s="287" t="n">
        <f aca="false">MWH!I41</f>
        <v>-86734.4048000001</v>
      </c>
      <c r="I3" s="287" t="n">
        <f aca="false">MWH!J41</f>
        <v>111815.311</v>
      </c>
      <c r="J3" s="287" t="n">
        <f aca="false">MWH!K41</f>
        <v>59619.953</v>
      </c>
      <c r="K3" s="287" t="n">
        <f aca="false">MWH!L41</f>
        <v>-13317.171</v>
      </c>
      <c r="L3" s="287" t="n">
        <f aca="false">MWH!M41</f>
        <v>-67829.4620000001</v>
      </c>
      <c r="M3" s="287" t="n">
        <f aca="false">MWH!N41</f>
        <v>-84809.205</v>
      </c>
      <c r="N3" s="287" t="n">
        <f aca="false">MWH!O41</f>
        <v>-76278.6279999999</v>
      </c>
      <c r="O3" s="287" t="n">
        <f aca="false">MWH!P41</f>
        <v>-486806.239</v>
      </c>
      <c r="P3" s="287" t="n">
        <f aca="false">MWH!Q41</f>
        <v>-407864.215</v>
      </c>
      <c r="Q3" s="287" t="n">
        <f aca="false">MWH!R41</f>
        <v>-325898.31</v>
      </c>
      <c r="R3" s="287" t="n">
        <f aca="false">MWH!S41</f>
        <v>-360571.951</v>
      </c>
      <c r="S3" s="287" t="n">
        <f aca="false">MWH!T41</f>
        <v>-377953.333</v>
      </c>
      <c r="T3" s="287" t="n">
        <f aca="false">MWH!U41</f>
        <v>-446527.163</v>
      </c>
      <c r="U3" s="287" t="n">
        <f aca="false">MWH!V41</f>
        <v>-272122.287</v>
      </c>
      <c r="V3" s="287" t="n">
        <f aca="false">MWH!W41</f>
        <v>-329756.458</v>
      </c>
      <c r="W3" s="287" t="n">
        <f aca="false">MWH!X41</f>
        <v>-328471.544</v>
      </c>
      <c r="X3" s="287" t="n">
        <f aca="false">MWH!Y41</f>
        <v>-391803.4662</v>
      </c>
      <c r="Y3" s="287" t="n">
        <f aca="false">MWH!Z41</f>
        <v>-459111.184</v>
      </c>
    </row>
    <row r="5" customFormat="false" ht="11.25" hidden="false" customHeight="false" outlineLevel="0" collapsed="false">
      <c r="A5" s="0" t="s">
        <v>302</v>
      </c>
      <c r="M5" s="287" t="n">
        <f aca="false">SUM(B3:M3)</f>
        <v>-121283.9058</v>
      </c>
      <c r="N5" s="287" t="n">
        <f aca="false">SUM(C3:N3)</f>
        <v>-193735.5698</v>
      </c>
      <c r="O5" s="287" t="n">
        <f aca="false">SUM(D3:O3)</f>
        <v>-644675.6358</v>
      </c>
      <c r="P5" s="287" t="n">
        <f aca="false">SUM(E3:P3)</f>
        <v>-1083035.4198</v>
      </c>
      <c r="Q5" s="287" t="n">
        <f aca="false">SUM(F3:Q3)</f>
        <v>-1415988.6936</v>
      </c>
      <c r="R5" s="287" t="n">
        <f aca="false">SUM(G3:R3)</f>
        <v>-1754594.5695</v>
      </c>
      <c r="S5" s="287" t="n">
        <f aca="false">SUM(H3:S3)</f>
        <v>-2116627.6548</v>
      </c>
      <c r="T5" s="287" t="n">
        <f aca="false">SUM(I3:T3)</f>
        <v>-2476420.413</v>
      </c>
      <c r="U5" s="287" t="n">
        <f aca="false">SUM(J3:U3)</f>
        <v>-2860358.011</v>
      </c>
      <c r="V5" s="287" t="n">
        <f aca="false">SUM(K3:V3)</f>
        <v>-3249734.422</v>
      </c>
      <c r="W5" s="287" t="n">
        <f aca="false">SUM(L3:W3)</f>
        <v>-3564888.795</v>
      </c>
      <c r="X5" s="287" t="n">
        <f aca="false">SUM(M3:X3)</f>
        <v>-3888862.7992</v>
      </c>
      <c r="Y5" s="287" t="n">
        <f aca="false">SUM(N3:Y3)</f>
        <v>-4263164.7782</v>
      </c>
    </row>
    <row r="7" customFormat="false" ht="11.25" hidden="false" customHeight="false" outlineLevel="0" collapsed="false">
      <c r="A7" s="0" t="s">
        <v>303</v>
      </c>
      <c r="B7" s="288" t="n">
        <f aca="false">MAX(B5:Y5)</f>
        <v>-121283.9058</v>
      </c>
      <c r="C7" s="287" t="n">
        <f aca="false">MIN(M5:Y5)</f>
        <v>-4263164.7782</v>
      </c>
    </row>
    <row r="8" customFormat="false" ht="11.25" hidden="false" customHeight="false" outlineLevel="0" collapsed="false">
      <c r="B8" s="289" t="n">
        <f aca="false">IF(ABS(C7)&gt;ABS(B7),C7,B7)</f>
        <v>-4263164.7782</v>
      </c>
    </row>
    <row r="10" customFormat="false" ht="11.25" hidden="false" customHeight="false" outlineLevel="0" collapsed="false">
      <c r="A10" s="34" t="s">
        <v>304</v>
      </c>
      <c r="B10" s="287" t="n">
        <f aca="false">MWH!C26</f>
        <v>-10000</v>
      </c>
      <c r="C10" s="287" t="n">
        <f aca="false">MWH!D26</f>
        <v>0</v>
      </c>
      <c r="D10" s="287" t="n">
        <f aca="false">MWH!E26</f>
        <v>0</v>
      </c>
      <c r="E10" s="287" t="n">
        <f aca="false">MWH!F26</f>
        <v>0</v>
      </c>
      <c r="F10" s="287" t="n">
        <f aca="false">MWH!G26</f>
        <v>-20800</v>
      </c>
      <c r="G10" s="287" t="n">
        <f aca="false">MWH!H26</f>
        <v>-20800</v>
      </c>
      <c r="H10" s="287" t="n">
        <f aca="false">MWH!I26</f>
        <v>-20000</v>
      </c>
      <c r="I10" s="287" t="n">
        <f aca="false">MWH!J26</f>
        <v>0</v>
      </c>
      <c r="J10" s="287" t="n">
        <f aca="false">MWH!K26</f>
        <v>0</v>
      </c>
      <c r="K10" s="287" t="n">
        <f aca="false">MWH!L26</f>
        <v>0</v>
      </c>
      <c r="L10" s="287" t="n">
        <f aca="false">MWH!M26</f>
        <v>0</v>
      </c>
      <c r="M10" s="287" t="n">
        <f aca="false">MWH!N26</f>
        <v>0</v>
      </c>
      <c r="N10" s="287" t="n">
        <f aca="false">MWH!O26</f>
        <v>0</v>
      </c>
      <c r="O10" s="287" t="n">
        <f aca="false">MWH!P26</f>
        <v>0</v>
      </c>
      <c r="P10" s="287" t="n">
        <f aca="false">MWH!Q26</f>
        <v>0</v>
      </c>
      <c r="Q10" s="287" t="n">
        <f aca="false">MWH!R26</f>
        <v>0</v>
      </c>
      <c r="R10" s="287" t="n">
        <f aca="false">MWH!S26</f>
        <v>0</v>
      </c>
      <c r="S10" s="287" t="n">
        <f aca="false">MWH!T26</f>
        <v>0</v>
      </c>
      <c r="T10" s="287" t="n">
        <f aca="false">MWH!U26</f>
        <v>0</v>
      </c>
      <c r="U10" s="287" t="n">
        <f aca="false">MWH!V26</f>
        <v>0</v>
      </c>
      <c r="V10" s="287" t="n">
        <f aca="false">MWH!W26</f>
        <v>0</v>
      </c>
      <c r="W10" s="287" t="n">
        <f aca="false">MWH!X26</f>
        <v>0</v>
      </c>
      <c r="X10" s="287" t="n">
        <f aca="false">MWH!Y26</f>
        <v>0</v>
      </c>
      <c r="Y10" s="287" t="n">
        <f aca="false">MWH!Z26</f>
        <v>0</v>
      </c>
    </row>
    <row r="12" customFormat="false" ht="11.25" hidden="false" customHeight="false" outlineLevel="0" collapsed="false">
      <c r="A12" s="0" t="s">
        <v>302</v>
      </c>
      <c r="M12" s="287" t="n">
        <f aca="false">SUM(B10:M10)</f>
        <v>-71600</v>
      </c>
      <c r="N12" s="287" t="n">
        <f aca="false">SUM(C10:N10)</f>
        <v>-61600</v>
      </c>
      <c r="O12" s="287" t="n">
        <f aca="false">SUM(D10:O10)</f>
        <v>-61600</v>
      </c>
      <c r="P12" s="287" t="n">
        <f aca="false">SUM(E10:P10)</f>
        <v>-61600</v>
      </c>
      <c r="Q12" s="287" t="n">
        <f aca="false">SUM(F10:Q10)</f>
        <v>-61600</v>
      </c>
      <c r="R12" s="287" t="n">
        <f aca="false">SUM(G10:R10)</f>
        <v>-40800</v>
      </c>
      <c r="S12" s="287" t="n">
        <f aca="false">SUM(H10:S10)</f>
        <v>-20000</v>
      </c>
      <c r="T12" s="287" t="n">
        <f aca="false">SUM(I10:T10)</f>
        <v>0</v>
      </c>
      <c r="U12" s="287" t="n">
        <f aca="false">SUM(J10:U10)</f>
        <v>0</v>
      </c>
      <c r="V12" s="287" t="n">
        <f aca="false">SUM(K10:V10)</f>
        <v>0</v>
      </c>
      <c r="W12" s="287" t="n">
        <f aca="false">SUM(L10:W10)</f>
        <v>0</v>
      </c>
      <c r="X12" s="287" t="n">
        <f aca="false">SUM(M10:X10)</f>
        <v>0</v>
      </c>
      <c r="Y12" s="287" t="n">
        <f aca="false">SUM(N10:Y10)</f>
        <v>0</v>
      </c>
    </row>
    <row r="14" customFormat="false" ht="11.25" hidden="false" customHeight="false" outlineLevel="0" collapsed="false">
      <c r="A14" s="0" t="s">
        <v>303</v>
      </c>
      <c r="B14" s="288" t="n">
        <f aca="false">MAX(B12:Y12)</f>
        <v>0</v>
      </c>
      <c r="C14" s="0" t="n">
        <f aca="false">MIN(B12:Y12)</f>
        <v>-71600</v>
      </c>
    </row>
    <row r="15" customFormat="false" ht="11.25" hidden="false" customHeight="false" outlineLevel="0" collapsed="false">
      <c r="B15" s="289" t="n">
        <f aca="false">IF(ABS(C14)&gt;ABS(B14),C14,B14)</f>
        <v>-71600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true" hidden="true" outlineLevel="0" max="13" min="13" style="22" width="17.82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23" t="s">
        <v>20</v>
      </c>
      <c r="C1" s="24"/>
      <c r="G1" s="25"/>
    </row>
    <row r="2" customFormat="false" ht="10.5" hidden="false" customHeight="false" outlineLevel="0" collapsed="false">
      <c r="A2" s="23" t="str">
        <f aca="false">'POWER SUM'!A3</f>
        <v>As of November 16, 2001</v>
      </c>
    </row>
    <row r="3" customFormat="false" ht="9" hidden="false" customHeight="false" outlineLevel="0" collapsed="false">
      <c r="N3" s="18"/>
      <c r="O3" s="19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 t="s">
        <v>21</v>
      </c>
      <c r="O5" s="19"/>
    </row>
    <row r="6" customFormat="false" ht="9" hidden="false" customHeight="false" outlineLevel="0" collapsed="false">
      <c r="N6" s="26" t="s">
        <v>22</v>
      </c>
      <c r="O6" s="27" t="s">
        <v>23</v>
      </c>
      <c r="P6" s="28" t="s">
        <v>24</v>
      </c>
      <c r="Q6" s="28" t="s">
        <v>25</v>
      </c>
      <c r="R6" s="29"/>
      <c r="S6" s="29"/>
    </row>
    <row r="7" customFormat="false" ht="9" hidden="false" customHeight="false" outlineLevel="0" collapsed="false">
      <c r="N7" s="18" t="n">
        <f aca="false">'5-DAY'!A40</f>
        <v>37104</v>
      </c>
      <c r="O7" s="19" t="n">
        <f aca="false">'5-DAY'!B40/1000</f>
        <v>2870.489</v>
      </c>
      <c r="P7" s="19" t="n">
        <v>6003</v>
      </c>
      <c r="Q7" s="19"/>
      <c r="R7" s="19"/>
      <c r="S7" s="19"/>
    </row>
    <row r="8" customFormat="false" ht="9" hidden="false" customHeight="false" outlineLevel="0" collapsed="false">
      <c r="N8" s="18" t="n">
        <f aca="false">'5-DAY'!A41</f>
        <v>37105</v>
      </c>
      <c r="O8" s="19" t="n">
        <f aca="false">'5-DAY'!B41/1000</f>
        <v>-814.983</v>
      </c>
      <c r="P8" s="19" t="n">
        <v>5008</v>
      </c>
      <c r="Q8" s="19" t="n">
        <f aca="false">VAR!B4/1000</f>
        <v>5135.371</v>
      </c>
      <c r="R8" s="19"/>
      <c r="S8" s="19"/>
    </row>
    <row r="9" customFormat="false" ht="9" hidden="false" customHeight="false" outlineLevel="0" collapsed="false">
      <c r="N9" s="18" t="n">
        <f aca="false">'5-DAY'!A42</f>
        <v>37106</v>
      </c>
      <c r="O9" s="19" t="n">
        <f aca="false">'5-DAY'!B42/1000</f>
        <v>90.257</v>
      </c>
      <c r="P9" s="19" t="n">
        <v>1594</v>
      </c>
      <c r="Q9" s="19" t="n">
        <f aca="false">VAR!B5/1000</f>
        <v>5031.308</v>
      </c>
      <c r="R9" s="19"/>
      <c r="S9" s="19"/>
    </row>
    <row r="10" customFormat="false" ht="9" hidden="false" customHeight="false" outlineLevel="0" collapsed="false">
      <c r="N10" s="18" t="n">
        <f aca="false">'5-DAY'!A43</f>
        <v>37109</v>
      </c>
      <c r="O10" s="19" t="n">
        <f aca="false">'5-DAY'!B43/1000</f>
        <v>-274.216</v>
      </c>
      <c r="P10" s="19" t="n">
        <v>3331</v>
      </c>
      <c r="Q10" s="19" t="n">
        <f aca="false">VAR!B6/1000</f>
        <v>4991.698</v>
      </c>
      <c r="R10" s="19"/>
      <c r="S10" s="19"/>
    </row>
    <row r="11" customFormat="false" ht="9" hidden="false" customHeight="false" outlineLevel="0" collapsed="false">
      <c r="N11" s="18" t="n">
        <f aca="false">'5-DAY'!A44</f>
        <v>37110</v>
      </c>
      <c r="O11" s="19" t="n">
        <f aca="false">'5-DAY'!B44/1000</f>
        <v>1446.158</v>
      </c>
      <c r="P11" s="19" t="n">
        <f aca="false">SUM(O7:O11)</f>
        <v>3317.705</v>
      </c>
      <c r="Q11" s="19" t="n">
        <f aca="false">VAR!B7/1000</f>
        <v>4873.733</v>
      </c>
      <c r="R11" s="19"/>
      <c r="S11" s="19"/>
    </row>
    <row r="12" customFormat="false" ht="9" hidden="false" customHeight="false" outlineLevel="0" collapsed="false">
      <c r="N12" s="18" t="n">
        <f aca="false">'5-DAY'!A45</f>
        <v>37111</v>
      </c>
      <c r="O12" s="19" t="n">
        <f aca="false">'5-DAY'!B45/1000</f>
        <v>1895.21</v>
      </c>
      <c r="P12" s="19" t="n">
        <f aca="false">SUM(O8:O12)</f>
        <v>2342.426</v>
      </c>
      <c r="Q12" s="19" t="n">
        <f aca="false">VAR!B8/1000</f>
        <v>4218.714</v>
      </c>
      <c r="R12" s="19"/>
      <c r="S12" s="19"/>
    </row>
    <row r="13" customFormat="false" ht="9" hidden="false" customHeight="false" outlineLevel="0" collapsed="false">
      <c r="N13" s="18" t="n">
        <f aca="false">'5-DAY'!A46</f>
        <v>37112</v>
      </c>
      <c r="O13" s="19" t="n">
        <f aca="false">'5-DAY'!B46/1000</f>
        <v>602.171</v>
      </c>
      <c r="P13" s="19" t="n">
        <f aca="false">SUM(O9:O13)</f>
        <v>3759.58</v>
      </c>
      <c r="Q13" s="19" t="n">
        <f aca="false">VAR!B9/1000</f>
        <v>4169.85</v>
      </c>
      <c r="R13" s="19"/>
      <c r="S13" s="19"/>
    </row>
    <row r="14" customFormat="false" ht="9" hidden="false" customHeight="false" outlineLevel="0" collapsed="false">
      <c r="N14" s="18" t="n">
        <f aca="false">'5-DAY'!A47</f>
        <v>37113</v>
      </c>
      <c r="O14" s="19" t="n">
        <f aca="false">'5-DAY'!B47/1000</f>
        <v>1.409</v>
      </c>
      <c r="P14" s="19" t="n">
        <f aca="false">SUM(O10:O14)</f>
        <v>3670.732</v>
      </c>
      <c r="Q14" s="19" t="n">
        <f aca="false">VAR!B10/1000</f>
        <v>4147.185</v>
      </c>
      <c r="R14" s="19"/>
      <c r="S14" s="19"/>
    </row>
    <row r="15" customFormat="false" ht="9" hidden="false" customHeight="false" outlineLevel="0" collapsed="false">
      <c r="N15" s="18" t="n">
        <f aca="false">'5-DAY'!A48</f>
        <v>37116</v>
      </c>
      <c r="O15" s="19" t="n">
        <f aca="false">'5-DAY'!B48/1000</f>
        <v>415.922</v>
      </c>
      <c r="P15" s="19" t="n">
        <f aca="false">SUM(O11:O15)</f>
        <v>4360.87</v>
      </c>
      <c r="Q15" s="19" t="n">
        <f aca="false">VAR!B11/1000</f>
        <v>4319.686</v>
      </c>
      <c r="R15" s="19"/>
      <c r="S15" s="19"/>
    </row>
    <row r="16" customFormat="false" ht="9" hidden="false" customHeight="false" outlineLevel="0" collapsed="false">
      <c r="N16" s="18" t="n">
        <f aca="false">'5-DAY'!A49</f>
        <v>37117</v>
      </c>
      <c r="O16" s="19" t="n">
        <f aca="false">'5-DAY'!B49/1000</f>
        <v>-906.766</v>
      </c>
      <c r="P16" s="19" t="n">
        <f aca="false">SUM(O12:O16)</f>
        <v>2007.946</v>
      </c>
      <c r="Q16" s="19" t="n">
        <f aca="false">VAR!B12/1000</f>
        <v>4431.433</v>
      </c>
    </row>
    <row r="17" customFormat="false" ht="9" hidden="false" customHeight="false" outlineLevel="0" collapsed="false">
      <c r="N17" s="18" t="n">
        <f aca="false">'5-DAY'!A50</f>
        <v>37118</v>
      </c>
      <c r="O17" s="19" t="n">
        <f aca="false">'5-DAY'!B50/1000</f>
        <v>-219.593</v>
      </c>
      <c r="P17" s="19" t="n">
        <f aca="false">SUM(O13:O17)</f>
        <v>-106.857</v>
      </c>
      <c r="Q17" s="19" t="n">
        <f aca="false">VAR!B13/1000</f>
        <v>4350.292</v>
      </c>
    </row>
    <row r="18" customFormat="false" ht="9" hidden="false" customHeight="false" outlineLevel="0" collapsed="false">
      <c r="N18" s="18" t="n">
        <f aca="false">'5-DAY'!A51</f>
        <v>37119</v>
      </c>
      <c r="O18" s="19" t="n">
        <f aca="false">'5-DAY'!B51/1000</f>
        <v>-1027.15</v>
      </c>
      <c r="P18" s="19" t="n">
        <f aca="false">SUM(O14:O18)</f>
        <v>-1736.178</v>
      </c>
      <c r="Q18" s="19" t="n">
        <f aca="false">VAR!B14/1000</f>
        <v>4448.251</v>
      </c>
    </row>
    <row r="19" customFormat="false" ht="9" hidden="false" customHeight="false" outlineLevel="0" collapsed="false">
      <c r="N19" s="18" t="n">
        <f aca="false">'5-DAY'!A52</f>
        <v>37120</v>
      </c>
      <c r="O19" s="19" t="n">
        <f aca="false">'5-DAY'!B52/1000</f>
        <v>978.023</v>
      </c>
      <c r="P19" s="19" t="n">
        <f aca="false">SUM(O15:O19)</f>
        <v>-759.564</v>
      </c>
      <c r="Q19" s="19" t="n">
        <f aca="false">VAR!B15/1000</f>
        <v>4379.551</v>
      </c>
    </row>
    <row r="20" customFormat="false" ht="9" hidden="false" customHeight="false" outlineLevel="0" collapsed="false">
      <c r="N20" s="18" t="n">
        <f aca="false">'5-DAY'!A53</f>
        <v>37123</v>
      </c>
      <c r="O20" s="19" t="n">
        <f aca="false">'5-DAY'!B53/1000</f>
        <v>-3554.66</v>
      </c>
      <c r="P20" s="19" t="n">
        <f aca="false">SUM(O16:O20)</f>
        <v>-4730.146</v>
      </c>
      <c r="Q20" s="19" t="n">
        <f aca="false">VAR!B16/1000</f>
        <v>4756.348</v>
      </c>
    </row>
    <row r="21" customFormat="false" ht="9" hidden="false" customHeight="false" outlineLevel="0" collapsed="false">
      <c r="N21" s="18" t="n">
        <f aca="false">'5-DAY'!A54</f>
        <v>37124</v>
      </c>
      <c r="O21" s="19" t="n">
        <f aca="false">'5-DAY'!B54/1000</f>
        <v>-38.458</v>
      </c>
      <c r="P21" s="19" t="n">
        <f aca="false">SUM(O17:O21)</f>
        <v>-3861.838</v>
      </c>
      <c r="Q21" s="19" t="n">
        <f aca="false">VAR!B17/1000</f>
        <v>4758.991</v>
      </c>
    </row>
    <row r="22" customFormat="false" ht="9" hidden="false" customHeight="false" outlineLevel="0" collapsed="false">
      <c r="N22" s="18" t="n">
        <f aca="false">'5-DAY'!A55</f>
        <v>37125</v>
      </c>
      <c r="O22" s="19" t="n">
        <f aca="false">'5-DAY'!B55/1000</f>
        <v>-55.107</v>
      </c>
      <c r="P22" s="19" t="n">
        <f aca="false">SUM(O18:O22)</f>
        <v>-3697.352</v>
      </c>
      <c r="Q22" s="19" t="n">
        <f aca="false">VAR!B18/1000</f>
        <v>4752.5</v>
      </c>
    </row>
    <row r="23" customFormat="false" ht="9" hidden="false" customHeight="false" outlineLevel="0" collapsed="false">
      <c r="N23" s="18" t="n">
        <f aca="false">'5-DAY'!A56</f>
        <v>37126</v>
      </c>
      <c r="O23" s="19" t="n">
        <f aca="false">'5-DAY'!B56/1000</f>
        <v>-2548.862</v>
      </c>
      <c r="P23" s="19" t="n">
        <f aca="false">SUM(O19:O23)</f>
        <v>-5219.064</v>
      </c>
      <c r="Q23" s="19" t="n">
        <f aca="false">VAR!B19/1000</f>
        <v>4879.554</v>
      </c>
    </row>
    <row r="24" customFormat="false" ht="9" hidden="false" customHeight="false" outlineLevel="0" collapsed="false">
      <c r="N24" s="18" t="n">
        <f aca="false">'5-DAY'!A57</f>
        <v>37127</v>
      </c>
      <c r="O24" s="19" t="n">
        <f aca="false">'5-DAY'!B57/1000</f>
        <v>2158.074</v>
      </c>
      <c r="P24" s="19" t="n">
        <f aca="false">SUM(O20:O24)</f>
        <v>-4039.013</v>
      </c>
      <c r="Q24" s="19" t="n">
        <f aca="false">VAR!B20/1000</f>
        <v>4590.731</v>
      </c>
    </row>
    <row r="25" customFormat="false" ht="9" hidden="false" customHeight="false" outlineLevel="0" collapsed="false">
      <c r="N25" s="18" t="n">
        <f aca="false">'5-DAY'!A58</f>
        <v>37130</v>
      </c>
      <c r="O25" s="19" t="n">
        <f aca="false">'5-DAY'!B58/1000</f>
        <v>-800.88</v>
      </c>
      <c r="P25" s="19" t="n">
        <f aca="false">SUM(O21:O25)</f>
        <v>-1285.233</v>
      </c>
      <c r="Q25" s="19" t="n">
        <f aca="false">VAR!B21/1000</f>
        <v>4821.289</v>
      </c>
    </row>
    <row r="26" customFormat="false" ht="9" hidden="false" customHeight="false" outlineLevel="0" collapsed="false">
      <c r="N26" s="18" t="n">
        <f aca="false">'5-DAY'!A59</f>
        <v>37131</v>
      </c>
      <c r="O26" s="19" t="n">
        <f aca="false">'5-DAY'!B59/1000</f>
        <v>-58.617</v>
      </c>
      <c r="P26" s="19" t="n">
        <f aca="false">SUM(O22:O26)</f>
        <v>-1305.392</v>
      </c>
      <c r="Q26" s="19" t="n">
        <f aca="false">VAR!B22/1000</f>
        <v>4811.492</v>
      </c>
    </row>
    <row r="27" customFormat="false" ht="9" hidden="false" customHeight="false" outlineLevel="0" collapsed="false">
      <c r="N27" s="18" t="n">
        <f aca="false">'5-DAY'!A60</f>
        <v>37132</v>
      </c>
      <c r="O27" s="19" t="n">
        <f aca="false">'5-DAY'!B60/1000</f>
        <v>2640.496</v>
      </c>
      <c r="P27" s="19" t="n">
        <f aca="false">SUM(O23:O27)</f>
        <v>1390.211</v>
      </c>
      <c r="Q27" s="19" t="n">
        <f aca="false">VAR!B23/1000</f>
        <v>4477.692</v>
      </c>
    </row>
    <row r="28" customFormat="false" ht="9" hidden="false" customHeight="false" outlineLevel="0" collapsed="false">
      <c r="N28" s="18" t="n">
        <f aca="false">'5-DAY'!A61</f>
        <v>37133</v>
      </c>
      <c r="O28" s="19" t="n">
        <f aca="false">'5-DAY'!B61/1000</f>
        <v>1013.408</v>
      </c>
      <c r="P28" s="19" t="n">
        <f aca="false">SUM(O24:O28)</f>
        <v>4952.481</v>
      </c>
      <c r="Q28" s="19" t="n">
        <f aca="false">VAR!B24/1000</f>
        <v>4329.987</v>
      </c>
    </row>
    <row r="29" customFormat="false" ht="9" hidden="false" customHeight="false" outlineLevel="0" collapsed="false">
      <c r="N29" s="30" t="n">
        <f aca="false">'5-DAY'!A62</f>
        <v>37134</v>
      </c>
      <c r="O29" s="31" t="n">
        <f aca="false">'5-DAY'!B62/1000</f>
        <v>1030.606</v>
      </c>
      <c r="P29" s="31" t="n">
        <f aca="false">SUM(O25:O29)</f>
        <v>3825.013</v>
      </c>
      <c r="Q29" s="31" t="n">
        <f aca="false">VAR!B25/1000</f>
        <v>4667.981</v>
      </c>
    </row>
    <row r="30" customFormat="false" ht="9" hidden="false" customHeight="false" outlineLevel="0" collapsed="false">
      <c r="N30" s="18" t="n">
        <f aca="false">'5-DAY'!A63</f>
        <v>37138</v>
      </c>
      <c r="O30" s="19" t="n">
        <f aca="false">'5-DAY'!B63/1000</f>
        <v>1354.009</v>
      </c>
      <c r="P30" s="19" t="n">
        <f aca="false">SUM(O26:O30)</f>
        <v>5979.902</v>
      </c>
      <c r="Q30" s="19" t="n">
        <f aca="false">VAR!B26/1000</f>
        <v>4557.588</v>
      </c>
    </row>
    <row r="31" customFormat="false" ht="9" hidden="false" customHeight="false" outlineLevel="0" collapsed="false">
      <c r="N31" s="18" t="n">
        <f aca="false">'5-DAY'!A64</f>
        <v>37139</v>
      </c>
      <c r="O31" s="19" t="n">
        <f aca="false">'5-DAY'!B64/1000</f>
        <v>-96.895</v>
      </c>
      <c r="P31" s="19" t="n">
        <f aca="false">SUM(O27:O31)</f>
        <v>5941.624</v>
      </c>
      <c r="Q31" s="19" t="n">
        <f aca="false">VAR!B27/1000</f>
        <v>3675.905</v>
      </c>
    </row>
    <row r="32" customFormat="false" ht="9" hidden="false" customHeight="false" outlineLevel="0" collapsed="false">
      <c r="N32" s="18" t="n">
        <f aca="false">'5-DAY'!A65</f>
        <v>37140</v>
      </c>
      <c r="O32" s="19" t="n">
        <f aca="false">'5-DAY'!B65/1000</f>
        <v>-6507.363</v>
      </c>
      <c r="P32" s="19" t="n">
        <f aca="false">SUM(O28:O32)</f>
        <v>-3206.235</v>
      </c>
      <c r="Q32" s="19" t="n">
        <f aca="false">VAR!B28/1000</f>
        <v>5389.229</v>
      </c>
    </row>
    <row r="33" customFormat="false" ht="9" hidden="false" customHeight="false" outlineLevel="0" collapsed="false">
      <c r="N33" s="18" t="n">
        <f aca="false">'5-DAY'!A66</f>
        <v>37141</v>
      </c>
      <c r="O33" s="19" t="n">
        <f aca="false">'5-DAY'!B66/1000</f>
        <v>-2538.939</v>
      </c>
      <c r="P33" s="19" t="n">
        <f aca="false">SUM(O29:O33)</f>
        <v>-6758.582</v>
      </c>
      <c r="Q33" s="19" t="n">
        <f aca="false">VAR!B29/1000</f>
        <v>5177.361</v>
      </c>
    </row>
    <row r="34" customFormat="false" ht="9" hidden="false" customHeight="false" outlineLevel="0" collapsed="false">
      <c r="N34" s="18" t="n">
        <f aca="false">'5-DAY'!A67</f>
        <v>37144</v>
      </c>
      <c r="O34" s="19" t="n">
        <f aca="false">'5-DAY'!B67/1000</f>
        <v>-3083.632</v>
      </c>
      <c r="P34" s="19" t="n">
        <f aca="false">SUM(O30:O34)</f>
        <v>-10872.82</v>
      </c>
      <c r="Q34" s="19" t="n">
        <f aca="false">VAR!B30/1000</f>
        <v>5113.932</v>
      </c>
    </row>
    <row r="35" customFormat="false" ht="9" hidden="false" customHeight="false" outlineLevel="0" collapsed="false">
      <c r="N35" s="18" t="n">
        <f aca="false">'5-DAY'!A68</f>
        <v>37146</v>
      </c>
      <c r="O35" s="19" t="n">
        <f aca="false">'5-DAY'!B68/1000</f>
        <v>-630.839</v>
      </c>
      <c r="P35" s="19" t="n">
        <f aca="false">SUM(O31:O35)</f>
        <v>-12857.668</v>
      </c>
      <c r="Q35" s="19" t="n">
        <f aca="false">VAR!B31/1000</f>
        <v>5102.144</v>
      </c>
    </row>
    <row r="36" customFormat="false" ht="9" hidden="false" customHeight="false" outlineLevel="0" collapsed="false">
      <c r="N36" s="18" t="n">
        <f aca="false">'5-DAY'!A69</f>
        <v>37147</v>
      </c>
      <c r="O36" s="19" t="n">
        <f aca="false">'5-DAY'!B69/1000</f>
        <v>-3190.492</v>
      </c>
      <c r="P36" s="19" t="n">
        <f aca="false">SUM(O32:O36)</f>
        <v>-15951.265</v>
      </c>
      <c r="Q36" s="19" t="n">
        <f aca="false">VAR!B32/1000</f>
        <v>5348.072</v>
      </c>
    </row>
    <row r="37" customFormat="false" ht="9" hidden="false" customHeight="false" outlineLevel="0" collapsed="false">
      <c r="N37" s="18" t="n">
        <f aca="false">'5-DAY'!A70</f>
        <v>37148</v>
      </c>
      <c r="O37" s="19" t="n">
        <f aca="false">'5-DAY'!B70/1000</f>
        <v>199.416</v>
      </c>
      <c r="P37" s="19" t="n">
        <f aca="false">SUM(O33:O37)</f>
        <v>-9244.486</v>
      </c>
      <c r="Q37" s="19" t="n">
        <f aca="false">VAR!B33/1000</f>
        <v>5251.501</v>
      </c>
    </row>
    <row r="38" customFormat="false" ht="9" hidden="false" customHeight="false" outlineLevel="0" collapsed="false">
      <c r="N38" s="18" t="n">
        <f aca="false">'5-DAY'!A71</f>
        <v>37151</v>
      </c>
      <c r="O38" s="19" t="n">
        <f aca="false">'5-DAY'!B71/1000</f>
        <v>-406.349</v>
      </c>
      <c r="P38" s="19" t="n">
        <f aca="false">SUM(O34:O38)</f>
        <v>-7111.896</v>
      </c>
      <c r="Q38" s="19" t="n">
        <f aca="false">VAR!B34/1000</f>
        <v>5410.909</v>
      </c>
    </row>
    <row r="39" customFormat="false" ht="9" hidden="false" customHeight="false" outlineLevel="0" collapsed="false">
      <c r="N39" s="18" t="n">
        <f aca="false">'5-DAY'!A72</f>
        <v>37152</v>
      </c>
      <c r="O39" s="19" t="n">
        <f aca="false">'5-DAY'!B72/1000</f>
        <v>2573.613</v>
      </c>
      <c r="P39" s="19" t="n">
        <f aca="false">SUM(O35:O39)</f>
        <v>-1454.651</v>
      </c>
      <c r="Q39" s="19" t="n">
        <f aca="false">VAR!B35/1000</f>
        <v>5206.488</v>
      </c>
    </row>
    <row r="40" customFormat="false" ht="9" hidden="false" customHeight="false" outlineLevel="0" collapsed="false">
      <c r="N40" s="18" t="n">
        <f aca="false">'5-DAY'!A73</f>
        <v>37153</v>
      </c>
      <c r="O40" s="19" t="n">
        <f aca="false">'5-DAY'!B73/1000</f>
        <v>4607.999</v>
      </c>
      <c r="P40" s="19" t="n">
        <f aca="false">SUM(O36:O40)</f>
        <v>3784.187</v>
      </c>
      <c r="Q40" s="19" t="n">
        <f aca="false">VAR!B36/1000</f>
        <v>5063.625</v>
      </c>
    </row>
    <row r="41" customFormat="false" ht="9" hidden="false" customHeight="false" outlineLevel="0" collapsed="false">
      <c r="N41" s="18" t="n">
        <f aca="false">'5-DAY'!A74</f>
        <v>37154</v>
      </c>
      <c r="O41" s="19" t="n">
        <f aca="false">'5-DAY'!B74/1000</f>
        <v>1533.11094000006</v>
      </c>
      <c r="P41" s="19" t="n">
        <f aca="false">SUM(O37:O41)</f>
        <v>8507.78994000006</v>
      </c>
      <c r="Q41" s="19" t="n">
        <f aca="false">VAR!B37/1000</f>
        <v>5188.121</v>
      </c>
    </row>
    <row r="42" customFormat="false" ht="9" hidden="false" customHeight="false" outlineLevel="0" collapsed="false">
      <c r="N42" s="18" t="n">
        <f aca="false">'5-DAY'!A75</f>
        <v>37155</v>
      </c>
      <c r="O42" s="19" t="n">
        <f aca="false">'5-DAY'!B75/1000</f>
        <v>533.946</v>
      </c>
      <c r="P42" s="19" t="n">
        <f aca="false">SUM(O38:O42)</f>
        <v>8842.31994000006</v>
      </c>
      <c r="Q42" s="19" t="n">
        <f aca="false">VAR!B38/1000</f>
        <v>5166.748</v>
      </c>
    </row>
    <row r="43" customFormat="false" ht="9" hidden="false" customHeight="false" outlineLevel="0" collapsed="false">
      <c r="N43" s="18" t="n">
        <f aca="false">'5-DAY'!A76</f>
        <v>37158</v>
      </c>
      <c r="O43" s="19" t="n">
        <f aca="false">'5-DAY'!B76/1000</f>
        <v>2283.061</v>
      </c>
      <c r="P43" s="19" t="n">
        <f aca="false">SUM(O39:O43)</f>
        <v>11531.7299400001</v>
      </c>
      <c r="Q43" s="19" t="n">
        <f aca="false">VAR!B39/1000</f>
        <v>4988.723</v>
      </c>
    </row>
    <row r="44" customFormat="false" ht="9" hidden="false" customHeight="false" outlineLevel="0" collapsed="false">
      <c r="N44" s="18" t="n">
        <f aca="false">'5-DAY'!A77</f>
        <v>37159</v>
      </c>
      <c r="O44" s="19" t="n">
        <f aca="false">'5-DAY'!B77/1000</f>
        <v>-1071.231</v>
      </c>
      <c r="P44" s="19" t="n">
        <f aca="false">SUM(O40:O44)</f>
        <v>7886.88594000006</v>
      </c>
      <c r="Q44" s="19" t="n">
        <f aca="false">VAR!B40/1000</f>
        <v>5266.18</v>
      </c>
    </row>
    <row r="45" customFormat="false" ht="9" hidden="false" customHeight="false" outlineLevel="0" collapsed="false">
      <c r="N45" s="18" t="n">
        <f aca="false">'5-DAY'!A78</f>
        <v>37160</v>
      </c>
      <c r="O45" s="19" t="n">
        <f aca="false">'5-DAY'!B78/1000</f>
        <v>1030.105</v>
      </c>
      <c r="P45" s="19" t="n">
        <f aca="false">SUM(O41:O45)</f>
        <v>4308.99194000006</v>
      </c>
      <c r="Q45" s="19" t="n">
        <f aca="false">VAR!B41/1000</f>
        <v>5224.54</v>
      </c>
    </row>
    <row r="46" customFormat="false" ht="9" hidden="false" customHeight="false" outlineLevel="0" collapsed="false">
      <c r="N46" s="18" t="n">
        <f aca="false">'5-DAY'!A79</f>
        <v>37161</v>
      </c>
      <c r="O46" s="19" t="n">
        <f aca="false">'5-DAY'!B79/1000</f>
        <v>264.836</v>
      </c>
      <c r="P46" s="19" t="n">
        <f aca="false">SUM(O42:O46)</f>
        <v>3040.717</v>
      </c>
      <c r="Q46" s="19" t="n">
        <f aca="false">VAR!B42/1000</f>
        <v>4809.166</v>
      </c>
    </row>
    <row r="47" customFormat="false" ht="9" hidden="false" customHeight="false" outlineLevel="0" collapsed="false">
      <c r="N47" s="30" t="n">
        <f aca="false">'5-DAY'!A80</f>
        <v>37162</v>
      </c>
      <c r="O47" s="31" t="n">
        <f aca="false">'5-DAY'!B80/1000</f>
        <v>-205.452</v>
      </c>
      <c r="P47" s="31" t="n">
        <f aca="false">SUM(O43:O47)</f>
        <v>2301.319</v>
      </c>
      <c r="Q47" s="31" t="n">
        <f aca="false">VAR!B43/1000</f>
        <v>3496.601</v>
      </c>
    </row>
    <row r="48" customFormat="false" ht="9" hidden="false" customHeight="false" outlineLevel="0" collapsed="false">
      <c r="M48" s="21"/>
      <c r="N48" s="32" t="n">
        <f aca="false">'5-DAY'!A81</f>
        <v>37165</v>
      </c>
      <c r="O48" s="33" t="n">
        <f aca="false">'5-DAY'!B81/1000</f>
        <v>-828.883</v>
      </c>
      <c r="P48" s="33" t="n">
        <f aca="false">SUM(O44:O48)</f>
        <v>-810.625</v>
      </c>
      <c r="Q48" s="33" t="n">
        <f aca="false">VAR!B44/1000</f>
        <v>3575.484</v>
      </c>
    </row>
    <row r="49" customFormat="false" ht="9" hidden="false" customHeight="false" outlineLevel="0" collapsed="false">
      <c r="N49" s="32" t="n">
        <f aca="false">'5-DAY'!A82</f>
        <v>37166</v>
      </c>
      <c r="O49" s="33" t="n">
        <f aca="false">'5-DAY'!B82/1000</f>
        <v>928.392</v>
      </c>
      <c r="P49" s="33" t="n">
        <f aca="false">SUM(O45:O49)</f>
        <v>1188.998</v>
      </c>
      <c r="Q49" s="33" t="n">
        <f aca="false">VAR!B45/1000</f>
        <v>3809.799</v>
      </c>
    </row>
    <row r="50" customFormat="false" ht="9" hidden="false" customHeight="false" outlineLevel="0" collapsed="false">
      <c r="N50" s="32" t="n">
        <f aca="false">'5-DAY'!A83</f>
        <v>37167</v>
      </c>
      <c r="O50" s="33" t="n">
        <f aca="false">'5-DAY'!B83/1000</f>
        <v>-56.566</v>
      </c>
      <c r="P50" s="33" t="n">
        <f aca="false">SUM(O46:O50)</f>
        <v>102.327</v>
      </c>
      <c r="Q50" s="33" t="n">
        <f aca="false">VAR!B46/1000</f>
        <v>3609.348</v>
      </c>
    </row>
    <row r="51" customFormat="false" ht="9" hidden="false" customHeight="false" outlineLevel="0" collapsed="false">
      <c r="N51" s="32" t="n">
        <f aca="false">'5-DAY'!A84</f>
        <v>37168</v>
      </c>
      <c r="O51" s="33" t="n">
        <f aca="false">'5-DAY'!B84/1000</f>
        <v>-1551.827</v>
      </c>
      <c r="P51" s="33" t="n">
        <f aca="false">SUM(O47:O51)</f>
        <v>-1714.336</v>
      </c>
      <c r="Q51" s="33" t="n">
        <f aca="false">VAR!B47/1000</f>
        <v>3641.954</v>
      </c>
    </row>
    <row r="52" customFormat="false" ht="9" hidden="false" customHeight="false" outlineLevel="0" collapsed="false">
      <c r="N52" s="32" t="n">
        <f aca="false">'5-DAY'!A85</f>
        <v>37169</v>
      </c>
      <c r="O52" s="33" t="n">
        <f aca="false">'5-DAY'!B85/1000</f>
        <v>1906.755</v>
      </c>
      <c r="P52" s="33" t="n">
        <f aca="false">SUM(O48:O52)</f>
        <v>397.871</v>
      </c>
      <c r="Q52" s="33" t="n">
        <f aca="false">VAR!B48/1000</f>
        <v>3440.55</v>
      </c>
    </row>
    <row r="53" customFormat="false" ht="9" hidden="false" customHeight="false" outlineLevel="0" collapsed="false">
      <c r="N53" s="32" t="n">
        <f aca="false">'5-DAY'!A86</f>
        <v>37172</v>
      </c>
      <c r="O53" s="33" t="n">
        <f aca="false">'5-DAY'!B86/1000</f>
        <v>-804.959</v>
      </c>
      <c r="P53" s="33" t="n">
        <f aca="false">SUM(O49:O53)</f>
        <v>421.795</v>
      </c>
      <c r="Q53" s="33" t="n">
        <f aca="false">VAR!B49/1000</f>
        <v>3538.467</v>
      </c>
    </row>
    <row r="54" customFormat="false" ht="9" hidden="false" customHeight="false" outlineLevel="0" collapsed="false">
      <c r="N54" s="32" t="n">
        <f aca="false">'5-DAY'!A87</f>
        <v>37173</v>
      </c>
      <c r="O54" s="33" t="n">
        <f aca="false">'5-DAY'!B87/1000</f>
        <v>-4154.511</v>
      </c>
      <c r="P54" s="33" t="n">
        <f aca="false">SUM(O50:O54)</f>
        <v>-4661.108</v>
      </c>
      <c r="Q54" s="33" t="n">
        <f aca="false">VAR!B50/1000</f>
        <v>3658.463</v>
      </c>
    </row>
    <row r="55" customFormat="false" ht="9" hidden="false" customHeight="false" outlineLevel="0" collapsed="false">
      <c r="N55" s="32" t="n">
        <f aca="false">'5-DAY'!A88</f>
        <v>37174</v>
      </c>
      <c r="O55" s="33" t="n">
        <f aca="false">'5-DAY'!B88/1000</f>
        <v>-3569.306</v>
      </c>
      <c r="P55" s="33" t="n">
        <f aca="false">SUM(O51:O55)</f>
        <v>-8173.848</v>
      </c>
      <c r="Q55" s="33" t="n">
        <f aca="false">VAR!B51/1000</f>
        <v>3669.823</v>
      </c>
    </row>
    <row r="56" customFormat="false" ht="9" hidden="false" customHeight="false" outlineLevel="0" collapsed="false">
      <c r="N56" s="32" t="n">
        <f aca="false">'5-DAY'!A89</f>
        <v>37175</v>
      </c>
      <c r="O56" s="33" t="n">
        <f aca="false">'5-DAY'!B89/1000</f>
        <v>-2384.468</v>
      </c>
      <c r="P56" s="33" t="n">
        <f aca="false">SUM(O52:O56)</f>
        <v>-9006.489</v>
      </c>
      <c r="Q56" s="33" t="n">
        <f aca="false">VAR!B52/1000</f>
        <v>3664.616</v>
      </c>
    </row>
    <row r="57" customFormat="false" ht="9" hidden="false" customHeight="false" outlineLevel="0" collapsed="false">
      <c r="N57" s="32" t="n">
        <f aca="false">'5-DAY'!A90</f>
        <v>37176</v>
      </c>
      <c r="O57" s="33" t="n">
        <f aca="false">'5-DAY'!B90/1000</f>
        <v>-231.287</v>
      </c>
      <c r="P57" s="33" t="n">
        <f aca="false">SUM(O53:O57)</f>
        <v>-11144.531</v>
      </c>
      <c r="Q57" s="33" t="n">
        <f aca="false">VAR!B53/1000</f>
        <v>3563.823</v>
      </c>
    </row>
    <row r="58" customFormat="false" ht="9" hidden="false" customHeight="false" outlineLevel="0" collapsed="false">
      <c r="N58" s="32" t="n">
        <f aca="false">'5-DAY'!A91</f>
        <v>37179</v>
      </c>
      <c r="O58" s="33" t="n">
        <f aca="false">'5-DAY'!B91/1000</f>
        <v>982.799</v>
      </c>
      <c r="P58" s="33" t="n">
        <f aca="false">SUM(O54:O58)</f>
        <v>-9356.773</v>
      </c>
      <c r="Q58" s="33" t="n">
        <f aca="false">VAR!B54/1000</f>
        <v>3690.055</v>
      </c>
    </row>
    <row r="59" customFormat="false" ht="9" hidden="false" customHeight="false" outlineLevel="0" collapsed="false">
      <c r="N59" s="32" t="n">
        <f aca="false">'5-DAY'!A92</f>
        <v>37180</v>
      </c>
      <c r="O59" s="33" t="n">
        <f aca="false">'5-DAY'!B92/1000</f>
        <v>-2074.886</v>
      </c>
      <c r="P59" s="33" t="n">
        <f aca="false">SUM(O55:O59)</f>
        <v>-7277.148</v>
      </c>
      <c r="Q59" s="33" t="n">
        <f aca="false">VAR!B55/1000</f>
        <v>3888.355</v>
      </c>
    </row>
    <row r="60" customFormat="false" ht="9" hidden="false" customHeight="false" outlineLevel="0" collapsed="false">
      <c r="N60" s="32" t="n">
        <f aca="false">'5-DAY'!A93</f>
        <v>37181</v>
      </c>
      <c r="O60" s="33" t="n">
        <f aca="false">'5-DAY'!B93/1000</f>
        <v>123.937</v>
      </c>
      <c r="P60" s="33" t="n">
        <f aca="false">SUM(O56:O60)</f>
        <v>-3583.905</v>
      </c>
      <c r="Q60" s="33" t="n">
        <f aca="false">VAR!B56/1000</f>
        <v>3774.34</v>
      </c>
    </row>
    <row r="61" customFormat="false" ht="9" hidden="false" customHeight="false" outlineLevel="0" collapsed="false">
      <c r="N61" s="32" t="n">
        <f aca="false">'5-DAY'!A94</f>
        <v>37182</v>
      </c>
      <c r="O61" s="33" t="n">
        <f aca="false">'5-DAY'!B94/1000</f>
        <v>-1260.7</v>
      </c>
      <c r="P61" s="33" t="n">
        <f aca="false">SUM(O57:O61)</f>
        <v>-2460.137</v>
      </c>
      <c r="Q61" s="33" t="n">
        <f aca="false">VAR!B57/1000</f>
        <v>3859.777</v>
      </c>
    </row>
    <row r="62" customFormat="false" ht="9" hidden="false" customHeight="false" outlineLevel="0" collapsed="false">
      <c r="N62" s="32" t="n">
        <f aca="false">'5-DAY'!A95</f>
        <v>37183</v>
      </c>
      <c r="O62" s="33" t="n">
        <f aca="false">'5-DAY'!B95/1000</f>
        <v>-2138.229</v>
      </c>
      <c r="P62" s="33" t="n">
        <f aca="false">SUM(O58:O62)</f>
        <v>-4367.079</v>
      </c>
      <c r="Q62" s="33" t="n">
        <f aca="false">VAR!B58/1000</f>
        <v>4123.208</v>
      </c>
    </row>
    <row r="63" customFormat="false" ht="9" hidden="false" customHeight="false" outlineLevel="0" collapsed="false">
      <c r="N63" s="32" t="n">
        <f aca="false">'5-DAY'!A96</f>
        <v>37186</v>
      </c>
      <c r="O63" s="33" t="n">
        <f aca="false">'5-DAY'!B96/1000</f>
        <v>-311.404</v>
      </c>
      <c r="P63" s="33" t="n">
        <f aca="false">SUM(O59:O63)</f>
        <v>-5661.282</v>
      </c>
      <c r="Q63" s="33" t="n">
        <f aca="false">VAR!B59/1000</f>
        <v>4239.994</v>
      </c>
    </row>
    <row r="64" customFormat="false" ht="9" hidden="false" customHeight="false" outlineLevel="0" collapsed="false">
      <c r="N64" s="32" t="n">
        <f aca="false">'5-DAY'!A97</f>
        <v>37187</v>
      </c>
      <c r="O64" s="33" t="n">
        <f aca="false">'5-DAY'!B97/1000</f>
        <v>-6492.055</v>
      </c>
      <c r="P64" s="33" t="n">
        <f aca="false">SUM(O60:O64)</f>
        <v>-10078.451</v>
      </c>
      <c r="Q64" s="33" t="n">
        <f aca="false">VAR!B60/1000</f>
        <v>4037.636</v>
      </c>
    </row>
    <row r="65" customFormat="false" ht="9" hidden="false" customHeight="false" outlineLevel="0" collapsed="false">
      <c r="N65" s="32" t="n">
        <f aca="false">'5-DAY'!A98</f>
        <v>37188</v>
      </c>
      <c r="O65" s="33" t="n">
        <f aca="false">'5-DAY'!B98/1000</f>
        <v>-1342.061</v>
      </c>
      <c r="P65" s="33" t="n">
        <f aca="false">SUM(O61:O65)</f>
        <v>-11544.449</v>
      </c>
      <c r="Q65" s="33" t="n">
        <f aca="false">VAR!B61/1000</f>
        <v>4351.565</v>
      </c>
    </row>
    <row r="66" customFormat="false" ht="9" hidden="false" customHeight="false" outlineLevel="0" collapsed="false">
      <c r="N66" s="32" t="n">
        <f aca="false">'5-DAY'!A99</f>
        <v>37189</v>
      </c>
      <c r="O66" s="33" t="n">
        <f aca="false">'5-DAY'!B99/1000</f>
        <v>437.91</v>
      </c>
      <c r="P66" s="33" t="n">
        <f aca="false">SUM(O62:O66)</f>
        <v>-9845.839</v>
      </c>
      <c r="Q66" s="33" t="n">
        <f aca="false">VAR!B62/1000</f>
        <v>4001.432</v>
      </c>
    </row>
    <row r="67" customFormat="false" ht="9" hidden="false" customHeight="false" outlineLevel="0" collapsed="false">
      <c r="N67" s="32" t="n">
        <f aca="false">'5-DAY'!A100</f>
        <v>37190</v>
      </c>
      <c r="O67" s="33" t="n">
        <f aca="false">'5-DAY'!B100/1000</f>
        <v>-580.255</v>
      </c>
      <c r="P67" s="33" t="n">
        <f aca="false">SUM(O63:O67)</f>
        <v>-8287.865</v>
      </c>
      <c r="Q67" s="33" t="n">
        <f aca="false">VAR!B63/1000</f>
        <v>3950.109</v>
      </c>
    </row>
    <row r="68" customFormat="false" ht="9" hidden="false" customHeight="false" outlineLevel="0" collapsed="false">
      <c r="N68" s="32" t="n">
        <f aca="false">'5-DAY'!A101</f>
        <v>37193</v>
      </c>
      <c r="O68" s="33" t="n">
        <f aca="false">'5-DAY'!B101/1000</f>
        <v>-3124.8813025465</v>
      </c>
      <c r="P68" s="33" t="n">
        <f aca="false">SUM(O64:O68)</f>
        <v>-11101.3423025465</v>
      </c>
      <c r="Q68" s="33" t="n">
        <f aca="false">VAR!B64/1000</f>
        <v>3928.527</v>
      </c>
    </row>
    <row r="69" customFormat="false" ht="9" hidden="false" customHeight="false" outlineLevel="0" collapsed="false">
      <c r="N69" s="32" t="n">
        <f aca="false">'5-DAY'!A102</f>
        <v>37194</v>
      </c>
      <c r="O69" s="33" t="n">
        <f aca="false">'5-DAY'!B102/1000</f>
        <v>741.739302546501</v>
      </c>
      <c r="P69" s="33" t="n">
        <f aca="false">SUM(O65:O69)</f>
        <v>-3867.548</v>
      </c>
      <c r="Q69" s="33" t="n">
        <f aca="false">VAR!B65/1000</f>
        <v>3711.336</v>
      </c>
    </row>
    <row r="70" customFormat="false" ht="9" hidden="false" customHeight="false" outlineLevel="0" collapsed="false">
      <c r="N70" s="30" t="n">
        <f aca="false">'5-DAY'!A103</f>
        <v>37195</v>
      </c>
      <c r="O70" s="31" t="n">
        <f aca="false">'5-DAY'!B103/1000</f>
        <v>65.756</v>
      </c>
      <c r="P70" s="31" t="n">
        <f aca="false">SUM(O66:O70)</f>
        <v>-2459.731</v>
      </c>
      <c r="Q70" s="31" t="n">
        <f aca="false">VAR!B66/1000</f>
        <v>3910.002</v>
      </c>
    </row>
    <row r="71" customFormat="false" ht="9" hidden="false" customHeight="false" outlineLevel="0" collapsed="false">
      <c r="M71" s="21"/>
      <c r="N71" s="32" t="n">
        <f aca="false">'5-DAY'!A104</f>
        <v>37196</v>
      </c>
      <c r="O71" s="33" t="n">
        <f aca="false">'5-DAY'!B104/1000</f>
        <v>134.898</v>
      </c>
      <c r="P71" s="33" t="n">
        <f aca="false">SUM(O67:O71)</f>
        <v>-2762.743</v>
      </c>
      <c r="Q71" s="33" t="n">
        <f aca="false">VAR!B67/1000</f>
        <v>4426.451</v>
      </c>
    </row>
    <row r="72" customFormat="false" ht="9" hidden="false" customHeight="false" outlineLevel="0" collapsed="false">
      <c r="N72" s="32" t="n">
        <f aca="false">'5-DAY'!A105</f>
        <v>37197</v>
      </c>
      <c r="O72" s="33" t="n">
        <f aca="false">'5-DAY'!B105/1000</f>
        <v>-1370.183</v>
      </c>
      <c r="P72" s="33" t="n">
        <f aca="false">SUM(O68:O72)</f>
        <v>-3552.671</v>
      </c>
      <c r="Q72" s="33" t="n">
        <f aca="false">VAR!B68/1000</f>
        <v>4376.134</v>
      </c>
    </row>
    <row r="73" customFormat="false" ht="9" hidden="false" customHeight="false" outlineLevel="0" collapsed="false">
      <c r="N73" s="32" t="n">
        <f aca="false">'5-DAY'!A106</f>
        <v>37200</v>
      </c>
      <c r="O73" s="33" t="n">
        <f aca="false">'5-DAY'!B106/1000</f>
        <v>29471.692</v>
      </c>
      <c r="P73" s="33" t="n">
        <f aca="false">SUM(O69:O73)</f>
        <v>29043.9023025465</v>
      </c>
      <c r="Q73" s="33" t="n">
        <f aca="false">VAR!B69/1000</f>
        <v>3429.486</v>
      </c>
    </row>
    <row r="74" customFormat="false" ht="9" hidden="false" customHeight="false" outlineLevel="0" collapsed="false">
      <c r="N74" s="32" t="n">
        <f aca="false">'5-DAY'!A107</f>
        <v>37201</v>
      </c>
      <c r="O74" s="33" t="n">
        <f aca="false">'5-DAY'!B107/1000</f>
        <v>564.76</v>
      </c>
      <c r="P74" s="33" t="n">
        <f aca="false">SUM(O70:O74)</f>
        <v>28866.923</v>
      </c>
      <c r="Q74" s="33" t="n">
        <f aca="false">VAR!B70/1000</f>
        <v>3453.118</v>
      </c>
    </row>
    <row r="75" customFormat="false" ht="9" hidden="false" customHeight="false" outlineLevel="0" collapsed="false">
      <c r="N75" s="32" t="n">
        <f aca="false">'5-DAY'!A108</f>
        <v>37202</v>
      </c>
      <c r="O75" s="33" t="n">
        <f aca="false">'5-DAY'!B108/1000</f>
        <v>179.748</v>
      </c>
      <c r="P75" s="33" t="n">
        <f aca="false">SUM(O71:O75)</f>
        <v>28980.915</v>
      </c>
      <c r="Q75" s="33" t="n">
        <f aca="false">VAR!B71/1000</f>
        <v>3514.451</v>
      </c>
    </row>
    <row r="76" customFormat="false" ht="9" hidden="false" customHeight="false" outlineLevel="0" collapsed="false">
      <c r="N76" s="32" t="n">
        <f aca="false">'5-DAY'!A109</f>
        <v>37203</v>
      </c>
      <c r="O76" s="33" t="n">
        <f aca="false">'5-DAY'!B109/1000</f>
        <v>-2841.857</v>
      </c>
      <c r="P76" s="33" t="n">
        <f aca="false">SUM(O72:O76)</f>
        <v>26004.16</v>
      </c>
      <c r="Q76" s="33" t="n">
        <f aca="false">VAR!B72/1000</f>
        <v>3606.439</v>
      </c>
    </row>
    <row r="77" customFormat="false" ht="9" hidden="false" customHeight="false" outlineLevel="0" collapsed="false">
      <c r="N77" s="32" t="n">
        <f aca="false">'5-DAY'!A110</f>
        <v>37204</v>
      </c>
      <c r="O77" s="33" t="n">
        <f aca="false">'5-DAY'!B110/1000</f>
        <v>693.207</v>
      </c>
      <c r="P77" s="33" t="n">
        <f aca="false">SUM(O73:O77)</f>
        <v>28067.55</v>
      </c>
      <c r="Q77" s="33" t="n">
        <f aca="false">VAR!B73/1000</f>
        <v>3511.298</v>
      </c>
    </row>
    <row r="78" customFormat="false" ht="9" hidden="false" customHeight="false" outlineLevel="0" collapsed="false">
      <c r="N78" s="32" t="n">
        <f aca="false">'5-DAY'!A111</f>
        <v>37207</v>
      </c>
      <c r="O78" s="33" t="n">
        <f aca="false">'5-DAY'!B111/1000</f>
        <v>2731.417</v>
      </c>
      <c r="P78" s="33" t="n">
        <f aca="false">SUM(O74:O78)</f>
        <v>1327.275</v>
      </c>
      <c r="Q78" s="33" t="n">
        <f aca="false">VAR!B74/1000</f>
        <v>3393.795</v>
      </c>
    </row>
    <row r="79" customFormat="false" ht="9" hidden="false" customHeight="false" outlineLevel="0" collapsed="false">
      <c r="N79" s="32" t="n">
        <f aca="false">'5-DAY'!A112</f>
        <v>37208</v>
      </c>
      <c r="O79" s="33" t="n">
        <f aca="false">'5-DAY'!B112/1000</f>
        <v>1247.973</v>
      </c>
      <c r="P79" s="33" t="n">
        <f aca="false">SUM(O75:O79)</f>
        <v>2010.488</v>
      </c>
      <c r="Q79" s="33" t="n">
        <f aca="false">VAR!B75/1000</f>
        <v>3716.81</v>
      </c>
    </row>
    <row r="80" customFormat="false" ht="9" hidden="false" customHeight="false" outlineLevel="0" collapsed="false">
      <c r="N80" s="32" t="n">
        <f aca="false">'5-DAY'!A113</f>
        <v>37209</v>
      </c>
      <c r="O80" s="33" t="n">
        <f aca="false">'5-DAY'!B113/1000</f>
        <v>197.366</v>
      </c>
      <c r="P80" s="33" t="n">
        <f aca="false">SUM(O76:O80)</f>
        <v>2028.106</v>
      </c>
      <c r="Q80" s="33" t="n">
        <f aca="false">VAR!B76/1000</f>
        <v>3467.048</v>
      </c>
    </row>
    <row r="81" customFormat="false" ht="9" hidden="false" customHeight="false" outlineLevel="0" collapsed="false">
      <c r="N81" s="32" t="n">
        <f aca="false">'5-DAY'!A114</f>
        <v>37210</v>
      </c>
      <c r="O81" s="33" t="n">
        <f aca="false">'5-DAY'!B114/1000</f>
        <v>3159.236</v>
      </c>
      <c r="P81" s="33" t="n">
        <f aca="false">SUM(O77:O81)</f>
        <v>8029.199</v>
      </c>
      <c r="Q81" s="33" t="n">
        <f aca="false">VAR!B77/1000</f>
        <v>3360.265</v>
      </c>
    </row>
    <row r="82" customFormat="false" ht="9" hidden="false" customHeight="false" outlineLevel="0" collapsed="false">
      <c r="N82" s="32" t="n">
        <f aca="false">'5-DAY'!A115</f>
        <v>37211</v>
      </c>
      <c r="O82" s="33" t="n">
        <f aca="false">'5-DAY'!B115/1000</f>
        <v>437.683</v>
      </c>
      <c r="P82" s="33" t="n">
        <f aca="false">SUM(O78:O82)</f>
        <v>7773.675</v>
      </c>
      <c r="Q82" s="33" t="n">
        <f aca="false">VAR!B78/1000</f>
        <v>3550.157</v>
      </c>
    </row>
    <row r="83" customFormat="false" ht="9" hidden="false" customHeight="false" outlineLevel="0" collapsed="false">
      <c r="N83" s="32" t="n">
        <f aca="false">'5-DAY'!A116</f>
        <v>37214</v>
      </c>
      <c r="O83" s="33" t="n">
        <f aca="false">'5-DAY'!B116/1000</f>
        <v>0</v>
      </c>
      <c r="P83" s="33" t="n">
        <f aca="false">SUM(O79:O83)</f>
        <v>5042.258</v>
      </c>
      <c r="Q83" s="33" t="n">
        <f aca="false">VAR!B79/1000</f>
        <v>0</v>
      </c>
    </row>
    <row r="84" customFormat="false" ht="9" hidden="false" customHeight="false" outlineLevel="0" collapsed="false">
      <c r="N84" s="32" t="n">
        <f aca="false">'5-DAY'!A117</f>
        <v>37215</v>
      </c>
      <c r="O84" s="33" t="n">
        <f aca="false">'5-DAY'!B117/1000</f>
        <v>0</v>
      </c>
      <c r="P84" s="33" t="n">
        <f aca="false">SUM(O80:O84)</f>
        <v>3794.285</v>
      </c>
      <c r="Q84" s="33" t="n">
        <f aca="false">VAR!B80/1000</f>
        <v>0</v>
      </c>
    </row>
    <row r="85" customFormat="false" ht="9" hidden="false" customHeight="false" outlineLevel="0" collapsed="false">
      <c r="N85" s="32" t="n">
        <f aca="false">'5-DAY'!A118</f>
        <v>37216</v>
      </c>
      <c r="O85" s="33" t="n">
        <f aca="false">'5-DAY'!B118/1000</f>
        <v>0</v>
      </c>
      <c r="P85" s="33" t="n">
        <f aca="false">SUM(O81:O85)</f>
        <v>3596.919</v>
      </c>
      <c r="Q85" s="33" t="n">
        <f aca="false">VAR!B81/1000</f>
        <v>0</v>
      </c>
    </row>
    <row r="86" customFormat="false" ht="9" hidden="false" customHeight="false" outlineLevel="0" collapsed="false">
      <c r="N86" s="32" t="n">
        <f aca="false">'5-DAY'!A119</f>
        <v>37221</v>
      </c>
      <c r="O86" s="33" t="n">
        <f aca="false">'5-DAY'!B119/1000</f>
        <v>0</v>
      </c>
      <c r="P86" s="33" t="n">
        <f aca="false">SUM(O82:O86)</f>
        <v>437.683</v>
      </c>
      <c r="Q86" s="33" t="n">
        <f aca="false">VAR!B82/1000</f>
        <v>0</v>
      </c>
    </row>
    <row r="87" customFormat="false" ht="9" hidden="false" customHeight="false" outlineLevel="0" collapsed="false">
      <c r="N87" s="32" t="n">
        <f aca="false">'5-DAY'!A120</f>
        <v>37222</v>
      </c>
      <c r="O87" s="33" t="n">
        <f aca="false">'5-DAY'!B120/1000</f>
        <v>0</v>
      </c>
      <c r="P87" s="33" t="n">
        <f aca="false">SUM(O83:O87)</f>
        <v>0</v>
      </c>
      <c r="Q87" s="33" t="n">
        <f aca="false">VAR!B83/1000</f>
        <v>0</v>
      </c>
    </row>
    <row r="88" customFormat="false" ht="9" hidden="false" customHeight="false" outlineLevel="0" collapsed="false">
      <c r="N88" s="32" t="n">
        <f aca="false">'5-DAY'!A121</f>
        <v>37223</v>
      </c>
      <c r="O88" s="33" t="n">
        <f aca="false">'5-DAY'!B121/1000</f>
        <v>0</v>
      </c>
      <c r="P88" s="33" t="n">
        <f aca="false">SUM(O84:O88)</f>
        <v>0</v>
      </c>
      <c r="Q88" s="33" t="n">
        <f aca="false">VAR!B84/1000</f>
        <v>0</v>
      </c>
    </row>
    <row r="89" customFormat="false" ht="9" hidden="false" customHeight="false" outlineLevel="0" collapsed="false">
      <c r="N89" s="32" t="n">
        <f aca="false">'5-DAY'!A122</f>
        <v>37224</v>
      </c>
      <c r="O89" s="33" t="n">
        <f aca="false">'5-DAY'!B122/1000</f>
        <v>0</v>
      </c>
      <c r="P89" s="33" t="n">
        <f aca="false">SUM(O85:O89)</f>
        <v>0</v>
      </c>
      <c r="Q89" s="33" t="n">
        <f aca="false">VAR!B85/1000</f>
        <v>0</v>
      </c>
    </row>
    <row r="90" customFormat="false" ht="9" hidden="false" customHeight="false" outlineLevel="0" collapsed="false">
      <c r="N90" s="30" t="n">
        <f aca="false">'5-DAY'!A123</f>
        <v>37225</v>
      </c>
      <c r="O90" s="31" t="n">
        <f aca="false">'5-DAY'!B123/1000</f>
        <v>0</v>
      </c>
      <c r="P90" s="31" t="n">
        <f aca="false">SUM(O86:O90)</f>
        <v>0</v>
      </c>
      <c r="Q90" s="31" t="n">
        <f aca="false">VAR!B86/1000</f>
        <v>0</v>
      </c>
    </row>
    <row r="91" customFormat="false" ht="9" hidden="false" customHeight="false" outlineLevel="0" collapsed="false">
      <c r="N91" s="32"/>
    </row>
    <row r="92" customFormat="false" ht="9" hidden="false" customHeight="false" outlineLevel="0" collapsed="false">
      <c r="N92" s="32"/>
    </row>
    <row r="93" customFormat="false" ht="9" hidden="false" customHeight="false" outlineLevel="0" collapsed="false">
      <c r="N93" s="32"/>
    </row>
    <row r="94" customFormat="false" ht="9" hidden="false" customHeight="false" outlineLevel="0" collapsed="false">
      <c r="N94" s="32"/>
    </row>
    <row r="95" customFormat="false" ht="9" hidden="false" customHeight="false" outlineLevel="0" collapsed="false">
      <c r="N95" s="32"/>
    </row>
    <row r="96" customFormat="false" ht="9" hidden="false" customHeight="false" outlineLevel="0" collapsed="false">
      <c r="N96" s="32"/>
    </row>
    <row r="97" customFormat="false" ht="9" hidden="false" customHeight="false" outlineLevel="0" collapsed="false">
      <c r="N97" s="32"/>
    </row>
    <row r="98" customFormat="false" ht="9" hidden="false" customHeight="false" outlineLevel="0" collapsed="false">
      <c r="N98" s="32"/>
    </row>
    <row r="99" customFormat="false" ht="9" hidden="false" customHeight="false" outlineLevel="0" collapsed="false">
      <c r="N99" s="32"/>
    </row>
    <row r="100" customFormat="false" ht="9" hidden="false" customHeight="false" outlineLevel="0" collapsed="false">
      <c r="N100" s="32"/>
    </row>
    <row r="101" customFormat="false" ht="9" hidden="false" customHeight="false" outlineLevel="0" collapsed="false">
      <c r="N101" s="32"/>
    </row>
    <row r="102" customFormat="false" ht="9" hidden="false" customHeight="false" outlineLevel="0" collapsed="false">
      <c r="N102" s="32"/>
    </row>
    <row r="103" customFormat="false" ht="9" hidden="false" customHeight="false" outlineLevel="0" collapsed="false">
      <c r="N103" s="32"/>
    </row>
    <row r="104" customFormat="false" ht="9" hidden="false" customHeight="false" outlineLevel="0" collapsed="false">
      <c r="N104" s="32"/>
    </row>
    <row r="105" customFormat="false" ht="9" hidden="false" customHeight="false" outlineLevel="0" collapsed="false">
      <c r="N105" s="32"/>
    </row>
    <row r="106" customFormat="false" ht="9" hidden="false" customHeight="false" outlineLevel="0" collapsed="false">
      <c r="N106" s="32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REGULATORY PORTFOLIO</oddHeader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06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8" width="17.82"/>
    <col collapsed="false" customWidth="true" hidden="false" outlineLevel="0" max="2" min="2" style="19" width="17.82"/>
    <col collapsed="false" customWidth="true" hidden="false" outlineLevel="0" max="10" min="3" style="20" width="17.82"/>
    <col collapsed="false" customWidth="true" hidden="false" outlineLevel="0" max="12" min="11" style="21" width="17.82"/>
    <col collapsed="false" customWidth="false" hidden="false" outlineLevel="0" max="13" min="13" style="22" width="10.65"/>
    <col collapsed="false" customWidth="false" hidden="false" outlineLevel="0" max="16" min="14" style="20" width="10.65"/>
    <col collapsed="false" customWidth="true" hidden="false" outlineLevel="0" max="17" min="17" style="20" width="7.99"/>
    <col collapsed="false" customWidth="true" hidden="false" outlineLevel="0" max="18" min="18" style="20" width="8.99"/>
    <col collapsed="false" customWidth="true" hidden="false" outlineLevel="0" max="19" min="19" style="20" width="8.15"/>
    <col collapsed="false" customWidth="false" hidden="false" outlineLevel="0" max="257" min="20" style="20" width="10.65"/>
  </cols>
  <sheetData>
    <row r="1" customFormat="false" ht="10.5" hidden="false" customHeight="false" outlineLevel="0" collapsed="false">
      <c r="A1" s="34" t="s">
        <v>26</v>
      </c>
      <c r="C1" s="24"/>
    </row>
    <row r="2" customFormat="false" ht="10.5" hidden="false" customHeight="false" outlineLevel="0" collapsed="false">
      <c r="A2" s="23" t="str">
        <f aca="false">'POWER SUM'!A3</f>
        <v>As of November 16, 2001</v>
      </c>
      <c r="C2" s="24"/>
    </row>
    <row r="4" customFormat="false" ht="9" hidden="false" customHeight="false" outlineLevel="0" collapsed="false">
      <c r="N4" s="18"/>
      <c r="O4" s="19"/>
    </row>
    <row r="5" customFormat="false" ht="9" hidden="false" customHeight="false" outlineLevel="0" collapsed="false">
      <c r="N5" s="18"/>
      <c r="O5" s="19"/>
    </row>
    <row r="6" customFormat="false" ht="9" hidden="false" customHeight="false" outlineLevel="0" collapsed="false">
      <c r="N6" s="18" t="s">
        <v>27</v>
      </c>
      <c r="O6" s="19"/>
    </row>
    <row r="7" customFormat="false" ht="9" hidden="false" customHeight="false" outlineLevel="0" collapsed="false">
      <c r="N7" s="26" t="s">
        <v>22</v>
      </c>
      <c r="O7" s="27" t="s">
        <v>23</v>
      </c>
      <c r="P7" s="28" t="s">
        <v>24</v>
      </c>
      <c r="Q7" s="28" t="s">
        <v>28</v>
      </c>
      <c r="R7" s="28" t="s">
        <v>29</v>
      </c>
      <c r="S7" s="28" t="s">
        <v>30</v>
      </c>
      <c r="T7" s="28" t="s">
        <v>25</v>
      </c>
    </row>
    <row r="8" customFormat="false" ht="9" hidden="false" customHeight="false" outlineLevel="0" collapsed="false">
      <c r="N8" s="18" t="n">
        <f aca="false">'5-DAY'!A40</f>
        <v>37104</v>
      </c>
      <c r="O8" s="19" t="n">
        <f aca="false">'5-DAY'!C40/1000</f>
        <v>37.196</v>
      </c>
      <c r="P8" s="19" t="n">
        <v>54</v>
      </c>
      <c r="Q8" s="19" t="n">
        <f aca="false">O8</f>
        <v>37.196</v>
      </c>
      <c r="R8" s="19" t="n">
        <f aca="false">-987+O8</f>
        <v>-949.804</v>
      </c>
      <c r="S8" s="19" t="n">
        <f aca="false">-13968-987+O8</f>
        <v>-14917.804</v>
      </c>
    </row>
    <row r="9" customFormat="false" ht="9" hidden="false" customHeight="false" outlineLevel="0" collapsed="false">
      <c r="N9" s="18" t="n">
        <f aca="false">'5-DAY'!A41</f>
        <v>37105</v>
      </c>
      <c r="O9" s="19" t="n">
        <f aca="false">'5-DAY'!C41/1000</f>
        <v>0.667</v>
      </c>
      <c r="P9" s="19" t="n">
        <v>73</v>
      </c>
      <c r="Q9" s="19" t="n">
        <f aca="false">Q8+O9</f>
        <v>37.863</v>
      </c>
      <c r="R9" s="19" t="n">
        <f aca="false">R8+O9</f>
        <v>-949.137</v>
      </c>
      <c r="S9" s="19" t="n">
        <f aca="false">S8+O9</f>
        <v>-14917.137</v>
      </c>
      <c r="T9" s="20" t="n">
        <f aca="false">VAR!C4/1000</f>
        <v>0</v>
      </c>
    </row>
    <row r="10" customFormat="false" ht="9" hidden="false" customHeight="false" outlineLevel="0" collapsed="false">
      <c r="N10" s="18" t="n">
        <f aca="false">'5-DAY'!A42</f>
        <v>37106</v>
      </c>
      <c r="O10" s="19" t="n">
        <f aca="false">'5-DAY'!C42/1000</f>
        <v>-64.478</v>
      </c>
      <c r="P10" s="19" t="n">
        <v>75</v>
      </c>
      <c r="Q10" s="19" t="n">
        <f aca="false">Q9+O10</f>
        <v>-26.615</v>
      </c>
      <c r="R10" s="19" t="n">
        <f aca="false">R9+O10</f>
        <v>-1013.615</v>
      </c>
      <c r="S10" s="19" t="n">
        <f aca="false">S9+O10</f>
        <v>-14981.615</v>
      </c>
      <c r="T10" s="20" t="n">
        <f aca="false">VAR!C5/1000</f>
        <v>0</v>
      </c>
    </row>
    <row r="11" customFormat="false" ht="9" hidden="false" customHeight="false" outlineLevel="0" collapsed="false">
      <c r="N11" s="18" t="n">
        <f aca="false">'5-DAY'!A43</f>
        <v>37109</v>
      </c>
      <c r="O11" s="19" t="n">
        <f aca="false">'5-DAY'!C43/1000</f>
        <v>-37.119</v>
      </c>
      <c r="P11" s="19" t="n">
        <v>52</v>
      </c>
      <c r="Q11" s="19" t="n">
        <f aca="false">Q10+O11</f>
        <v>-63.734</v>
      </c>
      <c r="R11" s="19" t="n">
        <f aca="false">R10+O11</f>
        <v>-1050.734</v>
      </c>
      <c r="S11" s="19" t="n">
        <f aca="false">S10+O11</f>
        <v>-15018.734</v>
      </c>
      <c r="T11" s="20" t="n">
        <f aca="false">VAR!C6/1000</f>
        <v>0</v>
      </c>
    </row>
    <row r="12" customFormat="false" ht="9" hidden="false" customHeight="false" outlineLevel="0" collapsed="false">
      <c r="N12" s="18" t="n">
        <f aca="false">'5-DAY'!A44</f>
        <v>37110</v>
      </c>
      <c r="O12" s="19" t="n">
        <f aca="false">'5-DAY'!C44/1000</f>
        <v>-44.674</v>
      </c>
      <c r="P12" s="19" t="n">
        <f aca="false">SUM(O8:O12)</f>
        <v>-108.408</v>
      </c>
      <c r="Q12" s="19" t="n">
        <f aca="false">Q11+O12</f>
        <v>-108.408</v>
      </c>
      <c r="R12" s="19" t="n">
        <f aca="false">R11+O12</f>
        <v>-1095.408</v>
      </c>
      <c r="S12" s="19" t="n">
        <f aca="false">S11+O12</f>
        <v>-15063.408</v>
      </c>
      <c r="T12" s="20" t="n">
        <f aca="false">VAR!C7/1000</f>
        <v>0</v>
      </c>
    </row>
    <row r="13" customFormat="false" ht="9" hidden="false" customHeight="false" outlineLevel="0" collapsed="false">
      <c r="N13" s="18" t="n">
        <f aca="false">'5-DAY'!A45</f>
        <v>37111</v>
      </c>
      <c r="O13" s="19" t="n">
        <f aca="false">'5-DAY'!C45/1000</f>
        <v>124.471</v>
      </c>
      <c r="P13" s="19" t="n">
        <f aca="false">SUM(O9:O13)</f>
        <v>-21.133</v>
      </c>
      <c r="Q13" s="19" t="n">
        <f aca="false">Q12+O13</f>
        <v>16.063</v>
      </c>
      <c r="R13" s="19" t="n">
        <f aca="false">R12+O13</f>
        <v>-970.937</v>
      </c>
      <c r="S13" s="19" t="n">
        <f aca="false">S12+O13</f>
        <v>-14938.937</v>
      </c>
      <c r="T13" s="20" t="n">
        <f aca="false">VAR!C8/1000</f>
        <v>0</v>
      </c>
    </row>
    <row r="14" customFormat="false" ht="9" hidden="false" customHeight="false" outlineLevel="0" collapsed="false">
      <c r="N14" s="18" t="n">
        <f aca="false">'5-DAY'!A46</f>
        <v>37112</v>
      </c>
      <c r="O14" s="19" t="n">
        <f aca="false">'5-DAY'!C46/1000</f>
        <v>-69.279</v>
      </c>
      <c r="P14" s="19" t="n">
        <f aca="false">SUM(O10:O14)</f>
        <v>-91.079</v>
      </c>
      <c r="Q14" s="19" t="n">
        <f aca="false">Q13+O14</f>
        <v>-53.216</v>
      </c>
      <c r="R14" s="19" t="n">
        <f aca="false">R13+O14</f>
        <v>-1040.216</v>
      </c>
      <c r="S14" s="19" t="n">
        <f aca="false">S13+O14</f>
        <v>-15008.216</v>
      </c>
      <c r="T14" s="20" t="n">
        <f aca="false">VAR!C9/1000</f>
        <v>0</v>
      </c>
    </row>
    <row r="15" customFormat="false" ht="9" hidden="false" customHeight="false" outlineLevel="0" collapsed="false">
      <c r="N15" s="18" t="n">
        <f aca="false">'5-DAY'!A47</f>
        <v>37113</v>
      </c>
      <c r="O15" s="19" t="n">
        <f aca="false">'5-DAY'!C47/1000</f>
        <v>19.546</v>
      </c>
      <c r="P15" s="19" t="n">
        <f aca="false">SUM(O11:O15)</f>
        <v>-7.05499999999999</v>
      </c>
      <c r="Q15" s="19" t="n">
        <f aca="false">Q14+O15</f>
        <v>-33.67</v>
      </c>
      <c r="R15" s="19" t="n">
        <f aca="false">R14+O15</f>
        <v>-1020.67</v>
      </c>
      <c r="S15" s="19" t="n">
        <f aca="false">S14+O15</f>
        <v>-14988.67</v>
      </c>
      <c r="T15" s="20" t="n">
        <f aca="false">VAR!C10/1000</f>
        <v>0</v>
      </c>
    </row>
    <row r="16" customFormat="false" ht="9" hidden="false" customHeight="false" outlineLevel="0" collapsed="false">
      <c r="N16" s="18" t="n">
        <f aca="false">'5-DAY'!A48</f>
        <v>37116</v>
      </c>
      <c r="O16" s="19" t="n">
        <f aca="false">'5-DAY'!C48/1000</f>
        <v>-62.625</v>
      </c>
      <c r="P16" s="19" t="n">
        <f aca="false">SUM(O12:O16)</f>
        <v>-32.561</v>
      </c>
      <c r="Q16" s="19" t="n">
        <f aca="false">Q15+O16</f>
        <v>-96.295</v>
      </c>
      <c r="R16" s="19" t="n">
        <f aca="false">R15+O16</f>
        <v>-1083.295</v>
      </c>
      <c r="S16" s="19" t="n">
        <f aca="false">S15+O16</f>
        <v>-15051.295</v>
      </c>
      <c r="T16" s="20" t="n">
        <f aca="false">VAR!C11/1000</f>
        <v>0</v>
      </c>
    </row>
    <row r="17" customFormat="false" ht="9" hidden="false" customHeight="false" outlineLevel="0" collapsed="false">
      <c r="N17" s="18" t="n">
        <f aca="false">'5-DAY'!A49</f>
        <v>37117</v>
      </c>
      <c r="O17" s="19" t="n">
        <f aca="false">'5-DAY'!C49/1000</f>
        <v>16.7</v>
      </c>
      <c r="P17" s="19" t="n">
        <f aca="false">SUM(O13:O17)</f>
        <v>28.813</v>
      </c>
      <c r="Q17" s="19" t="n">
        <f aca="false">Q16+O17</f>
        <v>-79.595</v>
      </c>
      <c r="R17" s="19" t="n">
        <f aca="false">R16+O17</f>
        <v>-1066.595</v>
      </c>
      <c r="S17" s="19" t="n">
        <f aca="false">S16+O17</f>
        <v>-15034.595</v>
      </c>
      <c r="T17" s="19" t="n">
        <f aca="false">VAR!C12/1000</f>
        <v>59.431</v>
      </c>
    </row>
    <row r="18" customFormat="false" ht="9" hidden="false" customHeight="false" outlineLevel="0" collapsed="false">
      <c r="N18" s="18" t="n">
        <f aca="false">'5-DAY'!A50</f>
        <v>37118</v>
      </c>
      <c r="O18" s="19" t="n">
        <f aca="false">'5-DAY'!C50/1000</f>
        <v>-36.841</v>
      </c>
      <c r="P18" s="19" t="n">
        <f aca="false">SUM(O14:O18)</f>
        <v>-132.499</v>
      </c>
      <c r="Q18" s="19" t="n">
        <f aca="false">Q17+O18</f>
        <v>-116.436</v>
      </c>
      <c r="R18" s="19" t="n">
        <f aca="false">R17+O18</f>
        <v>-1103.436</v>
      </c>
      <c r="S18" s="19" t="n">
        <f aca="false">S17+O18</f>
        <v>-15071.436</v>
      </c>
      <c r="T18" s="19" t="n">
        <f aca="false">VAR!C13/1000</f>
        <v>59.771</v>
      </c>
    </row>
    <row r="19" customFormat="false" ht="9" hidden="false" customHeight="false" outlineLevel="0" collapsed="false">
      <c r="N19" s="18" t="n">
        <f aca="false">'5-DAY'!A51</f>
        <v>37119</v>
      </c>
      <c r="O19" s="19" t="n">
        <f aca="false">'5-DAY'!C51/1000</f>
        <v>95.392</v>
      </c>
      <c r="P19" s="19" t="n">
        <f aca="false">SUM(O15:O19)</f>
        <v>32.172</v>
      </c>
      <c r="Q19" s="19" t="n">
        <f aca="false">Q18+O19</f>
        <v>-21.044</v>
      </c>
      <c r="R19" s="19" t="n">
        <f aca="false">R18+O19</f>
        <v>-1008.044</v>
      </c>
      <c r="S19" s="19" t="n">
        <f aca="false">S18+O19</f>
        <v>-14976.044</v>
      </c>
      <c r="T19" s="19" t="n">
        <f aca="false">VAR!C14/1000</f>
        <v>0</v>
      </c>
    </row>
    <row r="20" customFormat="false" ht="9" hidden="false" customHeight="false" outlineLevel="0" collapsed="false">
      <c r="N20" s="18" t="n">
        <f aca="false">'5-DAY'!A52</f>
        <v>37120</v>
      </c>
      <c r="O20" s="19" t="n">
        <f aca="false">'5-DAY'!C52/1000</f>
        <v>-54.783</v>
      </c>
      <c r="P20" s="19" t="n">
        <f aca="false">SUM(O16:O20)</f>
        <v>-42.157</v>
      </c>
      <c r="Q20" s="19" t="n">
        <f aca="false">Q19+O20</f>
        <v>-75.827</v>
      </c>
      <c r="R20" s="19" t="n">
        <f aca="false">R19+O20</f>
        <v>-1062.827</v>
      </c>
      <c r="S20" s="19" t="n">
        <f aca="false">S19+O20</f>
        <v>-15030.827</v>
      </c>
      <c r="T20" s="19" t="n">
        <f aca="false">VAR!C15/1000</f>
        <v>0</v>
      </c>
    </row>
    <row r="21" customFormat="false" ht="9" hidden="false" customHeight="false" outlineLevel="0" collapsed="false">
      <c r="N21" s="18" t="n">
        <f aca="false">'5-DAY'!A53</f>
        <v>37123</v>
      </c>
      <c r="O21" s="19" t="n">
        <f aca="false">'5-DAY'!C53/1000</f>
        <v>-48.749</v>
      </c>
      <c r="P21" s="19" t="n">
        <f aca="false">SUM(O17:O21)</f>
        <v>-28.281</v>
      </c>
      <c r="Q21" s="19" t="n">
        <f aca="false">Q20+O21</f>
        <v>-124.576</v>
      </c>
      <c r="R21" s="19" t="n">
        <f aca="false">R20+O21</f>
        <v>-1111.576</v>
      </c>
      <c r="S21" s="19" t="n">
        <f aca="false">S20+O21</f>
        <v>-15079.576</v>
      </c>
      <c r="T21" s="19" t="n">
        <f aca="false">VAR!C16/1000</f>
        <v>0</v>
      </c>
    </row>
    <row r="22" customFormat="false" ht="9" hidden="false" customHeight="false" outlineLevel="0" collapsed="false">
      <c r="N22" s="18" t="n">
        <f aca="false">'5-DAY'!A54</f>
        <v>37124</v>
      </c>
      <c r="O22" s="19" t="n">
        <f aca="false">'5-DAY'!C54/1000</f>
        <v>-17.367</v>
      </c>
      <c r="P22" s="19" t="n">
        <f aca="false">SUM(O18:O22)</f>
        <v>-62.348</v>
      </c>
      <c r="Q22" s="19" t="n">
        <f aca="false">Q21+O22</f>
        <v>-141.943</v>
      </c>
      <c r="R22" s="19" t="n">
        <f aca="false">R21+O22</f>
        <v>-1128.943</v>
      </c>
      <c r="S22" s="19" t="n">
        <f aca="false">S21+O22</f>
        <v>-15096.943</v>
      </c>
      <c r="T22" s="19" t="n">
        <f aca="false">VAR!C17/1000</f>
        <v>0</v>
      </c>
    </row>
    <row r="23" customFormat="false" ht="9" hidden="false" customHeight="false" outlineLevel="0" collapsed="false">
      <c r="N23" s="18" t="n">
        <f aca="false">'5-DAY'!A55</f>
        <v>37125</v>
      </c>
      <c r="O23" s="19" t="n">
        <f aca="false">'5-DAY'!C55/1000</f>
        <v>9.049</v>
      </c>
      <c r="P23" s="19" t="n">
        <f aca="false">SUM(O19:O23)</f>
        <v>-16.458</v>
      </c>
      <c r="Q23" s="19" t="n">
        <f aca="false">Q22+O23</f>
        <v>-132.894</v>
      </c>
      <c r="R23" s="19" t="n">
        <f aca="false">R22+O23</f>
        <v>-1119.894</v>
      </c>
      <c r="S23" s="19" t="n">
        <f aca="false">S22+O23</f>
        <v>-15087.894</v>
      </c>
      <c r="T23" s="19" t="n">
        <f aca="false">VAR!C18/1000</f>
        <v>0</v>
      </c>
    </row>
    <row r="24" customFormat="false" ht="9" hidden="false" customHeight="false" outlineLevel="0" collapsed="false">
      <c r="N24" s="18" t="n">
        <f aca="false">'5-DAY'!A56</f>
        <v>37126</v>
      </c>
      <c r="O24" s="19" t="n">
        <f aca="false">'5-DAY'!C56/1000</f>
        <v>-85.317</v>
      </c>
      <c r="P24" s="19" t="n">
        <f aca="false">SUM(O20:O24)</f>
        <v>-197.167</v>
      </c>
      <c r="Q24" s="19" t="n">
        <f aca="false">Q23+O24</f>
        <v>-218.211</v>
      </c>
      <c r="R24" s="19" t="n">
        <f aca="false">R23+O24</f>
        <v>-1205.211</v>
      </c>
      <c r="S24" s="19" t="n">
        <f aca="false">S23+O24</f>
        <v>-15173.211</v>
      </c>
      <c r="T24" s="19" t="n">
        <f aca="false">VAR!C19/1000</f>
        <v>0</v>
      </c>
    </row>
    <row r="25" customFormat="false" ht="9" hidden="false" customHeight="false" outlineLevel="0" collapsed="false">
      <c r="N25" s="18" t="n">
        <f aca="false">'5-DAY'!A57</f>
        <v>37127</v>
      </c>
      <c r="O25" s="19" t="n">
        <f aca="false">'5-DAY'!C57/1000</f>
        <v>-117.347</v>
      </c>
      <c r="P25" s="19" t="n">
        <f aca="false">SUM(O21:O25)</f>
        <v>-259.731</v>
      </c>
      <c r="Q25" s="19" t="n">
        <f aca="false">Q24+O25</f>
        <v>-335.558</v>
      </c>
      <c r="R25" s="19" t="n">
        <f aca="false">R24+O25</f>
        <v>-1322.558</v>
      </c>
      <c r="S25" s="19" t="n">
        <f aca="false">S24+O25</f>
        <v>-15290.558</v>
      </c>
      <c r="T25" s="19" t="n">
        <f aca="false">VAR!C20/1000</f>
        <v>0</v>
      </c>
    </row>
    <row r="26" customFormat="false" ht="9" hidden="false" customHeight="false" outlineLevel="0" collapsed="false">
      <c r="N26" s="18" t="n">
        <f aca="false">'5-DAY'!A58</f>
        <v>37130</v>
      </c>
      <c r="O26" s="19" t="n">
        <f aca="false">'5-DAY'!C58/1000</f>
        <v>28.286</v>
      </c>
      <c r="P26" s="19" t="n">
        <f aca="false">SUM(O22:O26)</f>
        <v>-182.696</v>
      </c>
      <c r="Q26" s="19" t="n">
        <f aca="false">Q25+O26</f>
        <v>-307.272</v>
      </c>
      <c r="R26" s="19" t="n">
        <f aca="false">R25+O26</f>
        <v>-1294.272</v>
      </c>
      <c r="S26" s="19" t="n">
        <f aca="false">S25+O26</f>
        <v>-15262.272</v>
      </c>
      <c r="T26" s="19" t="n">
        <f aca="false">VAR!C21/1000</f>
        <v>0</v>
      </c>
    </row>
    <row r="27" customFormat="false" ht="9" hidden="false" customHeight="false" outlineLevel="0" collapsed="false">
      <c r="N27" s="18" t="n">
        <f aca="false">'5-DAY'!A59</f>
        <v>37131</v>
      </c>
      <c r="O27" s="19" t="n">
        <f aca="false">'5-DAY'!C59/1000</f>
        <v>110.676</v>
      </c>
      <c r="P27" s="19" t="n">
        <f aca="false">SUM(O23:O27)</f>
        <v>-54.653</v>
      </c>
      <c r="Q27" s="19" t="n">
        <f aca="false">Q26+O27</f>
        <v>-196.596</v>
      </c>
      <c r="R27" s="19" t="n">
        <f aca="false">R26+O27</f>
        <v>-1183.596</v>
      </c>
      <c r="S27" s="19" t="n">
        <f aca="false">S26+O27</f>
        <v>-15151.596</v>
      </c>
      <c r="T27" s="19" t="n">
        <f aca="false">VAR!C22/1000</f>
        <v>0</v>
      </c>
    </row>
    <row r="28" customFormat="false" ht="9" hidden="false" customHeight="false" outlineLevel="0" collapsed="false">
      <c r="N28" s="18" t="n">
        <f aca="false">'5-DAY'!A60</f>
        <v>37132</v>
      </c>
      <c r="O28" s="19" t="n">
        <f aca="false">'5-DAY'!C60/1000</f>
        <v>320.44</v>
      </c>
      <c r="P28" s="19" t="n">
        <f aca="false">SUM(O24:O28)</f>
        <v>256.738</v>
      </c>
      <c r="Q28" s="19" t="n">
        <f aca="false">Q27+O28</f>
        <v>123.844</v>
      </c>
      <c r="R28" s="19" t="n">
        <f aca="false">R27+O28</f>
        <v>-863.156</v>
      </c>
      <c r="S28" s="19" t="n">
        <f aca="false">S27+O28</f>
        <v>-14831.156</v>
      </c>
      <c r="T28" s="19" t="n">
        <f aca="false">VAR!C23/1000</f>
        <v>50.285</v>
      </c>
    </row>
    <row r="29" customFormat="false" ht="9" hidden="false" customHeight="false" outlineLevel="0" collapsed="false">
      <c r="N29" s="18" t="n">
        <f aca="false">'5-DAY'!A61</f>
        <v>37133</v>
      </c>
      <c r="O29" s="19" t="n">
        <f aca="false">'5-DAY'!C61/1000</f>
        <v>-83.888</v>
      </c>
      <c r="P29" s="19" t="n">
        <f aca="false">SUM(O25:O29)</f>
        <v>258.167</v>
      </c>
      <c r="Q29" s="19" t="n">
        <f aca="false">Q28+O29</f>
        <v>39.956</v>
      </c>
      <c r="R29" s="19" t="n">
        <f aca="false">R28+O29</f>
        <v>-947.044</v>
      </c>
      <c r="S29" s="19" t="n">
        <f aca="false">S28+O29</f>
        <v>-14915.044</v>
      </c>
      <c r="T29" s="19" t="n">
        <f aca="false">VAR!C24/1000</f>
        <v>51.411</v>
      </c>
    </row>
    <row r="30" customFormat="false" ht="9" hidden="false" customHeight="false" outlineLevel="0" collapsed="false">
      <c r="N30" s="30" t="n">
        <f aca="false">'5-DAY'!A62</f>
        <v>37134</v>
      </c>
      <c r="O30" s="31" t="n">
        <f aca="false">'5-DAY'!C62/1000</f>
        <v>-55.778</v>
      </c>
      <c r="P30" s="31" t="n">
        <f aca="false">SUM(O26:O30)</f>
        <v>319.736</v>
      </c>
      <c r="Q30" s="31" t="n">
        <f aca="false">Q29+O30</f>
        <v>-15.822</v>
      </c>
      <c r="R30" s="31" t="n">
        <f aca="false">R29+O30</f>
        <v>-1002.822</v>
      </c>
      <c r="S30" s="31" t="n">
        <f aca="false">S29+O30</f>
        <v>-14970.822</v>
      </c>
      <c r="T30" s="31" t="n">
        <f aca="false">VAR!C25/1000</f>
        <v>51.177</v>
      </c>
    </row>
    <row r="31" customFormat="false" ht="9" hidden="false" customHeight="false" outlineLevel="0" collapsed="false">
      <c r="N31" s="18" t="n">
        <f aca="false">'5-DAY'!A63</f>
        <v>37138</v>
      </c>
      <c r="O31" s="19" t="n">
        <f aca="false">'5-DAY'!C63/1000</f>
        <v>-106.864</v>
      </c>
      <c r="P31" s="19" t="n">
        <f aca="false">SUM(O27:O31)</f>
        <v>184.586</v>
      </c>
      <c r="Q31" s="19" t="n">
        <f aca="false">O31</f>
        <v>-106.864</v>
      </c>
      <c r="R31" s="19" t="n">
        <f aca="false">R30+O31</f>
        <v>-1109.686</v>
      </c>
      <c r="S31" s="19" t="n">
        <f aca="false">S30+O31</f>
        <v>-15077.686</v>
      </c>
      <c r="T31" s="19" t="n">
        <f aca="false">VAR!C26/1000</f>
        <v>19.189</v>
      </c>
    </row>
    <row r="32" customFormat="false" ht="9" hidden="false" customHeight="false" outlineLevel="0" collapsed="false">
      <c r="N32" s="18" t="n">
        <f aca="false">'5-DAY'!A64</f>
        <v>37139</v>
      </c>
      <c r="O32" s="19" t="n">
        <f aca="false">'5-DAY'!C64/1000</f>
        <v>225.954</v>
      </c>
      <c r="P32" s="19" t="n">
        <f aca="false">SUM(O28:O32)</f>
        <v>299.864</v>
      </c>
      <c r="Q32" s="35" t="n">
        <f aca="false">Q31+O32</f>
        <v>119.09</v>
      </c>
      <c r="R32" s="19" t="n">
        <f aca="false">R31+O32</f>
        <v>-883.732</v>
      </c>
      <c r="S32" s="19" t="n">
        <f aca="false">S31+O32</f>
        <v>-14851.732</v>
      </c>
      <c r="T32" s="19" t="n">
        <f aca="false">VAR!C27/1000</f>
        <v>32.722</v>
      </c>
    </row>
    <row r="33" customFormat="false" ht="9" hidden="false" customHeight="false" outlineLevel="0" collapsed="false">
      <c r="N33" s="18" t="n">
        <f aca="false">'5-DAY'!A65</f>
        <v>37140</v>
      </c>
      <c r="O33" s="19" t="n">
        <f aca="false">'5-DAY'!C65/1000</f>
        <v>87.304</v>
      </c>
      <c r="P33" s="19" t="n">
        <f aca="false">SUM(O29:O33)</f>
        <v>66.728</v>
      </c>
      <c r="Q33" s="35" t="n">
        <f aca="false">Q32+O33</f>
        <v>206.394</v>
      </c>
      <c r="R33" s="19" t="n">
        <f aca="false">R32+O33</f>
        <v>-796.428</v>
      </c>
      <c r="S33" s="19" t="n">
        <f aca="false">S32+O33</f>
        <v>-14764.428</v>
      </c>
      <c r="T33" s="19" t="n">
        <f aca="false">VAR!C28/1000</f>
        <v>26.249</v>
      </c>
    </row>
    <row r="34" customFormat="false" ht="9" hidden="false" customHeight="false" outlineLevel="0" collapsed="false">
      <c r="N34" s="18" t="n">
        <f aca="false">'5-DAY'!A66</f>
        <v>37141</v>
      </c>
      <c r="O34" s="19" t="n">
        <f aca="false">'5-DAY'!C66/1000</f>
        <v>-25.826</v>
      </c>
      <c r="P34" s="19" t="n">
        <f aca="false">SUM(O30:O34)</f>
        <v>124.79</v>
      </c>
      <c r="Q34" s="35" t="n">
        <f aca="false">Q33+O34</f>
        <v>180.568</v>
      </c>
      <c r="R34" s="19" t="n">
        <f aca="false">R33+O34</f>
        <v>-822.254</v>
      </c>
      <c r="S34" s="19" t="n">
        <f aca="false">S33+O34</f>
        <v>-14790.254</v>
      </c>
      <c r="T34" s="19" t="n">
        <f aca="false">VAR!C29/1000</f>
        <v>37.191</v>
      </c>
    </row>
    <row r="35" customFormat="false" ht="9" hidden="false" customHeight="false" outlineLevel="0" collapsed="false">
      <c r="N35" s="18" t="n">
        <f aca="false">'5-DAY'!A67</f>
        <v>37144</v>
      </c>
      <c r="O35" s="19" t="n">
        <f aca="false">'5-DAY'!C67/1000</f>
        <v>-26.161</v>
      </c>
      <c r="P35" s="19" t="n">
        <f aca="false">SUM(O31:O35)</f>
        <v>154.407</v>
      </c>
      <c r="Q35" s="35" t="n">
        <f aca="false">Q34+O35</f>
        <v>154.407</v>
      </c>
      <c r="R35" s="19" t="n">
        <f aca="false">R34+O35</f>
        <v>-848.415</v>
      </c>
      <c r="S35" s="19" t="n">
        <f aca="false">S34+O35</f>
        <v>-14816.415</v>
      </c>
      <c r="T35" s="19" t="n">
        <f aca="false">VAR!C30/1000</f>
        <v>23.605</v>
      </c>
    </row>
    <row r="36" customFormat="false" ht="9" hidden="false" customHeight="false" outlineLevel="0" collapsed="false">
      <c r="N36" s="18" t="n">
        <f aca="false">'5-DAY'!A68</f>
        <v>37146</v>
      </c>
      <c r="O36" s="19" t="n">
        <f aca="false">'5-DAY'!C68/1000</f>
        <v>20.483</v>
      </c>
      <c r="P36" s="19" t="n">
        <f aca="false">SUM(O32:O36)</f>
        <v>281.754</v>
      </c>
      <c r="Q36" s="35" t="n">
        <f aca="false">Q35+O36</f>
        <v>174.89</v>
      </c>
      <c r="R36" s="19" t="n">
        <f aca="false">R35+O36</f>
        <v>-827.932</v>
      </c>
      <c r="S36" s="19" t="n">
        <f aca="false">S35+O36</f>
        <v>-14795.932</v>
      </c>
      <c r="T36" s="19" t="n">
        <f aca="false">VAR!C31/1000</f>
        <v>23.912</v>
      </c>
    </row>
    <row r="37" customFormat="false" ht="9" hidden="false" customHeight="false" outlineLevel="0" collapsed="false">
      <c r="N37" s="18" t="n">
        <f aca="false">'5-DAY'!A69</f>
        <v>37147</v>
      </c>
      <c r="O37" s="19" t="n">
        <f aca="false">'5-DAY'!C69/1000</f>
        <v>-119.861</v>
      </c>
      <c r="P37" s="19" t="n">
        <f aca="false">SUM(O33:O37)</f>
        <v>-64.061</v>
      </c>
      <c r="Q37" s="35" t="n">
        <f aca="false">Q36+O37</f>
        <v>55.029</v>
      </c>
      <c r="R37" s="19" t="n">
        <f aca="false">R36+O37</f>
        <v>-947.793</v>
      </c>
      <c r="S37" s="19" t="n">
        <f aca="false">S36+O37</f>
        <v>-14915.793</v>
      </c>
      <c r="T37" s="19" t="n">
        <f aca="false">VAR!C32/1000</f>
        <v>24.406</v>
      </c>
    </row>
    <row r="38" customFormat="false" ht="9" hidden="false" customHeight="false" outlineLevel="0" collapsed="false">
      <c r="N38" s="18" t="n">
        <f aca="false">'5-DAY'!A70</f>
        <v>37148</v>
      </c>
      <c r="O38" s="19" t="n">
        <f aca="false">'5-DAY'!C70/1000</f>
        <v>141.73</v>
      </c>
      <c r="P38" s="19" t="n">
        <f aca="false">SUM(O34:O38)</f>
        <v>-9.63500000000002</v>
      </c>
      <c r="Q38" s="35" t="n">
        <f aca="false">Q37+O38</f>
        <v>196.759</v>
      </c>
      <c r="R38" s="19" t="n">
        <f aca="false">R37+O38</f>
        <v>-806.063</v>
      </c>
      <c r="S38" s="19" t="n">
        <f aca="false">S37+O38</f>
        <v>-14774.063</v>
      </c>
      <c r="T38" s="19" t="n">
        <f aca="false">VAR!C33/1000</f>
        <v>25.263</v>
      </c>
    </row>
    <row r="39" customFormat="false" ht="9" hidden="false" customHeight="false" outlineLevel="0" collapsed="false">
      <c r="N39" s="18" t="n">
        <f aca="false">'5-DAY'!A71</f>
        <v>37151</v>
      </c>
      <c r="O39" s="19" t="n">
        <f aca="false">'5-DAY'!C71/1000</f>
        <v>19.093</v>
      </c>
      <c r="P39" s="19" t="n">
        <f aca="false">SUM(O35:O39)</f>
        <v>35.284</v>
      </c>
      <c r="Q39" s="35" t="n">
        <f aca="false">Q38+O39</f>
        <v>215.852</v>
      </c>
      <c r="R39" s="19" t="n">
        <f aca="false">R38+O39</f>
        <v>-786.97</v>
      </c>
      <c r="S39" s="19" t="n">
        <f aca="false">S38+O39</f>
        <v>-14754.97</v>
      </c>
      <c r="T39" s="19" t="n">
        <f aca="false">VAR!C34/1000</f>
        <v>47.058</v>
      </c>
    </row>
    <row r="40" customFormat="false" ht="9" hidden="false" customHeight="false" outlineLevel="0" collapsed="false">
      <c r="N40" s="18" t="n">
        <f aca="false">'5-DAY'!A72</f>
        <v>37152</v>
      </c>
      <c r="O40" s="19" t="n">
        <f aca="false">'5-DAY'!C72/1000</f>
        <v>50.063</v>
      </c>
      <c r="P40" s="19" t="n">
        <f aca="false">SUM(O36:O40)</f>
        <v>111.508</v>
      </c>
      <c r="Q40" s="35" t="n">
        <f aca="false">Q39+O40</f>
        <v>265.915</v>
      </c>
      <c r="R40" s="19" t="n">
        <f aca="false">R39+O40</f>
        <v>-736.907</v>
      </c>
      <c r="S40" s="19" t="n">
        <f aca="false">S39+O40</f>
        <v>-14704.907</v>
      </c>
      <c r="T40" s="19" t="n">
        <f aca="false">VAR!C35/1000</f>
        <v>87.994</v>
      </c>
    </row>
    <row r="41" customFormat="false" ht="9" hidden="false" customHeight="false" outlineLevel="0" collapsed="false">
      <c r="N41" s="18" t="n">
        <f aca="false">'5-DAY'!A73</f>
        <v>37153</v>
      </c>
      <c r="O41" s="19" t="n">
        <f aca="false">'5-DAY'!C73/1000</f>
        <v>63.42</v>
      </c>
      <c r="P41" s="19" t="n">
        <f aca="false">SUM(O37:O41)</f>
        <v>154.445</v>
      </c>
      <c r="Q41" s="35" t="n">
        <f aca="false">Q40+O41</f>
        <v>329.335</v>
      </c>
      <c r="R41" s="19" t="n">
        <f aca="false">R40+O41</f>
        <v>-673.487</v>
      </c>
      <c r="S41" s="19" t="n">
        <f aca="false">S40+O41</f>
        <v>-14641.487</v>
      </c>
      <c r="T41" s="19" t="n">
        <f aca="false">VAR!C36/1000</f>
        <v>85.087</v>
      </c>
    </row>
    <row r="42" customFormat="false" ht="9" hidden="false" customHeight="false" outlineLevel="0" collapsed="false">
      <c r="N42" s="18" t="n">
        <f aca="false">'5-DAY'!A74</f>
        <v>37154</v>
      </c>
      <c r="O42" s="19" t="n">
        <f aca="false">'5-DAY'!C74/1000</f>
        <v>6.26</v>
      </c>
      <c r="P42" s="19" t="n">
        <f aca="false">SUM(O38:O42)</f>
        <v>280.566</v>
      </c>
      <c r="Q42" s="35" t="n">
        <f aca="false">Q41+O42</f>
        <v>335.595</v>
      </c>
      <c r="R42" s="19" t="n">
        <f aca="false">R41+O42</f>
        <v>-667.227</v>
      </c>
      <c r="S42" s="19" t="n">
        <f aca="false">S41+O42</f>
        <v>-14635.227</v>
      </c>
      <c r="T42" s="19" t="n">
        <f aca="false">VAR!C37/1000</f>
        <v>41.778</v>
      </c>
    </row>
    <row r="43" customFormat="false" ht="9" hidden="false" customHeight="false" outlineLevel="0" collapsed="false">
      <c r="N43" s="18" t="n">
        <f aca="false">'5-DAY'!A75</f>
        <v>37155</v>
      </c>
      <c r="O43" s="19" t="n">
        <f aca="false">'5-DAY'!C75/1000</f>
        <v>37.959</v>
      </c>
      <c r="P43" s="19" t="n">
        <f aca="false">SUM(O39:O43)</f>
        <v>176.795</v>
      </c>
      <c r="Q43" s="35" t="n">
        <f aca="false">Q42+O43</f>
        <v>373.554</v>
      </c>
      <c r="R43" s="19" t="n">
        <f aca="false">R42+O43</f>
        <v>-629.268</v>
      </c>
      <c r="S43" s="19" t="n">
        <f aca="false">S42+O43</f>
        <v>-14597.268</v>
      </c>
      <c r="T43" s="19" t="n">
        <f aca="false">VAR!C38/1000</f>
        <v>61.979</v>
      </c>
    </row>
    <row r="44" customFormat="false" ht="9" hidden="false" customHeight="false" outlineLevel="0" collapsed="false">
      <c r="N44" s="18" t="n">
        <f aca="false">'5-DAY'!A76</f>
        <v>37158</v>
      </c>
      <c r="O44" s="19" t="n">
        <f aca="false">'5-DAY'!C76/1000</f>
        <v>40.576</v>
      </c>
      <c r="P44" s="19" t="n">
        <f aca="false">SUM(O40:O44)</f>
        <v>198.278</v>
      </c>
      <c r="Q44" s="35" t="n">
        <f aca="false">Q43+O44</f>
        <v>414.13</v>
      </c>
      <c r="R44" s="19" t="n">
        <f aca="false">R43+O44</f>
        <v>-588.692</v>
      </c>
      <c r="S44" s="19" t="n">
        <f aca="false">S43+O44</f>
        <v>-14556.692</v>
      </c>
      <c r="T44" s="19" t="n">
        <f aca="false">VAR!C39/1000</f>
        <v>18.555</v>
      </c>
    </row>
    <row r="45" customFormat="false" ht="9" hidden="false" customHeight="false" outlineLevel="0" collapsed="false">
      <c r="N45" s="18" t="n">
        <f aca="false">'5-DAY'!A77</f>
        <v>37159</v>
      </c>
      <c r="O45" s="19" t="n">
        <f aca="false">'5-DAY'!C77/1000</f>
        <v>-29.591</v>
      </c>
      <c r="P45" s="19" t="n">
        <f aca="false">SUM(O41:O45)</f>
        <v>118.624</v>
      </c>
      <c r="Q45" s="35" t="n">
        <f aca="false">Q44+O45</f>
        <v>384.539</v>
      </c>
      <c r="R45" s="19" t="n">
        <f aca="false">R44+O45</f>
        <v>-618.283</v>
      </c>
      <c r="S45" s="19" t="n">
        <f aca="false">S44+O45</f>
        <v>-14586.283</v>
      </c>
      <c r="T45" s="19" t="n">
        <f aca="false">VAR!C40/1000</f>
        <v>0</v>
      </c>
    </row>
    <row r="46" customFormat="false" ht="9" hidden="false" customHeight="false" outlineLevel="0" collapsed="false">
      <c r="N46" s="18" t="n">
        <f aca="false">'5-DAY'!A78</f>
        <v>37160</v>
      </c>
      <c r="O46" s="19" t="n">
        <f aca="false">'5-DAY'!C78/1000</f>
        <v>5.884</v>
      </c>
      <c r="P46" s="19" t="n">
        <f aca="false">SUM(O42:O46)</f>
        <v>61.088</v>
      </c>
      <c r="Q46" s="35" t="n">
        <f aca="false">Q45+O46</f>
        <v>390.423</v>
      </c>
      <c r="R46" s="19" t="n">
        <f aca="false">R45+O46</f>
        <v>-612.399</v>
      </c>
      <c r="S46" s="19" t="n">
        <f aca="false">S45+O46</f>
        <v>-14580.399</v>
      </c>
      <c r="T46" s="19" t="n">
        <f aca="false">VAR!C41/1000</f>
        <v>0</v>
      </c>
    </row>
    <row r="47" customFormat="false" ht="9" hidden="false" customHeight="false" outlineLevel="0" collapsed="false">
      <c r="N47" s="18" t="n">
        <f aca="false">'5-DAY'!A79</f>
        <v>37161</v>
      </c>
      <c r="O47" s="19" t="n">
        <f aca="false">'5-DAY'!C79/1000</f>
        <v>22.482</v>
      </c>
      <c r="P47" s="19" t="n">
        <f aca="false">SUM(O43:O47)</f>
        <v>77.31</v>
      </c>
      <c r="Q47" s="35" t="n">
        <f aca="false">Q46+O47</f>
        <v>412.905</v>
      </c>
      <c r="R47" s="19" t="n">
        <f aca="false">R46+O47</f>
        <v>-589.917</v>
      </c>
      <c r="S47" s="19" t="n">
        <f aca="false">S46+O47</f>
        <v>-14557.917</v>
      </c>
      <c r="T47" s="19" t="n">
        <f aca="false">VAR!C42/1000</f>
        <v>46.711</v>
      </c>
    </row>
    <row r="48" customFormat="false" ht="9" hidden="false" customHeight="false" outlineLevel="0" collapsed="false">
      <c r="N48" s="30" t="n">
        <f aca="false">'5-DAY'!A80</f>
        <v>37162</v>
      </c>
      <c r="O48" s="31" t="n">
        <f aca="false">'5-DAY'!C80/1000</f>
        <v>415.675</v>
      </c>
      <c r="P48" s="31" t="n">
        <f aca="false">SUM(O44:O48)</f>
        <v>455.026</v>
      </c>
      <c r="Q48" s="36" t="n">
        <f aca="false">Q47+O48</f>
        <v>828.58</v>
      </c>
      <c r="R48" s="31" t="n">
        <f aca="false">R47+O48</f>
        <v>-174.242</v>
      </c>
      <c r="S48" s="31" t="n">
        <f aca="false">S47+O48</f>
        <v>-14142.242</v>
      </c>
      <c r="T48" s="31" t="n">
        <f aca="false">VAR!C43/1000</f>
        <v>33.771</v>
      </c>
    </row>
    <row r="49" customFormat="false" ht="9" hidden="false" customHeight="false" outlineLevel="0" collapsed="false">
      <c r="M49" s="21"/>
      <c r="N49" s="37" t="n">
        <f aca="false">'5-DAY'!A81</f>
        <v>37165</v>
      </c>
      <c r="O49" s="33" t="n">
        <f aca="false">'5-DAY'!C81/1000</f>
        <v>40.932</v>
      </c>
      <c r="P49" s="33" t="n">
        <f aca="false">SUM(O45:O49)</f>
        <v>455.382</v>
      </c>
      <c r="Q49" s="19" t="n">
        <f aca="false">O49</f>
        <v>40.932</v>
      </c>
      <c r="R49" s="19" t="n">
        <f aca="false">O49</f>
        <v>40.932</v>
      </c>
      <c r="S49" s="33" t="n">
        <f aca="false">S48+O49</f>
        <v>-14101.31</v>
      </c>
      <c r="T49" s="33" t="n">
        <f aca="false">VAR!C44/1000</f>
        <v>17.468</v>
      </c>
    </row>
    <row r="50" customFormat="false" ht="9" hidden="false" customHeight="false" outlineLevel="0" collapsed="false">
      <c r="M50" s="21"/>
      <c r="N50" s="37" t="n">
        <f aca="false">'5-DAY'!A82</f>
        <v>37166</v>
      </c>
      <c r="O50" s="33" t="n">
        <f aca="false">'5-DAY'!C82/1000</f>
        <v>2.309</v>
      </c>
      <c r="P50" s="33" t="n">
        <f aca="false">SUM(O46:O50)</f>
        <v>487.282</v>
      </c>
      <c r="Q50" s="19" t="n">
        <f aca="false">Q49+O50</f>
        <v>43.241</v>
      </c>
      <c r="R50" s="19" t="n">
        <f aca="false">R49+O50</f>
        <v>43.241</v>
      </c>
      <c r="S50" s="33" t="n">
        <f aca="false">S49+O50</f>
        <v>-14099.001</v>
      </c>
      <c r="T50" s="33" t="n">
        <f aca="false">VAR!C45/1000</f>
        <v>49.097</v>
      </c>
    </row>
    <row r="51" customFormat="false" ht="9" hidden="false" customHeight="false" outlineLevel="0" collapsed="false">
      <c r="M51" s="21"/>
      <c r="N51" s="37" t="n">
        <f aca="false">'5-DAY'!A83</f>
        <v>37167</v>
      </c>
      <c r="O51" s="33" t="n">
        <f aca="false">'5-DAY'!C83/1000</f>
        <v>-15.762</v>
      </c>
      <c r="P51" s="33" t="n">
        <f aca="false">SUM(O47:O51)</f>
        <v>465.636</v>
      </c>
      <c r="Q51" s="19" t="n">
        <f aca="false">Q50+O51</f>
        <v>27.479</v>
      </c>
      <c r="R51" s="19" t="n">
        <f aca="false">R50+O51</f>
        <v>27.479</v>
      </c>
      <c r="S51" s="33" t="n">
        <f aca="false">S50+O51</f>
        <v>-14114.763</v>
      </c>
      <c r="T51" s="33" t="n">
        <f aca="false">VAR!C46/1000</f>
        <v>65.421</v>
      </c>
    </row>
    <row r="52" customFormat="false" ht="9" hidden="false" customHeight="false" outlineLevel="0" collapsed="false">
      <c r="M52" s="21"/>
      <c r="N52" s="37" t="n">
        <f aca="false">'5-DAY'!A84</f>
        <v>37168</v>
      </c>
      <c r="O52" s="33" t="n">
        <f aca="false">'5-DAY'!C84/1000</f>
        <v>-46.285</v>
      </c>
      <c r="P52" s="33" t="n">
        <f aca="false">SUM(O48:O52)</f>
        <v>396.869</v>
      </c>
      <c r="Q52" s="19" t="n">
        <f aca="false">Q51+O52</f>
        <v>-18.806</v>
      </c>
      <c r="R52" s="19" t="n">
        <f aca="false">R51+O52</f>
        <v>-18.806</v>
      </c>
      <c r="S52" s="33" t="n">
        <f aca="false">S51+O52</f>
        <v>-14161.048</v>
      </c>
      <c r="T52" s="33" t="n">
        <f aca="false">VAR!C47/1000</f>
        <v>94.572</v>
      </c>
    </row>
    <row r="53" customFormat="false" ht="9" hidden="false" customHeight="false" outlineLevel="0" collapsed="false">
      <c r="M53" s="21"/>
      <c r="N53" s="37" t="n">
        <f aca="false">'5-DAY'!A85</f>
        <v>37169</v>
      </c>
      <c r="O53" s="33" t="n">
        <f aca="false">'5-DAY'!C85/1000</f>
        <v>-0.469</v>
      </c>
      <c r="P53" s="33" t="n">
        <f aca="false">SUM(O49:O53)</f>
        <v>-19.275</v>
      </c>
      <c r="Q53" s="19" t="n">
        <f aca="false">Q52+O53</f>
        <v>-19.275</v>
      </c>
      <c r="R53" s="19" t="n">
        <f aca="false">R52+O53</f>
        <v>-19.275</v>
      </c>
      <c r="S53" s="33" t="n">
        <f aca="false">S52+O53</f>
        <v>-14161.517</v>
      </c>
      <c r="T53" s="33" t="n">
        <f aca="false">VAR!C48/1000</f>
        <v>101.31</v>
      </c>
    </row>
    <row r="54" customFormat="false" ht="9" hidden="false" customHeight="false" outlineLevel="0" collapsed="false">
      <c r="M54" s="21"/>
      <c r="N54" s="37" t="n">
        <f aca="false">'5-DAY'!A86</f>
        <v>37172</v>
      </c>
      <c r="O54" s="33" t="n">
        <f aca="false">'5-DAY'!C86/1000</f>
        <v>-11.8375899999999</v>
      </c>
      <c r="P54" s="33" t="n">
        <f aca="false">SUM(O50:O54)</f>
        <v>-72.0445899999998</v>
      </c>
      <c r="Q54" s="19" t="n">
        <f aca="false">Q53+O54</f>
        <v>-31.1125899999998</v>
      </c>
      <c r="R54" s="19" t="n">
        <f aca="false">R53+O54</f>
        <v>-31.1125899999998</v>
      </c>
      <c r="S54" s="33" t="n">
        <f aca="false">S53+O54</f>
        <v>-14173.35459</v>
      </c>
      <c r="T54" s="33" t="n">
        <f aca="false">VAR!C49/1000</f>
        <v>92.393</v>
      </c>
    </row>
    <row r="55" customFormat="false" ht="9" hidden="false" customHeight="false" outlineLevel="0" collapsed="false">
      <c r="M55" s="21"/>
      <c r="N55" s="37" t="n">
        <f aca="false">'5-DAY'!A87</f>
        <v>37173</v>
      </c>
      <c r="O55" s="33" t="n">
        <f aca="false">'5-DAY'!C87/1000</f>
        <v>-23.20479</v>
      </c>
      <c r="P55" s="33" t="n">
        <f aca="false">SUM(O51:O55)</f>
        <v>-97.5583799999999</v>
      </c>
      <c r="Q55" s="19" t="n">
        <f aca="false">Q54+O55</f>
        <v>-54.3173799999998</v>
      </c>
      <c r="R55" s="19" t="n">
        <f aca="false">R54+O55</f>
        <v>-54.3173799999998</v>
      </c>
      <c r="S55" s="33" t="n">
        <f aca="false">S54+O55</f>
        <v>-14196.55938</v>
      </c>
      <c r="T55" s="33" t="n">
        <f aca="false">VAR!C50/1000</f>
        <v>93.862</v>
      </c>
    </row>
    <row r="56" customFormat="false" ht="9" hidden="false" customHeight="false" outlineLevel="0" collapsed="false">
      <c r="M56" s="21"/>
      <c r="N56" s="37" t="n">
        <f aca="false">'5-DAY'!A88</f>
        <v>37174</v>
      </c>
      <c r="O56" s="33" t="n">
        <f aca="false">'5-DAY'!C88/1000</f>
        <v>-13.06821</v>
      </c>
      <c r="P56" s="33" t="n">
        <f aca="false">SUM(O52:O56)</f>
        <v>-94.8645899999998</v>
      </c>
      <c r="Q56" s="19" t="n">
        <f aca="false">Q55+O56</f>
        <v>-67.3855899999998</v>
      </c>
      <c r="R56" s="19" t="n">
        <f aca="false">R55+O56</f>
        <v>-67.3855899999998</v>
      </c>
      <c r="S56" s="33" t="n">
        <f aca="false">S55+O56</f>
        <v>-14209.62759</v>
      </c>
      <c r="T56" s="33" t="n">
        <f aca="false">VAR!C51/1000</f>
        <v>78.645</v>
      </c>
    </row>
    <row r="57" customFormat="false" ht="9" hidden="false" customHeight="false" outlineLevel="0" collapsed="false">
      <c r="M57" s="21"/>
      <c r="N57" s="37" t="n">
        <f aca="false">'5-DAY'!A89</f>
        <v>37175</v>
      </c>
      <c r="O57" s="33" t="n">
        <f aca="false">'5-DAY'!C89/1000</f>
        <v>-58.613</v>
      </c>
      <c r="P57" s="33" t="n">
        <f aca="false">SUM(O53:O57)</f>
        <v>-107.19259</v>
      </c>
      <c r="Q57" s="19" t="n">
        <f aca="false">Q56+O57</f>
        <v>-125.99859</v>
      </c>
      <c r="R57" s="19" t="n">
        <f aca="false">R56+O57</f>
        <v>-125.99859</v>
      </c>
      <c r="S57" s="33" t="n">
        <f aca="false">S56+O57</f>
        <v>-14268.24059</v>
      </c>
      <c r="T57" s="33" t="n">
        <f aca="false">VAR!C52/1000</f>
        <v>67.665</v>
      </c>
    </row>
    <row r="58" customFormat="false" ht="9" hidden="false" customHeight="false" outlineLevel="0" collapsed="false">
      <c r="M58" s="21"/>
      <c r="N58" s="37" t="n">
        <f aca="false">'5-DAY'!A90</f>
        <v>37176</v>
      </c>
      <c r="O58" s="33" t="n">
        <f aca="false">'5-DAY'!C90/1000</f>
        <v>3.779</v>
      </c>
      <c r="P58" s="33" t="n">
        <f aca="false">SUM(O54:O58)</f>
        <v>-102.94459</v>
      </c>
      <c r="Q58" s="19" t="n">
        <f aca="false">Q57+O58</f>
        <v>-122.21959</v>
      </c>
      <c r="R58" s="19" t="n">
        <f aca="false">R57+O58</f>
        <v>-122.21959</v>
      </c>
      <c r="S58" s="33" t="n">
        <f aca="false">S57+O58</f>
        <v>-14264.46159</v>
      </c>
      <c r="T58" s="33" t="n">
        <f aca="false">VAR!C53/1000</f>
        <v>66.842</v>
      </c>
    </row>
    <row r="59" customFormat="false" ht="9" hidden="false" customHeight="false" outlineLevel="0" collapsed="false">
      <c r="M59" s="21"/>
      <c r="N59" s="37" t="n">
        <f aca="false">'5-DAY'!A91</f>
        <v>37179</v>
      </c>
      <c r="O59" s="33" t="n">
        <f aca="false">'5-DAY'!C91/1000</f>
        <v>48.752</v>
      </c>
      <c r="P59" s="33" t="n">
        <f aca="false">SUM(O55:O59)</f>
        <v>-42.355</v>
      </c>
      <c r="Q59" s="19" t="n">
        <f aca="false">Q58+O59</f>
        <v>-73.4675899999998</v>
      </c>
      <c r="R59" s="19" t="n">
        <f aca="false">R58+O59</f>
        <v>-73.4675899999998</v>
      </c>
      <c r="S59" s="33" t="n">
        <f aca="false">S58+O59</f>
        <v>-14215.70959</v>
      </c>
      <c r="T59" s="33" t="n">
        <f aca="false">VAR!C54/1000</f>
        <v>104.121</v>
      </c>
    </row>
    <row r="60" customFormat="false" ht="9" hidden="false" customHeight="false" outlineLevel="0" collapsed="false">
      <c r="M60" s="21"/>
      <c r="N60" s="37" t="n">
        <f aca="false">'5-DAY'!A92</f>
        <v>37180</v>
      </c>
      <c r="O60" s="33" t="n">
        <f aca="false">'5-DAY'!C92/1000</f>
        <v>-67.349</v>
      </c>
      <c r="P60" s="33" t="n">
        <f aca="false">SUM(O56:O60)</f>
        <v>-86.49921</v>
      </c>
      <c r="Q60" s="19" t="n">
        <f aca="false">Q59+O60</f>
        <v>-140.81659</v>
      </c>
      <c r="R60" s="19" t="n">
        <f aca="false">R59+O60</f>
        <v>-140.81659</v>
      </c>
      <c r="S60" s="33" t="n">
        <f aca="false">S59+O60</f>
        <v>-14283.05859</v>
      </c>
      <c r="T60" s="33" t="n">
        <f aca="false">VAR!C55/1000</f>
        <v>121.889</v>
      </c>
    </row>
    <row r="61" customFormat="false" ht="9" hidden="false" customHeight="false" outlineLevel="0" collapsed="false">
      <c r="M61" s="21"/>
      <c r="N61" s="37" t="n">
        <f aca="false">'5-DAY'!A93</f>
        <v>37181</v>
      </c>
      <c r="O61" s="33" t="n">
        <f aca="false">'5-DAY'!C93/1000</f>
        <v>16.016</v>
      </c>
      <c r="P61" s="33" t="n">
        <f aca="false">SUM(O57:O61)</f>
        <v>-57.415</v>
      </c>
      <c r="Q61" s="19" t="n">
        <f aca="false">Q60+O61</f>
        <v>-124.80059</v>
      </c>
      <c r="R61" s="19" t="n">
        <f aca="false">R60+O61</f>
        <v>-124.80059</v>
      </c>
      <c r="S61" s="33" t="n">
        <f aca="false">S60+O61</f>
        <v>-14267.04259</v>
      </c>
      <c r="T61" s="33" t="n">
        <f aca="false">VAR!C56/1000</f>
        <v>74.597</v>
      </c>
    </row>
    <row r="62" customFormat="false" ht="9" hidden="false" customHeight="false" outlineLevel="0" collapsed="false">
      <c r="M62" s="21"/>
      <c r="N62" s="37" t="n">
        <f aca="false">'5-DAY'!A94</f>
        <v>37182</v>
      </c>
      <c r="O62" s="33" t="n">
        <f aca="false">'5-DAY'!C94/1000</f>
        <v>76.766</v>
      </c>
      <c r="P62" s="33" t="n">
        <f aca="false">SUM(O58:O62)</f>
        <v>77.964</v>
      </c>
      <c r="Q62" s="19" t="n">
        <f aca="false">Q61+O62</f>
        <v>-48.0345899999999</v>
      </c>
      <c r="R62" s="19" t="n">
        <f aca="false">R61+O62</f>
        <v>-48.0345899999999</v>
      </c>
      <c r="S62" s="33" t="n">
        <f aca="false">S61+O62</f>
        <v>-14190.27659</v>
      </c>
      <c r="T62" s="33" t="n">
        <f aca="false">VAR!C57/1000</f>
        <v>78.248</v>
      </c>
    </row>
    <row r="63" customFormat="false" ht="9" hidden="false" customHeight="false" outlineLevel="0" collapsed="false">
      <c r="M63" s="21"/>
      <c r="N63" s="37" t="n">
        <f aca="false">'5-DAY'!A95</f>
        <v>37183</v>
      </c>
      <c r="O63" s="33" t="n">
        <f aca="false">'5-DAY'!C95/1000</f>
        <v>-70.717</v>
      </c>
      <c r="P63" s="33" t="n">
        <f aca="false">SUM(O59:O63)</f>
        <v>3.468</v>
      </c>
      <c r="Q63" s="19" t="n">
        <f aca="false">Q62+O63</f>
        <v>-118.75159</v>
      </c>
      <c r="R63" s="19" t="n">
        <f aca="false">R62+O63</f>
        <v>-118.75159</v>
      </c>
      <c r="S63" s="33" t="n">
        <f aca="false">S62+O63</f>
        <v>-14260.99359</v>
      </c>
      <c r="T63" s="33" t="n">
        <f aca="false">VAR!C58/1000</f>
        <v>71.027</v>
      </c>
    </row>
    <row r="64" customFormat="false" ht="9" hidden="false" customHeight="false" outlineLevel="0" collapsed="false">
      <c r="M64" s="21"/>
      <c r="N64" s="37" t="n">
        <f aca="false">'5-DAY'!A96</f>
        <v>37186</v>
      </c>
      <c r="O64" s="33" t="n">
        <f aca="false">'5-DAY'!C96/1000</f>
        <v>65.077</v>
      </c>
      <c r="P64" s="33" t="n">
        <f aca="false">SUM(O60:O64)</f>
        <v>19.793</v>
      </c>
      <c r="Q64" s="19" t="n">
        <f aca="false">Q63+O64</f>
        <v>-53.6745899999999</v>
      </c>
      <c r="R64" s="19" t="n">
        <f aca="false">R63+O64</f>
        <v>-53.6745899999999</v>
      </c>
      <c r="S64" s="33" t="n">
        <f aca="false">S63+O64</f>
        <v>-14195.91659</v>
      </c>
      <c r="T64" s="33" t="n">
        <f aca="false">VAR!C59/1000</f>
        <v>67.688</v>
      </c>
    </row>
    <row r="65" customFormat="false" ht="9" hidden="false" customHeight="false" outlineLevel="0" collapsed="false">
      <c r="M65" s="21"/>
      <c r="N65" s="37" t="n">
        <f aca="false">'5-DAY'!A97</f>
        <v>37187</v>
      </c>
      <c r="O65" s="33" t="n">
        <f aca="false">'5-DAY'!C97/1000</f>
        <v>-76.636</v>
      </c>
      <c r="P65" s="33" t="n">
        <f aca="false">SUM(O61:O65)</f>
        <v>10.506</v>
      </c>
      <c r="Q65" s="19" t="n">
        <f aca="false">Q64+O65</f>
        <v>-130.31059</v>
      </c>
      <c r="R65" s="19" t="n">
        <f aca="false">R64+O65</f>
        <v>-130.31059</v>
      </c>
      <c r="S65" s="33" t="n">
        <f aca="false">S64+O65</f>
        <v>-14272.55259</v>
      </c>
      <c r="T65" s="33" t="n">
        <f aca="false">VAR!C60/1000</f>
        <v>94.051</v>
      </c>
    </row>
    <row r="66" customFormat="false" ht="9" hidden="false" customHeight="false" outlineLevel="0" collapsed="false">
      <c r="M66" s="21"/>
      <c r="N66" s="37" t="n">
        <f aca="false">'5-DAY'!A98</f>
        <v>37188</v>
      </c>
      <c r="O66" s="33" t="n">
        <f aca="false">'5-DAY'!C98/1000</f>
        <v>-44.974</v>
      </c>
      <c r="P66" s="33" t="n">
        <f aca="false">SUM(O62:O66)</f>
        <v>-50.484</v>
      </c>
      <c r="Q66" s="19" t="n">
        <f aca="false">Q65+O66</f>
        <v>-175.28459</v>
      </c>
      <c r="R66" s="19" t="n">
        <f aca="false">R65+O66</f>
        <v>-175.28459</v>
      </c>
      <c r="S66" s="33" t="n">
        <f aca="false">S65+O66</f>
        <v>-14317.52659</v>
      </c>
      <c r="T66" s="33" t="n">
        <f aca="false">VAR!C61/1000</f>
        <v>98.838</v>
      </c>
    </row>
    <row r="67" customFormat="false" ht="9" hidden="false" customHeight="false" outlineLevel="0" collapsed="false">
      <c r="M67" s="21"/>
      <c r="N67" s="37" t="n">
        <f aca="false">'5-DAY'!A99</f>
        <v>37189</v>
      </c>
      <c r="O67" s="33" t="n">
        <f aca="false">'5-DAY'!C99/1000</f>
        <v>92.921</v>
      </c>
      <c r="P67" s="33" t="n">
        <f aca="false">SUM(O63:O67)</f>
        <v>-34.329</v>
      </c>
      <c r="Q67" s="19" t="n">
        <f aca="false">Q66+O67</f>
        <v>-82.3635899999998</v>
      </c>
      <c r="R67" s="19" t="n">
        <f aca="false">R66+O67</f>
        <v>-82.3635899999998</v>
      </c>
      <c r="S67" s="33" t="n">
        <f aca="false">S66+O67</f>
        <v>-14224.60559</v>
      </c>
      <c r="T67" s="33" t="n">
        <f aca="false">VAR!C62/1000</f>
        <v>45.477</v>
      </c>
    </row>
    <row r="68" customFormat="false" ht="9" hidden="false" customHeight="false" outlineLevel="0" collapsed="false">
      <c r="M68" s="21"/>
      <c r="N68" s="37" t="n">
        <f aca="false">'5-DAY'!A100</f>
        <v>37190</v>
      </c>
      <c r="O68" s="33" t="n">
        <f aca="false">'5-DAY'!C100/1000</f>
        <v>4.086</v>
      </c>
      <c r="P68" s="33" t="n">
        <f aca="false">SUM(O64:O68)</f>
        <v>40.474</v>
      </c>
      <c r="Q68" s="19" t="n">
        <f aca="false">Q67+O68</f>
        <v>-78.2775899999998</v>
      </c>
      <c r="R68" s="19" t="n">
        <f aca="false">R67+O68</f>
        <v>-78.2775899999998</v>
      </c>
      <c r="S68" s="33" t="n">
        <f aca="false">S67+O68</f>
        <v>-14220.51959</v>
      </c>
      <c r="T68" s="33" t="n">
        <f aca="false">VAR!C63/1000</f>
        <v>46.38</v>
      </c>
    </row>
    <row r="69" customFormat="false" ht="9" hidden="false" customHeight="false" outlineLevel="0" collapsed="false">
      <c r="M69" s="21"/>
      <c r="N69" s="37" t="n">
        <f aca="false">'5-DAY'!A101</f>
        <v>37193</v>
      </c>
      <c r="O69" s="33" t="n">
        <f aca="false">'5-DAY'!C101/1000</f>
        <v>9.681</v>
      </c>
      <c r="P69" s="33" t="n">
        <f aca="false">SUM(O65:O69)</f>
        <v>-14.922</v>
      </c>
      <c r="Q69" s="19" t="n">
        <f aca="false">Q68+O69</f>
        <v>-68.5965899999998</v>
      </c>
      <c r="R69" s="19" t="n">
        <f aca="false">R68+O69</f>
        <v>-68.5965899999998</v>
      </c>
      <c r="S69" s="33" t="n">
        <f aca="false">S68+O69</f>
        <v>-14210.83859</v>
      </c>
      <c r="T69" s="33" t="n">
        <f aca="false">VAR!C64/1000</f>
        <v>50.461</v>
      </c>
    </row>
    <row r="70" customFormat="false" ht="9" hidden="false" customHeight="false" outlineLevel="0" collapsed="false">
      <c r="M70" s="21"/>
      <c r="N70" s="37" t="n">
        <f aca="false">'5-DAY'!A102</f>
        <v>37194</v>
      </c>
      <c r="O70" s="33" t="n">
        <f aca="false">'5-DAY'!C102/1000</f>
        <v>-23.897</v>
      </c>
      <c r="P70" s="33" t="n">
        <f aca="false">SUM(O66:O70)</f>
        <v>37.817</v>
      </c>
      <c r="Q70" s="19" t="n">
        <f aca="false">Q69+O70</f>
        <v>-92.4935899999998</v>
      </c>
      <c r="R70" s="19" t="n">
        <f aca="false">R69+O70</f>
        <v>-92.4935899999998</v>
      </c>
      <c r="S70" s="33" t="n">
        <f aca="false">S69+O70</f>
        <v>-14234.73559</v>
      </c>
      <c r="T70" s="33" t="n">
        <f aca="false">VAR!C65/1000</f>
        <v>77.13</v>
      </c>
    </row>
    <row r="71" customFormat="false" ht="9" hidden="false" customHeight="false" outlineLevel="0" collapsed="false">
      <c r="M71" s="21"/>
      <c r="N71" s="30" t="n">
        <f aca="false">'5-DAY'!A103</f>
        <v>37195</v>
      </c>
      <c r="O71" s="31" t="n">
        <f aca="false">'5-DAY'!C103/1000</f>
        <v>7.493</v>
      </c>
      <c r="P71" s="31" t="n">
        <f aca="false">SUM(O67:O71)</f>
        <v>90.284</v>
      </c>
      <c r="Q71" s="31" t="n">
        <f aca="false">Q70+O71</f>
        <v>-85.0005899999999</v>
      </c>
      <c r="R71" s="31" t="n">
        <f aca="false">R70+O71</f>
        <v>-85.0005899999999</v>
      </c>
      <c r="S71" s="31" t="n">
        <f aca="false">S70+O71</f>
        <v>-14227.24259</v>
      </c>
      <c r="T71" s="31" t="n">
        <f aca="false">VAR!C66/1000</f>
        <v>155.959</v>
      </c>
    </row>
    <row r="72" customFormat="false" ht="9" hidden="false" customHeight="false" outlineLevel="0" collapsed="false">
      <c r="M72" s="21"/>
      <c r="N72" s="37" t="n">
        <f aca="false">'5-DAY'!A104</f>
        <v>37196</v>
      </c>
      <c r="O72" s="33" t="n">
        <f aca="false">'5-DAY'!C104/1000</f>
        <v>31.554</v>
      </c>
      <c r="P72" s="33" t="n">
        <f aca="false">SUM(O68:O72)</f>
        <v>28.917</v>
      </c>
      <c r="Q72" s="33" t="n">
        <f aca="false">O72</f>
        <v>31.554</v>
      </c>
      <c r="R72" s="33" t="n">
        <f aca="false">R71+O72</f>
        <v>-53.4465899999998</v>
      </c>
      <c r="S72" s="33" t="n">
        <f aca="false">S71+O72</f>
        <v>-14195.68859</v>
      </c>
      <c r="T72" s="33" t="n">
        <f aca="false">VAR!C67/1000</f>
        <v>196.9</v>
      </c>
    </row>
    <row r="73" customFormat="false" ht="9" hidden="false" customHeight="false" outlineLevel="0" collapsed="false">
      <c r="M73" s="21"/>
      <c r="N73" s="37" t="n">
        <f aca="false">'5-DAY'!A105</f>
        <v>37197</v>
      </c>
      <c r="O73" s="33" t="n">
        <f aca="false">'5-DAY'!C105/1000</f>
        <v>159.989</v>
      </c>
      <c r="P73" s="33" t="n">
        <f aca="false">SUM(O69:O73)</f>
        <v>184.82</v>
      </c>
      <c r="Q73" s="35" t="n">
        <f aca="false">Q72+O73</f>
        <v>191.543</v>
      </c>
      <c r="R73" s="33" t="n">
        <f aca="false">R72+O73</f>
        <v>106.54241</v>
      </c>
      <c r="S73" s="33" t="n">
        <f aca="false">S72+O73</f>
        <v>-14035.69959</v>
      </c>
      <c r="T73" s="33" t="n">
        <f aca="false">VAR!C68/1000</f>
        <v>271.403</v>
      </c>
      <c r="U73" s="25"/>
    </row>
    <row r="74" customFormat="false" ht="9" hidden="false" customHeight="false" outlineLevel="0" collapsed="false">
      <c r="M74" s="21"/>
      <c r="N74" s="37" t="n">
        <f aca="false">'5-DAY'!A106</f>
        <v>37200</v>
      </c>
      <c r="O74" s="33" t="n">
        <f aca="false">'5-DAY'!C106/1000</f>
        <v>466.761</v>
      </c>
      <c r="P74" s="33" t="n">
        <f aca="false">SUM(O70:O74)</f>
        <v>641.9</v>
      </c>
      <c r="Q74" s="35" t="n">
        <f aca="false">Q73+O74</f>
        <v>658.304</v>
      </c>
      <c r="R74" s="33" t="n">
        <f aca="false">R73+O74</f>
        <v>573.30341</v>
      </c>
      <c r="S74" s="33" t="n">
        <f aca="false">S73+O74</f>
        <v>-13568.93859</v>
      </c>
      <c r="T74" s="33" t="n">
        <f aca="false">VAR!C69/1000</f>
        <v>196.915</v>
      </c>
    </row>
    <row r="75" customFormat="false" ht="9" hidden="false" customHeight="false" outlineLevel="0" collapsed="false">
      <c r="M75" s="21"/>
      <c r="N75" s="37" t="n">
        <f aca="false">'5-DAY'!A107</f>
        <v>37201</v>
      </c>
      <c r="O75" s="33" t="n">
        <f aca="false">'5-DAY'!C107/1000</f>
        <v>-98.266</v>
      </c>
      <c r="P75" s="33" t="n">
        <f aca="false">SUM(O71:O75)</f>
        <v>567.531</v>
      </c>
      <c r="Q75" s="35" t="n">
        <f aca="false">Q74+O75</f>
        <v>560.038</v>
      </c>
      <c r="R75" s="33" t="n">
        <f aca="false">R74+O75</f>
        <v>475.03741</v>
      </c>
      <c r="S75" s="33" t="n">
        <f aca="false">S74+O75</f>
        <v>-13667.20459</v>
      </c>
      <c r="T75" s="33" t="n">
        <f aca="false">VAR!C70/1000</f>
        <v>164.717</v>
      </c>
    </row>
    <row r="76" customFormat="false" ht="9" hidden="false" customHeight="false" outlineLevel="0" collapsed="false">
      <c r="M76" s="21"/>
      <c r="N76" s="37" t="n">
        <f aca="false">'5-DAY'!A108</f>
        <v>37202</v>
      </c>
      <c r="O76" s="33" t="n">
        <f aca="false">'5-DAY'!C108/1000</f>
        <v>19.713</v>
      </c>
      <c r="P76" s="33" t="n">
        <f aca="false">SUM(O72:O76)</f>
        <v>579.751</v>
      </c>
      <c r="Q76" s="35" t="n">
        <f aca="false">Q75+O76</f>
        <v>579.751</v>
      </c>
      <c r="R76" s="33" t="n">
        <f aca="false">R75+O76</f>
        <v>494.75041</v>
      </c>
      <c r="S76" s="33" t="n">
        <f aca="false">S75+O76</f>
        <v>-13647.49159</v>
      </c>
      <c r="T76" s="33" t="n">
        <f aca="false">VAR!C71/1000</f>
        <v>162.696</v>
      </c>
    </row>
    <row r="77" customFormat="false" ht="9" hidden="false" customHeight="false" outlineLevel="0" collapsed="false">
      <c r="N77" s="37" t="n">
        <f aca="false">'5-DAY'!A109</f>
        <v>37203</v>
      </c>
      <c r="O77" s="33" t="n">
        <f aca="false">'5-DAY'!C109/1000</f>
        <v>-108.024</v>
      </c>
      <c r="P77" s="33" t="n">
        <f aca="false">SUM(O73:O77)</f>
        <v>440.173</v>
      </c>
      <c r="Q77" s="35" t="n">
        <f aca="false">Q76+O77</f>
        <v>471.727</v>
      </c>
      <c r="R77" s="33" t="n">
        <f aca="false">R76+O77</f>
        <v>386.72641</v>
      </c>
      <c r="S77" s="33" t="n">
        <f aca="false">S76+O77</f>
        <v>-13755.51559</v>
      </c>
      <c r="T77" s="33" t="n">
        <f aca="false">VAR!C72/1000</f>
        <v>52.243</v>
      </c>
    </row>
    <row r="78" customFormat="false" ht="9" hidden="false" customHeight="false" outlineLevel="0" collapsed="false">
      <c r="N78" s="37" t="n">
        <f aca="false">'5-DAY'!A110</f>
        <v>37204</v>
      </c>
      <c r="O78" s="33" t="n">
        <f aca="false">'5-DAY'!C110/1000</f>
        <v>4.89</v>
      </c>
      <c r="P78" s="33" t="n">
        <f aca="false">SUM(O74:O78)</f>
        <v>285.074</v>
      </c>
      <c r="Q78" s="35" t="n">
        <f aca="false">Q77+O78</f>
        <v>476.617</v>
      </c>
      <c r="R78" s="33" t="n">
        <f aca="false">R77+O78</f>
        <v>391.61641</v>
      </c>
      <c r="S78" s="33" t="n">
        <f aca="false">S77+O78</f>
        <v>-13750.62559</v>
      </c>
      <c r="T78" s="33" t="n">
        <f aca="false">VAR!C73/1000</f>
        <v>52.381</v>
      </c>
    </row>
    <row r="79" customFormat="false" ht="9" hidden="false" customHeight="false" outlineLevel="0" collapsed="false">
      <c r="N79" s="37" t="n">
        <f aca="false">'5-DAY'!A111</f>
        <v>37207</v>
      </c>
      <c r="O79" s="33" t="n">
        <f aca="false">'5-DAY'!C111/1000</f>
        <v>-61.681</v>
      </c>
      <c r="P79" s="33" t="n">
        <f aca="false">SUM(O75:O79)</f>
        <v>-243.368</v>
      </c>
      <c r="Q79" s="35" t="n">
        <f aca="false">Q78+O79</f>
        <v>414.936</v>
      </c>
      <c r="R79" s="33" t="n">
        <f aca="false">R78+O79</f>
        <v>329.93541</v>
      </c>
      <c r="S79" s="33" t="n">
        <f aca="false">S78+O79</f>
        <v>-13812.30659</v>
      </c>
      <c r="T79" s="33" t="n">
        <f aca="false">VAR!C74/1000</f>
        <v>67.732</v>
      </c>
    </row>
    <row r="80" customFormat="false" ht="9" hidden="false" customHeight="false" outlineLevel="0" collapsed="false">
      <c r="N80" s="37" t="n">
        <f aca="false">'5-DAY'!A112</f>
        <v>37208</v>
      </c>
      <c r="O80" s="33" t="n">
        <f aca="false">'5-DAY'!C112/1000</f>
        <v>33.713</v>
      </c>
      <c r="P80" s="33" t="n">
        <f aca="false">SUM(O76:O80)</f>
        <v>-111.389</v>
      </c>
      <c r="Q80" s="35" t="n">
        <f aca="false">Q79+O80</f>
        <v>448.649</v>
      </c>
      <c r="R80" s="33" t="n">
        <f aca="false">R79+O80</f>
        <v>363.64841</v>
      </c>
      <c r="S80" s="33" t="n">
        <f aca="false">S79+O80</f>
        <v>-13778.59359</v>
      </c>
      <c r="T80" s="33" t="n">
        <f aca="false">VAR!C75/1000</f>
        <v>194.676</v>
      </c>
    </row>
    <row r="81" customFormat="false" ht="9" hidden="false" customHeight="false" outlineLevel="0" collapsed="false">
      <c r="N81" s="37" t="n">
        <f aca="false">'5-DAY'!A113</f>
        <v>37209</v>
      </c>
      <c r="O81" s="33" t="n">
        <f aca="false">'5-DAY'!C113/1000</f>
        <v>84.805</v>
      </c>
      <c r="P81" s="33" t="n">
        <f aca="false">SUM(O77:O81)</f>
        <v>-46.297</v>
      </c>
      <c r="Q81" s="35" t="n">
        <f aca="false">Q80+O81</f>
        <v>533.454</v>
      </c>
      <c r="R81" s="33" t="n">
        <f aca="false">R80+O81</f>
        <v>448.45341</v>
      </c>
      <c r="S81" s="33" t="n">
        <f aca="false">S80+O81</f>
        <v>-13693.78859</v>
      </c>
      <c r="T81" s="33" t="n">
        <f aca="false">VAR!C76/1000</f>
        <v>112.358</v>
      </c>
    </row>
    <row r="82" customFormat="false" ht="9" hidden="false" customHeight="false" outlineLevel="0" collapsed="false">
      <c r="N82" s="37" t="n">
        <f aca="false">'5-DAY'!A114</f>
        <v>37210</v>
      </c>
      <c r="O82" s="33" t="n">
        <f aca="false">'5-DAY'!C114/1000</f>
        <v>111.452</v>
      </c>
      <c r="P82" s="33" t="n">
        <f aca="false">SUM(O78:O82)</f>
        <v>173.179</v>
      </c>
      <c r="Q82" s="35" t="n">
        <f aca="false">Q81+O82</f>
        <v>644.906</v>
      </c>
      <c r="R82" s="33" t="n">
        <f aca="false">R81+O82</f>
        <v>559.90541</v>
      </c>
      <c r="S82" s="33" t="n">
        <f aca="false">S81+O82</f>
        <v>-13582.33659</v>
      </c>
      <c r="T82" s="33" t="n">
        <f aca="false">VAR!C77/1000</f>
        <v>162.004</v>
      </c>
    </row>
    <row r="83" customFormat="false" ht="9" hidden="false" customHeight="false" outlineLevel="0" collapsed="false">
      <c r="N83" s="37" t="n">
        <f aca="false">'5-DAY'!A115</f>
        <v>37211</v>
      </c>
      <c r="O83" s="33" t="n">
        <f aca="false">'5-DAY'!C115/1000</f>
        <v>35.3586</v>
      </c>
      <c r="P83" s="33" t="n">
        <f aca="false">SUM(O79:O83)</f>
        <v>203.6476</v>
      </c>
      <c r="Q83" s="35" t="n">
        <f aca="false">Q82+O83</f>
        <v>680.2646</v>
      </c>
      <c r="R83" s="33" t="n">
        <f aca="false">R82+O83</f>
        <v>595.26401</v>
      </c>
      <c r="S83" s="33" t="n">
        <f aca="false">S82+O83</f>
        <v>-13546.97799</v>
      </c>
      <c r="T83" s="33" t="n">
        <f aca="false">VAR!C78/1000</f>
        <v>81.833</v>
      </c>
    </row>
    <row r="84" customFormat="false" ht="9" hidden="false" customHeight="false" outlineLevel="0" collapsed="false">
      <c r="N84" s="37" t="n">
        <f aca="false">'5-DAY'!A116</f>
        <v>37214</v>
      </c>
      <c r="O84" s="33"/>
      <c r="P84" s="33"/>
      <c r="Q84" s="35"/>
      <c r="R84" s="33"/>
      <c r="S84" s="33"/>
      <c r="T84" s="33"/>
    </row>
    <row r="85" customFormat="false" ht="9" hidden="false" customHeight="false" outlineLevel="0" collapsed="false">
      <c r="N85" s="37" t="n">
        <f aca="false">'5-DAY'!A117</f>
        <v>37215</v>
      </c>
      <c r="O85" s="33"/>
      <c r="P85" s="33"/>
      <c r="Q85" s="35"/>
      <c r="R85" s="33"/>
      <c r="S85" s="33"/>
      <c r="T85" s="33"/>
    </row>
    <row r="86" customFormat="false" ht="9" hidden="false" customHeight="false" outlineLevel="0" collapsed="false">
      <c r="N86" s="37" t="n">
        <f aca="false">'5-DAY'!A118</f>
        <v>37216</v>
      </c>
      <c r="O86" s="33"/>
      <c r="P86" s="33"/>
      <c r="Q86" s="35"/>
      <c r="R86" s="33"/>
      <c r="S86" s="33"/>
      <c r="T86" s="33"/>
    </row>
    <row r="87" customFormat="false" ht="9" hidden="false" customHeight="false" outlineLevel="0" collapsed="false">
      <c r="N87" s="37" t="n">
        <f aca="false">'5-DAY'!A119</f>
        <v>37221</v>
      </c>
      <c r="O87" s="33"/>
      <c r="P87" s="33"/>
      <c r="Q87" s="35"/>
      <c r="R87" s="33"/>
      <c r="S87" s="33"/>
      <c r="T87" s="33"/>
    </row>
    <row r="88" customFormat="false" ht="9" hidden="false" customHeight="false" outlineLevel="0" collapsed="false">
      <c r="N88" s="37" t="n">
        <f aca="false">'5-DAY'!A120</f>
        <v>37222</v>
      </c>
      <c r="O88" s="33"/>
      <c r="P88" s="33"/>
      <c r="Q88" s="35"/>
      <c r="R88" s="33"/>
      <c r="S88" s="33"/>
      <c r="T88" s="33"/>
    </row>
    <row r="89" customFormat="false" ht="9" hidden="false" customHeight="false" outlineLevel="0" collapsed="false">
      <c r="N89" s="37" t="n">
        <f aca="false">'5-DAY'!A121</f>
        <v>37223</v>
      </c>
      <c r="O89" s="33"/>
      <c r="P89" s="33"/>
      <c r="Q89" s="35"/>
      <c r="R89" s="33"/>
      <c r="S89" s="33"/>
      <c r="T89" s="33"/>
    </row>
    <row r="90" customFormat="false" ht="9" hidden="false" customHeight="false" outlineLevel="0" collapsed="false">
      <c r="N90" s="37" t="n">
        <f aca="false">'5-DAY'!A122</f>
        <v>37224</v>
      </c>
      <c r="O90" s="33"/>
      <c r="P90" s="33"/>
      <c r="Q90" s="35"/>
      <c r="R90" s="33"/>
      <c r="S90" s="33"/>
      <c r="T90" s="33"/>
    </row>
    <row r="91" customFormat="false" ht="9" hidden="false" customHeight="false" outlineLevel="0" collapsed="false">
      <c r="N91" s="30" t="n">
        <f aca="false">'5-DAY'!A123</f>
        <v>37225</v>
      </c>
      <c r="O91" s="31"/>
      <c r="P91" s="31"/>
      <c r="Q91" s="36"/>
      <c r="R91" s="31"/>
      <c r="S91" s="31"/>
      <c r="T91" s="31"/>
    </row>
    <row r="92" customFormat="false" ht="9" hidden="false" customHeight="false" outlineLevel="0" collapsed="false">
      <c r="N92" s="37"/>
    </row>
    <row r="93" customFormat="false" ht="9" hidden="false" customHeight="false" outlineLevel="0" collapsed="false">
      <c r="N93" s="37"/>
    </row>
    <row r="94" customFormat="false" ht="9" hidden="false" customHeight="false" outlineLevel="0" collapsed="false">
      <c r="N94" s="37"/>
    </row>
    <row r="95" customFormat="false" ht="9" hidden="false" customHeight="false" outlineLevel="0" collapsed="false">
      <c r="N95" s="37"/>
    </row>
    <row r="96" customFormat="false" ht="9" hidden="false" customHeight="false" outlineLevel="0" collapsed="false">
      <c r="N96" s="37"/>
    </row>
    <row r="97" customFormat="false" ht="9" hidden="false" customHeight="false" outlineLevel="0" collapsed="false">
      <c r="N97" s="37"/>
    </row>
    <row r="98" customFormat="false" ht="9" hidden="false" customHeight="false" outlineLevel="0" collapsed="false">
      <c r="N98" s="37"/>
    </row>
    <row r="99" customFormat="false" ht="9" hidden="false" customHeight="false" outlineLevel="0" collapsed="false">
      <c r="N99" s="37"/>
    </row>
    <row r="100" customFormat="false" ht="9" hidden="false" customHeight="false" outlineLevel="0" collapsed="false">
      <c r="N100" s="37"/>
    </row>
    <row r="101" customFormat="false" ht="9" hidden="false" customHeight="false" outlineLevel="0" collapsed="false">
      <c r="N101" s="37"/>
    </row>
    <row r="102" customFormat="false" ht="9" hidden="false" customHeight="false" outlineLevel="0" collapsed="false">
      <c r="N102" s="37"/>
    </row>
    <row r="103" customFormat="false" ht="9" hidden="false" customHeight="false" outlineLevel="0" collapsed="false">
      <c r="N103" s="37"/>
    </row>
    <row r="104" customFormat="false" ht="9" hidden="false" customHeight="false" outlineLevel="0" collapsed="false">
      <c r="N104" s="37"/>
    </row>
    <row r="105" customFormat="false" ht="9" hidden="false" customHeight="false" outlineLevel="0" collapsed="false">
      <c r="N105" s="37"/>
    </row>
    <row r="106" customFormat="false" ht="9" hidden="false" customHeight="false" outlineLevel="0" collapsed="false">
      <c r="N106" s="37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5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8" width="38.65"/>
    <col collapsed="false" customWidth="true" hidden="false" outlineLevel="0" max="2" min="2" style="39" width="3.99"/>
    <col collapsed="false" customWidth="true" hidden="false" outlineLevel="0" max="26" min="3" style="39" width="13.32"/>
    <col collapsed="false" customWidth="true" hidden="true" outlineLevel="0" max="27" min="27" style="40" width="15.99"/>
    <col collapsed="false" customWidth="false" hidden="false" outlineLevel="0" max="257" min="28" style="39" width="11.99"/>
  </cols>
  <sheetData>
    <row r="1" customFormat="false" ht="12" hidden="false" customHeight="true" outlineLevel="0" collapsed="false">
      <c r="A1" s="41" t="s">
        <v>31</v>
      </c>
    </row>
    <row r="2" customFormat="false" ht="12" hidden="false" customHeight="true" outlineLevel="0" collapsed="false">
      <c r="A2" s="41" t="s">
        <v>32</v>
      </c>
    </row>
    <row r="3" customFormat="false" ht="12" hidden="false" customHeight="true" outlineLevel="0" collapsed="false">
      <c r="A3" s="41" t="s">
        <v>33</v>
      </c>
    </row>
    <row r="5" customFormat="false" ht="12" hidden="false" customHeight="true" outlineLevel="0" collapsed="false">
      <c r="A5" s="42" t="s">
        <v>34</v>
      </c>
      <c r="C5" s="43" t="s">
        <v>35</v>
      </c>
      <c r="D5" s="43" t="s">
        <v>36</v>
      </c>
      <c r="E5" s="43" t="s">
        <v>37</v>
      </c>
      <c r="F5" s="43" t="s">
        <v>38</v>
      </c>
      <c r="G5" s="43" t="s">
        <v>39</v>
      </c>
      <c r="H5" s="43" t="s">
        <v>40</v>
      </c>
      <c r="I5" s="43" t="s">
        <v>41</v>
      </c>
      <c r="J5" s="43" t="s">
        <v>42</v>
      </c>
      <c r="K5" s="43" t="s">
        <v>43</v>
      </c>
      <c r="L5" s="43" t="s">
        <v>44</v>
      </c>
      <c r="M5" s="43" t="s">
        <v>45</v>
      </c>
      <c r="N5" s="43" t="s">
        <v>46</v>
      </c>
      <c r="O5" s="43" t="s">
        <v>47</v>
      </c>
      <c r="P5" s="43" t="s">
        <v>48</v>
      </c>
      <c r="Q5" s="43" t="s">
        <v>49</v>
      </c>
      <c r="R5" s="43" t="s">
        <v>50</v>
      </c>
      <c r="S5" s="43" t="s">
        <v>51</v>
      </c>
      <c r="T5" s="43" t="s">
        <v>52</v>
      </c>
      <c r="U5" s="43" t="s">
        <v>53</v>
      </c>
      <c r="V5" s="43" t="s">
        <v>54</v>
      </c>
      <c r="W5" s="43" t="s">
        <v>55</v>
      </c>
      <c r="X5" s="43" t="s">
        <v>56</v>
      </c>
      <c r="Y5" s="43" t="s">
        <v>57</v>
      </c>
      <c r="Z5" s="43" t="s">
        <v>58</v>
      </c>
      <c r="AA5" s="44" t="s">
        <v>34</v>
      </c>
    </row>
    <row r="6" customFormat="false" ht="11.25" hidden="false" customHeight="true" outlineLevel="0" collapsed="false">
      <c r="A6" s="45" t="s">
        <v>59</v>
      </c>
      <c r="C6" s="46" t="n">
        <v>1040.653</v>
      </c>
      <c r="D6" s="46" t="n">
        <v>1138.3747</v>
      </c>
      <c r="E6" s="46" t="n">
        <v>1184.2024</v>
      </c>
      <c r="F6" s="46" t="n">
        <v>1160.4286</v>
      </c>
      <c r="G6" s="46" t="n">
        <v>961.3661</v>
      </c>
      <c r="H6" s="46" t="n">
        <v>956.0978</v>
      </c>
      <c r="I6" s="46" t="n">
        <v>897.8925</v>
      </c>
      <c r="J6" s="46" t="n">
        <v>1046.0747</v>
      </c>
      <c r="K6" s="46" t="n">
        <v>1040.5712</v>
      </c>
      <c r="L6" s="46" t="n">
        <v>1038.155</v>
      </c>
      <c r="M6" s="46" t="n">
        <v>1116.4748</v>
      </c>
      <c r="N6" s="46" t="n">
        <v>1116.2875</v>
      </c>
      <c r="O6" s="46" t="n">
        <v>1127.71</v>
      </c>
      <c r="P6" s="46" t="n">
        <v>667.9072</v>
      </c>
      <c r="Q6" s="46" t="n">
        <v>672.9573</v>
      </c>
      <c r="R6" s="46" t="n">
        <v>653.0202</v>
      </c>
      <c r="S6" s="46" t="n">
        <v>607.9915</v>
      </c>
      <c r="T6" s="46" t="n">
        <v>603.0588</v>
      </c>
      <c r="U6" s="46" t="n">
        <v>614.83</v>
      </c>
      <c r="V6" s="46" t="n">
        <v>590.4531</v>
      </c>
      <c r="W6" s="46" t="n">
        <v>585.5588</v>
      </c>
      <c r="X6" s="46" t="n">
        <v>588.38</v>
      </c>
      <c r="Y6" s="46" t="n">
        <v>618.4189</v>
      </c>
      <c r="Z6" s="46" t="n">
        <v>622.7592</v>
      </c>
      <c r="AA6" s="47" t="n">
        <v>860.104</v>
      </c>
    </row>
    <row r="7" customFormat="false" ht="11.25" hidden="false" customHeight="true" outlineLevel="0" collapsed="false">
      <c r="A7" s="45" t="s">
        <v>60</v>
      </c>
      <c r="C7" s="46" t="n">
        <v>-2874.23</v>
      </c>
      <c r="D7" s="46" t="n">
        <v>-2888.1707</v>
      </c>
      <c r="E7" s="46" t="n">
        <v>-2816.4219</v>
      </c>
      <c r="F7" s="46" t="n">
        <v>-2529.2236</v>
      </c>
      <c r="G7" s="46" t="n">
        <v>-2452.2356</v>
      </c>
      <c r="H7" s="46" t="n">
        <v>-2335.3798</v>
      </c>
      <c r="I7" s="46" t="n">
        <v>-2373.4575</v>
      </c>
      <c r="J7" s="46" t="n">
        <v>-2511.4639</v>
      </c>
      <c r="K7" s="46" t="n">
        <v>-2515.1111</v>
      </c>
      <c r="L7" s="46" t="n">
        <v>-2488.5443</v>
      </c>
      <c r="M7" s="46" t="n">
        <v>-2518.8472</v>
      </c>
      <c r="N7" s="46" t="n">
        <v>-2682.205</v>
      </c>
      <c r="O7" s="46" t="n">
        <v>-2930.465</v>
      </c>
      <c r="P7" s="46" t="n">
        <v>-3082.9591</v>
      </c>
      <c r="Q7" s="46" t="n">
        <v>-2995.0885</v>
      </c>
      <c r="R7" s="46" t="n">
        <v>-2720.0793</v>
      </c>
      <c r="S7" s="46" t="n">
        <v>-2653.875</v>
      </c>
      <c r="T7" s="46" t="n">
        <v>-2499.0817</v>
      </c>
      <c r="U7" s="46" t="n">
        <v>-2548.8675</v>
      </c>
      <c r="V7" s="46" t="n">
        <v>-2696.4159</v>
      </c>
      <c r="W7" s="46" t="n">
        <v>-2708.1611</v>
      </c>
      <c r="X7" s="46" t="n">
        <v>-2640.04</v>
      </c>
      <c r="Y7" s="46" t="n">
        <v>-2675.6042</v>
      </c>
      <c r="Z7" s="46" t="n">
        <v>-2842.4089</v>
      </c>
      <c r="AA7" s="47" t="n">
        <v>-2663.6413</v>
      </c>
    </row>
    <row r="8" customFormat="false" ht="11.25" hidden="false" customHeight="true" outlineLevel="0" collapsed="false">
      <c r="A8" s="45" t="s">
        <v>61</v>
      </c>
      <c r="C8" s="46" t="n">
        <v>1986.722</v>
      </c>
      <c r="D8" s="46" t="n">
        <v>1823.2717</v>
      </c>
      <c r="E8" s="46" t="n">
        <v>1798.2866</v>
      </c>
      <c r="F8" s="46" t="n">
        <v>1514.0776</v>
      </c>
      <c r="G8" s="46" t="n">
        <v>1539.3603</v>
      </c>
      <c r="H8" s="46" t="n">
        <v>1426.927</v>
      </c>
      <c r="I8" s="46" t="n">
        <v>1400.5611</v>
      </c>
      <c r="J8" s="46" t="n">
        <v>1740.1319</v>
      </c>
      <c r="K8" s="46" t="n">
        <v>1650.7328</v>
      </c>
      <c r="L8" s="46" t="n">
        <v>1570.0908</v>
      </c>
      <c r="M8" s="46" t="n">
        <v>1515.0096</v>
      </c>
      <c r="N8" s="46" t="n">
        <v>1702.9248</v>
      </c>
      <c r="O8" s="46" t="n">
        <v>1831.178</v>
      </c>
      <c r="P8" s="46" t="n">
        <v>1836.0602</v>
      </c>
      <c r="Q8" s="46" t="n">
        <v>1813.4978</v>
      </c>
      <c r="R8" s="46" t="n">
        <v>1683.9497</v>
      </c>
      <c r="S8" s="46" t="n">
        <v>1617.0214</v>
      </c>
      <c r="T8" s="46" t="n">
        <v>1458.7796</v>
      </c>
      <c r="U8" s="46" t="n">
        <v>1394.6475</v>
      </c>
      <c r="V8" s="46" t="n">
        <v>1690.4984</v>
      </c>
      <c r="W8" s="46" t="n">
        <v>1636.0332</v>
      </c>
      <c r="X8" s="46" t="n">
        <v>1556.8774</v>
      </c>
      <c r="Y8" s="46" t="n">
        <v>1580.4476</v>
      </c>
      <c r="Z8" s="46" t="n">
        <v>1703.1617</v>
      </c>
      <c r="AA8" s="47" t="n">
        <v>1643.2784</v>
      </c>
    </row>
    <row r="9" customFormat="false" ht="11.25" hidden="false" customHeight="true" outlineLevel="0" collapsed="false">
      <c r="A9" s="45" t="s">
        <v>62</v>
      </c>
      <c r="C9" s="48" t="n">
        <v>153.145</v>
      </c>
      <c r="D9" s="48" t="n">
        <v>73.4757</v>
      </c>
      <c r="E9" s="48" t="n">
        <v>166.0671</v>
      </c>
      <c r="F9" s="48" t="n">
        <v>145.2826</v>
      </c>
      <c r="G9" s="48" t="n">
        <v>48.4908</v>
      </c>
      <c r="H9" s="48" t="n">
        <v>47.6449999999998</v>
      </c>
      <c r="I9" s="48" t="n">
        <v>-75.0039000000002</v>
      </c>
      <c r="J9" s="48" t="n">
        <v>274.7427</v>
      </c>
      <c r="K9" s="48" t="n">
        <v>176.1929</v>
      </c>
      <c r="L9" s="48" t="n">
        <v>119.7015</v>
      </c>
      <c r="M9" s="48" t="n">
        <v>112.6372</v>
      </c>
      <c r="N9" s="48" t="n">
        <v>137.0073</v>
      </c>
      <c r="O9" s="48" t="n">
        <v>28.423</v>
      </c>
      <c r="P9" s="48" t="n">
        <v>-578.9917</v>
      </c>
      <c r="Q9" s="48" t="n">
        <v>-508.6334</v>
      </c>
      <c r="R9" s="48" t="n">
        <v>-383.1094</v>
      </c>
      <c r="S9" s="48" t="n">
        <v>-428.8621</v>
      </c>
      <c r="T9" s="48" t="n">
        <v>-437.2433</v>
      </c>
      <c r="U9" s="48" t="n">
        <v>-539.39</v>
      </c>
      <c r="V9" s="48" t="n">
        <v>-415.4644</v>
      </c>
      <c r="W9" s="48" t="n">
        <v>-486.5691</v>
      </c>
      <c r="X9" s="48" t="n">
        <v>-494.7826</v>
      </c>
      <c r="Y9" s="48" t="n">
        <v>-476.7377</v>
      </c>
      <c r="Z9" s="48" t="n">
        <v>-516.488</v>
      </c>
      <c r="AA9" s="47" t="n">
        <v>-160.2589</v>
      </c>
    </row>
    <row r="11" customFormat="false" ht="11.25" hidden="false" customHeight="true" outlineLevel="0" collapsed="false">
      <c r="A11" s="45" t="s">
        <v>63</v>
      </c>
      <c r="C11" s="46" t="n">
        <v>805.8897</v>
      </c>
      <c r="D11" s="46" t="n">
        <v>858.7312</v>
      </c>
      <c r="E11" s="46" t="n">
        <v>851.4751</v>
      </c>
      <c r="F11" s="46" t="n">
        <v>873.3873</v>
      </c>
      <c r="G11" s="46" t="n">
        <v>658.4368</v>
      </c>
      <c r="H11" s="46" t="n">
        <v>657.5739</v>
      </c>
      <c r="I11" s="46" t="n">
        <v>673.2238</v>
      </c>
      <c r="J11" s="46" t="n">
        <v>535.602</v>
      </c>
      <c r="K11" s="46" t="n">
        <v>528.0268</v>
      </c>
      <c r="L11" s="46" t="n">
        <v>533.8115</v>
      </c>
      <c r="M11" s="46" t="n">
        <v>604.0277</v>
      </c>
      <c r="N11" s="46" t="n">
        <v>615.7206</v>
      </c>
      <c r="O11" s="46" t="n">
        <v>626.4445</v>
      </c>
      <c r="P11" s="46" t="n">
        <v>417.0335</v>
      </c>
      <c r="Q11" s="46" t="n">
        <v>415.3715</v>
      </c>
      <c r="R11" s="46" t="n">
        <v>440.4207</v>
      </c>
      <c r="S11" s="46" t="n">
        <v>348.0272</v>
      </c>
      <c r="T11" s="46" t="n">
        <v>351.2348</v>
      </c>
      <c r="U11" s="46" t="n">
        <v>329.8281</v>
      </c>
      <c r="V11" s="46" t="n">
        <v>327.4085</v>
      </c>
      <c r="W11" s="46" t="n">
        <v>327.2561</v>
      </c>
      <c r="X11" s="46" t="n">
        <v>326.9438</v>
      </c>
      <c r="Y11" s="46" t="n">
        <v>323.3839</v>
      </c>
      <c r="Z11" s="46" t="n">
        <v>351.1369</v>
      </c>
      <c r="AA11" s="47" t="n">
        <v>532.7133</v>
      </c>
    </row>
    <row r="12" customFormat="false" ht="11.25" hidden="false" customHeight="true" outlineLevel="0" collapsed="false">
      <c r="A12" s="45" t="s">
        <v>64</v>
      </c>
      <c r="C12" s="46" t="n">
        <v>-2385.7703</v>
      </c>
      <c r="D12" s="46" t="n">
        <v>-2442.1372</v>
      </c>
      <c r="E12" s="46" t="n">
        <v>-2349.3368</v>
      </c>
      <c r="F12" s="46" t="n">
        <v>-2216.503</v>
      </c>
      <c r="G12" s="46" t="n">
        <v>-2105.523</v>
      </c>
      <c r="H12" s="46" t="n">
        <v>-1992.9634</v>
      </c>
      <c r="I12" s="46" t="n">
        <v>-1923.3469</v>
      </c>
      <c r="J12" s="46" t="n">
        <v>-1878.6189</v>
      </c>
      <c r="K12" s="46" t="n">
        <v>-1893.9519</v>
      </c>
      <c r="L12" s="46" t="n">
        <v>-1937.5804</v>
      </c>
      <c r="M12" s="46" t="n">
        <v>-2071.9359</v>
      </c>
      <c r="N12" s="46" t="n">
        <v>-2304.5031</v>
      </c>
      <c r="O12" s="46" t="n">
        <v>-2452.3983</v>
      </c>
      <c r="P12" s="46" t="n">
        <v>-2576.0366</v>
      </c>
      <c r="Q12" s="46" t="n">
        <v>-2512.0556</v>
      </c>
      <c r="R12" s="46" t="n">
        <v>-2353.128</v>
      </c>
      <c r="S12" s="46" t="n">
        <v>-2253.1546</v>
      </c>
      <c r="T12" s="46" t="n">
        <v>-2134.4177</v>
      </c>
      <c r="U12" s="46" t="n">
        <v>-2034.7938</v>
      </c>
      <c r="V12" s="46" t="n">
        <v>-1997.753</v>
      </c>
      <c r="W12" s="46" t="n">
        <v>-2028.6372</v>
      </c>
      <c r="X12" s="46" t="n">
        <v>-2026.6188</v>
      </c>
      <c r="Y12" s="46" t="n">
        <v>-2181.6538</v>
      </c>
      <c r="Z12" s="46" t="n">
        <v>-2428.6488</v>
      </c>
      <c r="AA12" s="47" t="n">
        <v>-2186.5305</v>
      </c>
    </row>
    <row r="13" customFormat="false" ht="11.25" hidden="false" customHeight="true" outlineLevel="0" collapsed="false">
      <c r="A13" s="45" t="s">
        <v>65</v>
      </c>
      <c r="C13" s="46" t="n">
        <v>1361.6104</v>
      </c>
      <c r="D13" s="46" t="n">
        <v>1380.8691</v>
      </c>
      <c r="E13" s="46" t="n">
        <v>1382.3263</v>
      </c>
      <c r="F13" s="46" t="n">
        <v>1180.3639</v>
      </c>
      <c r="G13" s="46" t="n">
        <v>1240.0525</v>
      </c>
      <c r="H13" s="46" t="n">
        <v>1163.0098</v>
      </c>
      <c r="I13" s="46" t="n">
        <v>1010.333</v>
      </c>
      <c r="J13" s="46" t="n">
        <v>1335.4631</v>
      </c>
      <c r="K13" s="46" t="n">
        <v>1313.0553</v>
      </c>
      <c r="L13" s="46" t="n">
        <v>1227.3326</v>
      </c>
      <c r="M13" s="46" t="n">
        <v>1094.5469</v>
      </c>
      <c r="N13" s="46" t="n">
        <v>1252.4946</v>
      </c>
      <c r="O13" s="46" t="n">
        <v>1571.1636</v>
      </c>
      <c r="P13" s="46" t="n">
        <v>1409.1687</v>
      </c>
      <c r="Q13" s="46" t="n">
        <v>1358.6667</v>
      </c>
      <c r="R13" s="46" t="n">
        <v>1405.0098</v>
      </c>
      <c r="S13" s="46" t="n">
        <v>1305.8994</v>
      </c>
      <c r="T13" s="46" t="n">
        <v>1185.4387</v>
      </c>
      <c r="U13" s="46" t="n">
        <v>983.8057</v>
      </c>
      <c r="V13" s="46" t="n">
        <v>1367.6338</v>
      </c>
      <c r="W13" s="46" t="n">
        <v>1313.1379</v>
      </c>
      <c r="X13" s="46" t="n">
        <v>1291.6797</v>
      </c>
      <c r="Y13" s="46" t="n">
        <v>1262.588</v>
      </c>
      <c r="Z13" s="46" t="n">
        <v>1301.3815</v>
      </c>
      <c r="AA13" s="47" t="n">
        <v>1279.8247</v>
      </c>
    </row>
    <row r="14" customFormat="false" ht="11.25" hidden="false" customHeight="true" outlineLevel="0" collapsed="false">
      <c r="A14" s="45" t="s">
        <v>66</v>
      </c>
      <c r="C14" s="48" t="n">
        <v>-218.2702</v>
      </c>
      <c r="D14" s="48" t="n">
        <v>-202.5369</v>
      </c>
      <c r="E14" s="48" t="n">
        <v>-115.5354</v>
      </c>
      <c r="F14" s="48" t="n">
        <v>-162.7518</v>
      </c>
      <c r="G14" s="48" t="n">
        <v>-207.0337</v>
      </c>
      <c r="H14" s="48" t="n">
        <v>-172.3797</v>
      </c>
      <c r="I14" s="48" t="n">
        <v>-239.7901</v>
      </c>
      <c r="J14" s="48" t="n">
        <v>-7.55380000000014</v>
      </c>
      <c r="K14" s="48" t="n">
        <v>-52.8697999999999</v>
      </c>
      <c r="L14" s="48" t="n">
        <v>-176.4363</v>
      </c>
      <c r="M14" s="48" t="n">
        <v>-373.3613</v>
      </c>
      <c r="N14" s="48" t="n">
        <v>-436.2879</v>
      </c>
      <c r="O14" s="48" t="n">
        <v>-254.7902</v>
      </c>
      <c r="P14" s="48" t="n">
        <v>-749.8344</v>
      </c>
      <c r="Q14" s="48" t="n">
        <v>-738.0174</v>
      </c>
      <c r="R14" s="48" t="n">
        <v>-507.6975</v>
      </c>
      <c r="S14" s="48" t="n">
        <v>-599.228</v>
      </c>
      <c r="T14" s="48" t="n">
        <v>-597.7442</v>
      </c>
      <c r="U14" s="48" t="n">
        <v>-721.16</v>
      </c>
      <c r="V14" s="48" t="n">
        <v>-302.7107</v>
      </c>
      <c r="W14" s="48" t="n">
        <v>-388.2432</v>
      </c>
      <c r="X14" s="48" t="n">
        <v>-407.9953</v>
      </c>
      <c r="Y14" s="48" t="n">
        <v>-595.6819</v>
      </c>
      <c r="Z14" s="48" t="n">
        <v>-776.1304</v>
      </c>
      <c r="AA14" s="47" t="n">
        <v>-373.9925</v>
      </c>
    </row>
    <row r="16" customFormat="false" ht="11.25" hidden="false" customHeight="true" outlineLevel="0" collapsed="false">
      <c r="A16" s="41" t="s">
        <v>67</v>
      </c>
      <c r="C16" s="49" t="n">
        <v>-18.5847</v>
      </c>
      <c r="D16" s="49" t="n">
        <v>-48.2072</v>
      </c>
      <c r="E16" s="49" t="n">
        <v>45.3803</v>
      </c>
      <c r="F16" s="49" t="n">
        <v>9.4825</v>
      </c>
      <c r="G16" s="49" t="n">
        <v>-59.3973</v>
      </c>
      <c r="H16" s="49" t="n">
        <v>-49.3552</v>
      </c>
      <c r="I16" s="49" t="n">
        <v>-148.2423</v>
      </c>
      <c r="J16" s="49" t="n">
        <v>150.2894</v>
      </c>
      <c r="K16" s="49" t="n">
        <v>80.1343</v>
      </c>
      <c r="L16" s="49" t="n">
        <v>-18.4961</v>
      </c>
      <c r="M16" s="49" t="n">
        <v>-91.1686</v>
      </c>
      <c r="N16" s="49" t="n">
        <v>-117.7906</v>
      </c>
      <c r="O16" s="49" t="n">
        <v>-102.525</v>
      </c>
      <c r="P16" s="49" t="n">
        <v>-654.3095</v>
      </c>
      <c r="Q16" s="49" t="n">
        <v>-606.9408</v>
      </c>
      <c r="R16" s="49" t="n">
        <v>-438.0354</v>
      </c>
      <c r="S16" s="49" t="n">
        <v>-500.7944</v>
      </c>
      <c r="T16" s="49" t="n">
        <v>-508.0018</v>
      </c>
      <c r="U16" s="49" t="n">
        <v>-620.1766</v>
      </c>
      <c r="V16" s="49" t="n">
        <v>-365.7558</v>
      </c>
      <c r="W16" s="49" t="n">
        <v>-443.221</v>
      </c>
      <c r="X16" s="49" t="n">
        <v>-456.2105</v>
      </c>
      <c r="Y16" s="49" t="n">
        <v>-526.6176</v>
      </c>
      <c r="Z16" s="49" t="n">
        <v>-637.6544</v>
      </c>
      <c r="AA16" s="50" t="n">
        <v>-254.3407</v>
      </c>
    </row>
    <row r="18" customFormat="false" ht="13.5" hidden="true" customHeight="true" outlineLevel="0" collapsed="false"/>
    <row r="19" customFormat="false" ht="12" hidden="false" customHeight="true" outlineLevel="0" collapsed="false">
      <c r="A19" s="42" t="s">
        <v>68</v>
      </c>
    </row>
    <row r="20" customFormat="false" ht="11.25" hidden="false" customHeight="true" outlineLevel="0" collapsed="false">
      <c r="A20" s="45" t="s">
        <v>59</v>
      </c>
      <c r="C20" s="46" t="n">
        <v>-25</v>
      </c>
      <c r="D20" s="46" t="n">
        <v>0</v>
      </c>
      <c r="E20" s="46" t="n">
        <v>0</v>
      </c>
      <c r="F20" s="46" t="n">
        <v>0</v>
      </c>
      <c r="G20" s="46" t="n">
        <v>-50</v>
      </c>
      <c r="H20" s="46" t="n">
        <v>-50</v>
      </c>
      <c r="I20" s="46" t="n">
        <v>-50</v>
      </c>
      <c r="J20" s="46" t="n">
        <v>0</v>
      </c>
      <c r="K20" s="46" t="n">
        <v>0</v>
      </c>
      <c r="L20" s="46" t="n">
        <v>0</v>
      </c>
      <c r="M20" s="46" t="n">
        <v>0</v>
      </c>
      <c r="N20" s="46" t="n">
        <v>0</v>
      </c>
      <c r="O20" s="46" t="n">
        <v>0</v>
      </c>
      <c r="P20" s="46" t="n">
        <v>0</v>
      </c>
      <c r="Q20" s="46" t="n">
        <v>0</v>
      </c>
      <c r="R20" s="46" t="n">
        <v>0</v>
      </c>
      <c r="S20" s="46" t="n">
        <v>0</v>
      </c>
      <c r="T20" s="46" t="n">
        <v>0</v>
      </c>
      <c r="U20" s="46" t="n">
        <v>0</v>
      </c>
      <c r="V20" s="46" t="n">
        <v>0</v>
      </c>
      <c r="W20" s="46" t="n">
        <v>0</v>
      </c>
      <c r="X20" s="46" t="n">
        <v>0</v>
      </c>
      <c r="Y20" s="46" t="n">
        <v>0</v>
      </c>
      <c r="Z20" s="46" t="n">
        <v>0</v>
      </c>
      <c r="AA20" s="47" t="n">
        <v>-7.3002</v>
      </c>
    </row>
    <row r="21" customFormat="false" ht="11.25" hidden="false" customHeight="true" outlineLevel="0" collapsed="false">
      <c r="A21" s="45" t="s">
        <v>61</v>
      </c>
      <c r="C21" s="46" t="n">
        <v>0</v>
      </c>
      <c r="D21" s="46" t="n">
        <v>0</v>
      </c>
      <c r="E21" s="46" t="n">
        <v>0</v>
      </c>
      <c r="F21" s="46" t="n">
        <v>0</v>
      </c>
      <c r="G21" s="46" t="n">
        <v>0</v>
      </c>
      <c r="H21" s="46" t="n">
        <v>0</v>
      </c>
      <c r="I21" s="46" t="n">
        <v>0</v>
      </c>
      <c r="J21" s="46" t="n">
        <v>0</v>
      </c>
      <c r="K21" s="46" t="n">
        <v>0</v>
      </c>
      <c r="L21" s="46" t="n">
        <v>0</v>
      </c>
      <c r="M21" s="46" t="n">
        <v>0</v>
      </c>
      <c r="N21" s="46" t="n">
        <v>0</v>
      </c>
      <c r="O21" s="46" t="n">
        <v>0</v>
      </c>
      <c r="P21" s="46" t="n">
        <v>0</v>
      </c>
      <c r="Q21" s="46" t="n">
        <v>0</v>
      </c>
      <c r="R21" s="46" t="n">
        <v>0</v>
      </c>
      <c r="S21" s="46" t="n">
        <v>0</v>
      </c>
      <c r="T21" s="46" t="n">
        <v>0</v>
      </c>
      <c r="U21" s="46" t="n">
        <v>0</v>
      </c>
      <c r="V21" s="46" t="n">
        <v>0</v>
      </c>
      <c r="W21" s="46" t="n">
        <v>0</v>
      </c>
      <c r="X21" s="46" t="n">
        <v>0</v>
      </c>
      <c r="Y21" s="46" t="n">
        <v>0</v>
      </c>
      <c r="Z21" s="46" t="n">
        <v>0</v>
      </c>
      <c r="AA21" s="47" t="n">
        <v>0</v>
      </c>
    </row>
    <row r="22" customFormat="false" ht="11.25" hidden="false" customHeight="true" outlineLevel="0" collapsed="false">
      <c r="A22" s="45" t="s">
        <v>63</v>
      </c>
      <c r="C22" s="46" t="n">
        <v>0</v>
      </c>
      <c r="D22" s="46" t="n">
        <v>0</v>
      </c>
      <c r="E22" s="46" t="n">
        <v>0</v>
      </c>
      <c r="F22" s="46" t="n">
        <v>0</v>
      </c>
      <c r="G22" s="46" t="n">
        <v>0</v>
      </c>
      <c r="H22" s="46" t="n">
        <v>0</v>
      </c>
      <c r="I22" s="46" t="n">
        <v>0</v>
      </c>
      <c r="J22" s="46" t="n">
        <v>0</v>
      </c>
      <c r="K22" s="46" t="n">
        <v>0</v>
      </c>
      <c r="L22" s="46" t="n">
        <v>0</v>
      </c>
      <c r="M22" s="46" t="n">
        <v>0</v>
      </c>
      <c r="N22" s="46" t="n">
        <v>0</v>
      </c>
      <c r="O22" s="46" t="n">
        <v>0</v>
      </c>
      <c r="P22" s="46" t="n">
        <v>0</v>
      </c>
      <c r="Q22" s="46" t="n">
        <v>0</v>
      </c>
      <c r="R22" s="46" t="n">
        <v>0</v>
      </c>
      <c r="S22" s="46" t="n">
        <v>0</v>
      </c>
      <c r="T22" s="46" t="n">
        <v>0</v>
      </c>
      <c r="U22" s="46" t="n">
        <v>0</v>
      </c>
      <c r="V22" s="46" t="n">
        <v>0</v>
      </c>
      <c r="W22" s="46" t="n">
        <v>0</v>
      </c>
      <c r="X22" s="46" t="n">
        <v>0</v>
      </c>
      <c r="Y22" s="46" t="n">
        <v>0</v>
      </c>
      <c r="Z22" s="46" t="n">
        <v>0</v>
      </c>
      <c r="AA22" s="47" t="n">
        <v>0</v>
      </c>
    </row>
    <row r="23" customFormat="false" ht="11.25" hidden="false" customHeight="true" outlineLevel="0" collapsed="false">
      <c r="A23" s="45" t="s">
        <v>65</v>
      </c>
      <c r="C23" s="46" t="n">
        <v>0</v>
      </c>
      <c r="D23" s="46" t="n">
        <v>0</v>
      </c>
      <c r="E23" s="46" t="n">
        <v>0</v>
      </c>
      <c r="F23" s="46" t="n">
        <v>0</v>
      </c>
      <c r="G23" s="46" t="n">
        <v>0</v>
      </c>
      <c r="H23" s="46" t="n">
        <v>0</v>
      </c>
      <c r="I23" s="46" t="n">
        <v>0</v>
      </c>
      <c r="J23" s="46" t="n">
        <v>0</v>
      </c>
      <c r="K23" s="46" t="n">
        <v>0</v>
      </c>
      <c r="L23" s="46" t="n">
        <v>0</v>
      </c>
      <c r="M23" s="46" t="n">
        <v>0</v>
      </c>
      <c r="N23" s="46" t="n">
        <v>0</v>
      </c>
      <c r="O23" s="46" t="n">
        <v>0</v>
      </c>
      <c r="P23" s="46" t="n">
        <v>0</v>
      </c>
      <c r="Q23" s="46" t="n">
        <v>0</v>
      </c>
      <c r="R23" s="46" t="n">
        <v>0</v>
      </c>
      <c r="S23" s="46" t="n">
        <v>0</v>
      </c>
      <c r="T23" s="46" t="n">
        <v>0</v>
      </c>
      <c r="U23" s="46" t="n">
        <v>0</v>
      </c>
      <c r="V23" s="46" t="n">
        <v>0</v>
      </c>
      <c r="W23" s="46" t="n">
        <v>0</v>
      </c>
      <c r="X23" s="46" t="n">
        <v>0</v>
      </c>
      <c r="Y23" s="46" t="n">
        <v>0</v>
      </c>
      <c r="Z23" s="46" t="n">
        <v>0</v>
      </c>
      <c r="AA23" s="47" t="n">
        <v>0</v>
      </c>
    </row>
    <row r="25" customFormat="false" ht="11.25" hidden="false" customHeight="true" outlineLevel="0" collapsed="false">
      <c r="A25" s="41" t="s">
        <v>67</v>
      </c>
      <c r="C25" s="49" t="n">
        <v>-13.4409</v>
      </c>
      <c r="D25" s="49" t="n">
        <v>0</v>
      </c>
      <c r="E25" s="49" t="n">
        <v>0</v>
      </c>
      <c r="F25" s="49" t="n">
        <v>0</v>
      </c>
      <c r="G25" s="49" t="n">
        <v>-28.8889</v>
      </c>
      <c r="H25" s="49" t="n">
        <v>-27.957</v>
      </c>
      <c r="I25" s="49" t="n">
        <v>-27.7778</v>
      </c>
      <c r="J25" s="49" t="n">
        <v>0</v>
      </c>
      <c r="K25" s="49" t="n">
        <v>0</v>
      </c>
      <c r="L25" s="49" t="n">
        <v>0</v>
      </c>
      <c r="M25" s="49" t="n">
        <v>0</v>
      </c>
      <c r="N25" s="49" t="n">
        <v>0</v>
      </c>
      <c r="O25" s="49" t="n">
        <v>0</v>
      </c>
      <c r="P25" s="49" t="n">
        <v>0</v>
      </c>
      <c r="Q25" s="49" t="n">
        <v>0</v>
      </c>
      <c r="R25" s="49" t="n">
        <v>0</v>
      </c>
      <c r="S25" s="49" t="n">
        <v>0</v>
      </c>
      <c r="T25" s="49" t="n">
        <v>0</v>
      </c>
      <c r="U25" s="49" t="n">
        <v>0</v>
      </c>
      <c r="V25" s="49" t="n">
        <v>0</v>
      </c>
      <c r="W25" s="49" t="n">
        <v>0</v>
      </c>
      <c r="X25" s="49" t="n">
        <v>0</v>
      </c>
      <c r="Y25" s="49" t="n">
        <v>0</v>
      </c>
      <c r="Z25" s="49" t="n">
        <v>0</v>
      </c>
      <c r="AA25" s="50" t="n">
        <v>-4.0868</v>
      </c>
    </row>
    <row r="27" customFormat="false" ht="11.25" hidden="false" customHeight="true" outlineLevel="0" collapsed="false">
      <c r="A27" s="45" t="s">
        <v>69</v>
      </c>
      <c r="C27" s="46" t="n">
        <v>200</v>
      </c>
      <c r="D27" s="46" t="n">
        <v>200</v>
      </c>
      <c r="E27" s="46" t="n">
        <v>200</v>
      </c>
      <c r="F27" s="46" t="n">
        <v>200</v>
      </c>
      <c r="G27" s="46" t="n">
        <v>100</v>
      </c>
      <c r="H27" s="46" t="n">
        <v>100</v>
      </c>
      <c r="I27" s="46" t="n">
        <v>100</v>
      </c>
      <c r="J27" s="46" t="n">
        <v>100</v>
      </c>
      <c r="K27" s="46" t="n">
        <v>100</v>
      </c>
      <c r="L27" s="46" t="n">
        <v>100</v>
      </c>
      <c r="M27" s="46" t="n">
        <v>100</v>
      </c>
      <c r="N27" s="46" t="n">
        <v>100</v>
      </c>
      <c r="O27" s="46" t="n">
        <v>100</v>
      </c>
      <c r="P27" s="46" t="n">
        <v>100</v>
      </c>
      <c r="Q27" s="46" t="n">
        <v>100</v>
      </c>
      <c r="R27" s="46" t="n">
        <v>100</v>
      </c>
      <c r="S27" s="46" t="n">
        <v>100</v>
      </c>
      <c r="T27" s="46" t="n">
        <v>100</v>
      </c>
      <c r="U27" s="46" t="n">
        <v>100</v>
      </c>
      <c r="V27" s="46" t="n">
        <v>100</v>
      </c>
      <c r="W27" s="46" t="n">
        <v>100</v>
      </c>
      <c r="X27" s="46" t="n">
        <v>100</v>
      </c>
      <c r="Y27" s="46" t="n">
        <v>100</v>
      </c>
      <c r="Z27" s="46" t="n">
        <v>100</v>
      </c>
      <c r="AA27" s="47" t="n">
        <v>2800</v>
      </c>
    </row>
    <row r="28" customFormat="false" ht="11.25" hidden="false" customHeight="true" outlineLevel="0" collapsed="false">
      <c r="A28" s="51" t="s">
        <v>70</v>
      </c>
      <c r="B28" s="52"/>
      <c r="C28" s="52" t="n">
        <v>0</v>
      </c>
      <c r="D28" s="52" t="n">
        <v>0</v>
      </c>
      <c r="E28" s="52" t="n">
        <v>0</v>
      </c>
      <c r="F28" s="52" t="n">
        <v>0</v>
      </c>
      <c r="G28" s="52" t="n">
        <v>0</v>
      </c>
      <c r="H28" s="52" t="n">
        <v>0</v>
      </c>
      <c r="I28" s="52" t="n">
        <v>0</v>
      </c>
      <c r="J28" s="52" t="n">
        <v>0</v>
      </c>
      <c r="K28" s="52" t="n">
        <v>0</v>
      </c>
      <c r="L28" s="52" t="n">
        <v>0</v>
      </c>
      <c r="M28" s="52" t="n">
        <v>0</v>
      </c>
      <c r="N28" s="52" t="n">
        <v>0</v>
      </c>
      <c r="O28" s="52" t="n">
        <v>0</v>
      </c>
      <c r="P28" s="52" t="n">
        <v>0</v>
      </c>
      <c r="Q28" s="52" t="n">
        <v>0</v>
      </c>
      <c r="R28" s="52" t="n">
        <v>0</v>
      </c>
      <c r="S28" s="52" t="n">
        <v>0</v>
      </c>
      <c r="T28" s="52" t="n">
        <v>0</v>
      </c>
      <c r="U28" s="52" t="n">
        <v>0</v>
      </c>
      <c r="V28" s="52" t="n">
        <v>0</v>
      </c>
      <c r="W28" s="52" t="n">
        <v>0</v>
      </c>
      <c r="X28" s="52" t="n">
        <v>0</v>
      </c>
      <c r="Y28" s="52" t="n">
        <v>0</v>
      </c>
      <c r="Z28" s="52" t="n">
        <v>0</v>
      </c>
      <c r="AA28" s="50" t="n">
        <v>0</v>
      </c>
    </row>
    <row r="30" customFormat="false" ht="13.5" hidden="true" customHeight="true" outlineLevel="0" collapsed="false"/>
    <row r="31" customFormat="false" ht="13.5" hidden="true" customHeight="true" outlineLevel="0" collapsed="false"/>
    <row r="32" customFormat="false" ht="12" hidden="false" customHeight="true" outlineLevel="0" collapsed="false">
      <c r="A32" s="42" t="s">
        <v>71</v>
      </c>
    </row>
    <row r="33" customFormat="false" ht="11.25" hidden="false" customHeight="true" outlineLevel="0" collapsed="false">
      <c r="A33" s="45" t="s">
        <v>59</v>
      </c>
      <c r="C33" s="46" t="n">
        <v>1065.653</v>
      </c>
      <c r="D33" s="46" t="n">
        <v>1138.3747</v>
      </c>
      <c r="E33" s="46" t="n">
        <v>1184.2024</v>
      </c>
      <c r="F33" s="46" t="n">
        <v>1160.4286</v>
      </c>
      <c r="G33" s="46" t="n">
        <v>1011.3661</v>
      </c>
      <c r="H33" s="46" t="n">
        <v>1006.0978</v>
      </c>
      <c r="I33" s="46" t="n">
        <v>947.8925</v>
      </c>
      <c r="J33" s="46" t="n">
        <v>1046.0747</v>
      </c>
      <c r="K33" s="46" t="n">
        <v>1040.5712</v>
      </c>
      <c r="L33" s="46" t="n">
        <v>1038.155</v>
      </c>
      <c r="M33" s="46" t="n">
        <v>1116.4748</v>
      </c>
      <c r="N33" s="46" t="n">
        <v>1116.2875</v>
      </c>
      <c r="O33" s="46" t="n">
        <v>1127.71</v>
      </c>
      <c r="P33" s="46" t="n">
        <v>667.9072</v>
      </c>
      <c r="Q33" s="46" t="n">
        <v>672.9573</v>
      </c>
      <c r="R33" s="46" t="n">
        <v>653.0202</v>
      </c>
      <c r="S33" s="46" t="n">
        <v>607.9915</v>
      </c>
      <c r="T33" s="46" t="n">
        <v>603.0588</v>
      </c>
      <c r="U33" s="46" t="n">
        <v>614.83</v>
      </c>
      <c r="V33" s="46" t="n">
        <v>590.4531</v>
      </c>
      <c r="W33" s="46" t="n">
        <v>585.5588</v>
      </c>
      <c r="X33" s="46" t="n">
        <v>588.38</v>
      </c>
      <c r="Y33" s="46" t="n">
        <v>618.4189</v>
      </c>
      <c r="Z33" s="46" t="n">
        <v>622.7592</v>
      </c>
      <c r="AA33" s="47" t="n">
        <v>867.4042</v>
      </c>
    </row>
    <row r="34" customFormat="false" ht="11.25" hidden="false" customHeight="true" outlineLevel="0" collapsed="false">
      <c r="A34" s="45" t="s">
        <v>60</v>
      </c>
      <c r="C34" s="46" t="n">
        <v>-2874.23</v>
      </c>
      <c r="D34" s="46" t="n">
        <v>-2888.1707</v>
      </c>
      <c r="E34" s="46" t="n">
        <v>-2816.4219</v>
      </c>
      <c r="F34" s="46" t="n">
        <v>-2529.2236</v>
      </c>
      <c r="G34" s="46" t="n">
        <v>-2452.2356</v>
      </c>
      <c r="H34" s="46" t="n">
        <v>-2335.3798</v>
      </c>
      <c r="I34" s="46" t="n">
        <v>-2373.4575</v>
      </c>
      <c r="J34" s="46" t="n">
        <v>-2511.4639</v>
      </c>
      <c r="K34" s="46" t="n">
        <v>-2515.1111</v>
      </c>
      <c r="L34" s="46" t="n">
        <v>-2488.5443</v>
      </c>
      <c r="M34" s="46" t="n">
        <v>-2518.8472</v>
      </c>
      <c r="N34" s="46" t="n">
        <v>-2682.205</v>
      </c>
      <c r="O34" s="46" t="n">
        <v>-2930.465</v>
      </c>
      <c r="P34" s="46" t="n">
        <v>-3082.9591</v>
      </c>
      <c r="Q34" s="46" t="n">
        <v>-2995.0885</v>
      </c>
      <c r="R34" s="46" t="n">
        <v>-2720.0793</v>
      </c>
      <c r="S34" s="46" t="n">
        <v>-2653.875</v>
      </c>
      <c r="T34" s="46" t="n">
        <v>-2499.0817</v>
      </c>
      <c r="U34" s="46" t="n">
        <v>-2548.8675</v>
      </c>
      <c r="V34" s="46" t="n">
        <v>-2696.4159</v>
      </c>
      <c r="W34" s="46" t="n">
        <v>-2708.1611</v>
      </c>
      <c r="X34" s="46" t="n">
        <v>-2640.04</v>
      </c>
      <c r="Y34" s="46" t="n">
        <v>-2675.6042</v>
      </c>
      <c r="Z34" s="46" t="n">
        <v>-2842.4089</v>
      </c>
      <c r="AA34" s="47" t="n">
        <v>-2663.6413</v>
      </c>
    </row>
    <row r="35" customFormat="false" ht="11.25" hidden="false" customHeight="true" outlineLevel="0" collapsed="false">
      <c r="A35" s="45" t="s">
        <v>61</v>
      </c>
      <c r="C35" s="46" t="n">
        <v>1986.722</v>
      </c>
      <c r="D35" s="46" t="n">
        <v>1823.2717</v>
      </c>
      <c r="E35" s="46" t="n">
        <v>1798.2866</v>
      </c>
      <c r="F35" s="46" t="n">
        <v>1514.0776</v>
      </c>
      <c r="G35" s="46" t="n">
        <v>1539.3603</v>
      </c>
      <c r="H35" s="46" t="n">
        <v>1426.927</v>
      </c>
      <c r="I35" s="46" t="n">
        <v>1400.5611</v>
      </c>
      <c r="J35" s="46" t="n">
        <v>1740.1319</v>
      </c>
      <c r="K35" s="46" t="n">
        <v>1650.7328</v>
      </c>
      <c r="L35" s="46" t="n">
        <v>1570.0908</v>
      </c>
      <c r="M35" s="46" t="n">
        <v>1515.0096</v>
      </c>
      <c r="N35" s="46" t="n">
        <v>1702.9248</v>
      </c>
      <c r="O35" s="46" t="n">
        <v>1831.178</v>
      </c>
      <c r="P35" s="46" t="n">
        <v>1836.0602</v>
      </c>
      <c r="Q35" s="46" t="n">
        <v>1813.4978</v>
      </c>
      <c r="R35" s="46" t="n">
        <v>1683.9497</v>
      </c>
      <c r="S35" s="46" t="n">
        <v>1617.0214</v>
      </c>
      <c r="T35" s="46" t="n">
        <v>1458.7796</v>
      </c>
      <c r="U35" s="46" t="n">
        <v>1394.6475</v>
      </c>
      <c r="V35" s="46" t="n">
        <v>1690.4984</v>
      </c>
      <c r="W35" s="46" t="n">
        <v>1636.0332</v>
      </c>
      <c r="X35" s="46" t="n">
        <v>1556.8774</v>
      </c>
      <c r="Y35" s="46" t="n">
        <v>1580.4476</v>
      </c>
      <c r="Z35" s="46" t="n">
        <v>1703.1617</v>
      </c>
      <c r="AA35" s="47" t="n">
        <v>1643.2784</v>
      </c>
    </row>
    <row r="36" customFormat="false" ht="11.25" hidden="false" customHeight="true" outlineLevel="0" collapsed="false">
      <c r="A36" s="45" t="s">
        <v>62</v>
      </c>
      <c r="C36" s="48" t="n">
        <v>178.145</v>
      </c>
      <c r="D36" s="48" t="n">
        <v>73.4757</v>
      </c>
      <c r="E36" s="48" t="n">
        <v>166.0671</v>
      </c>
      <c r="F36" s="48" t="n">
        <v>145.2826</v>
      </c>
      <c r="G36" s="48" t="n">
        <v>98.4908</v>
      </c>
      <c r="H36" s="48" t="n">
        <v>97.6449999999998</v>
      </c>
      <c r="I36" s="48" t="n">
        <v>-25.0039000000002</v>
      </c>
      <c r="J36" s="48" t="n">
        <v>274.7427</v>
      </c>
      <c r="K36" s="48" t="n">
        <v>176.1929</v>
      </c>
      <c r="L36" s="48" t="n">
        <v>119.7015</v>
      </c>
      <c r="M36" s="48" t="n">
        <v>112.6372</v>
      </c>
      <c r="N36" s="48" t="n">
        <v>137.0073</v>
      </c>
      <c r="O36" s="48" t="n">
        <v>28.423</v>
      </c>
      <c r="P36" s="48" t="n">
        <v>-578.9917</v>
      </c>
      <c r="Q36" s="48" t="n">
        <v>-508.6334</v>
      </c>
      <c r="R36" s="48" t="n">
        <v>-383.1094</v>
      </c>
      <c r="S36" s="48" t="n">
        <v>-428.8621</v>
      </c>
      <c r="T36" s="48" t="n">
        <v>-437.2433</v>
      </c>
      <c r="U36" s="48" t="n">
        <v>-539.39</v>
      </c>
      <c r="V36" s="48" t="n">
        <v>-415.4644</v>
      </c>
      <c r="W36" s="48" t="n">
        <v>-486.5691</v>
      </c>
      <c r="X36" s="48" t="n">
        <v>-494.7826</v>
      </c>
      <c r="Y36" s="48" t="n">
        <v>-476.7377</v>
      </c>
      <c r="Z36" s="48" t="n">
        <v>-516.488</v>
      </c>
      <c r="AA36" s="47" t="n">
        <v>-152.9587</v>
      </c>
    </row>
    <row r="38" customFormat="false" ht="11.25" hidden="false" customHeight="true" outlineLevel="0" collapsed="false">
      <c r="A38" s="45" t="s">
        <v>63</v>
      </c>
      <c r="C38" s="46" t="n">
        <v>805.8897</v>
      </c>
      <c r="D38" s="46" t="n">
        <v>858.7312</v>
      </c>
      <c r="E38" s="46" t="n">
        <v>851.4751</v>
      </c>
      <c r="F38" s="46" t="n">
        <v>873.3873</v>
      </c>
      <c r="G38" s="46" t="n">
        <v>658.4368</v>
      </c>
      <c r="H38" s="46" t="n">
        <v>657.5739</v>
      </c>
      <c r="I38" s="46" t="n">
        <v>673.2238</v>
      </c>
      <c r="J38" s="46" t="n">
        <v>535.602</v>
      </c>
      <c r="K38" s="46" t="n">
        <v>528.0268</v>
      </c>
      <c r="L38" s="46" t="n">
        <v>533.8115</v>
      </c>
      <c r="M38" s="46" t="n">
        <v>604.0277</v>
      </c>
      <c r="N38" s="46" t="n">
        <v>615.7206</v>
      </c>
      <c r="O38" s="46" t="n">
        <v>626.4445</v>
      </c>
      <c r="P38" s="46" t="n">
        <v>417.0335</v>
      </c>
      <c r="Q38" s="46" t="n">
        <v>415.3715</v>
      </c>
      <c r="R38" s="46" t="n">
        <v>440.4207</v>
      </c>
      <c r="S38" s="46" t="n">
        <v>348.0272</v>
      </c>
      <c r="T38" s="46" t="n">
        <v>351.2348</v>
      </c>
      <c r="U38" s="46" t="n">
        <v>329.8281</v>
      </c>
      <c r="V38" s="46" t="n">
        <v>327.4085</v>
      </c>
      <c r="W38" s="46" t="n">
        <v>327.2561</v>
      </c>
      <c r="X38" s="46" t="n">
        <v>326.9438</v>
      </c>
      <c r="Y38" s="46" t="n">
        <v>323.3839</v>
      </c>
      <c r="Z38" s="46" t="n">
        <v>351.1369</v>
      </c>
      <c r="AA38" s="47" t="n">
        <v>532.7133</v>
      </c>
    </row>
    <row r="39" customFormat="false" ht="11.25" hidden="false" customHeight="true" outlineLevel="0" collapsed="false">
      <c r="A39" s="45" t="s">
        <v>64</v>
      </c>
      <c r="C39" s="46" t="n">
        <v>-2385.7703</v>
      </c>
      <c r="D39" s="46" t="n">
        <v>-2442.1372</v>
      </c>
      <c r="E39" s="46" t="n">
        <v>-2349.3368</v>
      </c>
      <c r="F39" s="46" t="n">
        <v>-2216.503</v>
      </c>
      <c r="G39" s="46" t="n">
        <v>-2105.523</v>
      </c>
      <c r="H39" s="46" t="n">
        <v>-1992.9634</v>
      </c>
      <c r="I39" s="46" t="n">
        <v>-1923.3469</v>
      </c>
      <c r="J39" s="46" t="n">
        <v>-1878.6189</v>
      </c>
      <c r="K39" s="46" t="n">
        <v>-1893.9519</v>
      </c>
      <c r="L39" s="46" t="n">
        <v>-1937.5804</v>
      </c>
      <c r="M39" s="46" t="n">
        <v>-2071.9359</v>
      </c>
      <c r="N39" s="46" t="n">
        <v>-2304.5031</v>
      </c>
      <c r="O39" s="46" t="n">
        <v>-2452.3983</v>
      </c>
      <c r="P39" s="46" t="n">
        <v>-2576.0366</v>
      </c>
      <c r="Q39" s="46" t="n">
        <v>-2512.0556</v>
      </c>
      <c r="R39" s="46" t="n">
        <v>-2353.128</v>
      </c>
      <c r="S39" s="46" t="n">
        <v>-2253.1546</v>
      </c>
      <c r="T39" s="46" t="n">
        <v>-2134.4177</v>
      </c>
      <c r="U39" s="46" t="n">
        <v>-2034.7938</v>
      </c>
      <c r="V39" s="46" t="n">
        <v>-1997.753</v>
      </c>
      <c r="W39" s="46" t="n">
        <v>-2028.6372</v>
      </c>
      <c r="X39" s="46" t="n">
        <v>-2026.6188</v>
      </c>
      <c r="Y39" s="46" t="n">
        <v>-2181.6538</v>
      </c>
      <c r="Z39" s="46" t="n">
        <v>-2428.6488</v>
      </c>
      <c r="AA39" s="47" t="n">
        <v>-2186.5305</v>
      </c>
    </row>
    <row r="40" customFormat="false" ht="11.25" hidden="false" customHeight="true" outlineLevel="0" collapsed="false">
      <c r="A40" s="45" t="s">
        <v>65</v>
      </c>
      <c r="C40" s="46" t="n">
        <v>1361.6104</v>
      </c>
      <c r="D40" s="46" t="n">
        <v>1380.8691</v>
      </c>
      <c r="E40" s="46" t="n">
        <v>1382.3263</v>
      </c>
      <c r="F40" s="46" t="n">
        <v>1180.3639</v>
      </c>
      <c r="G40" s="46" t="n">
        <v>1240.0525</v>
      </c>
      <c r="H40" s="46" t="n">
        <v>1163.0098</v>
      </c>
      <c r="I40" s="46" t="n">
        <v>1010.333</v>
      </c>
      <c r="J40" s="46" t="n">
        <v>1335.4631</v>
      </c>
      <c r="K40" s="46" t="n">
        <v>1313.0553</v>
      </c>
      <c r="L40" s="46" t="n">
        <v>1227.3326</v>
      </c>
      <c r="M40" s="46" t="n">
        <v>1094.5469</v>
      </c>
      <c r="N40" s="46" t="n">
        <v>1252.4946</v>
      </c>
      <c r="O40" s="46" t="n">
        <v>1571.1636</v>
      </c>
      <c r="P40" s="46" t="n">
        <v>1409.1687</v>
      </c>
      <c r="Q40" s="46" t="n">
        <v>1358.6667</v>
      </c>
      <c r="R40" s="46" t="n">
        <v>1405.0098</v>
      </c>
      <c r="S40" s="46" t="n">
        <v>1305.8994</v>
      </c>
      <c r="T40" s="46" t="n">
        <v>1185.4387</v>
      </c>
      <c r="U40" s="46" t="n">
        <v>983.8057</v>
      </c>
      <c r="V40" s="46" t="n">
        <v>1367.6338</v>
      </c>
      <c r="W40" s="46" t="n">
        <v>1313.1379</v>
      </c>
      <c r="X40" s="46" t="n">
        <v>1291.6797</v>
      </c>
      <c r="Y40" s="46" t="n">
        <v>1262.588</v>
      </c>
      <c r="Z40" s="46" t="n">
        <v>1301.3815</v>
      </c>
      <c r="AA40" s="47" t="n">
        <v>1279.8247</v>
      </c>
    </row>
    <row r="41" customFormat="false" ht="11.25" hidden="false" customHeight="true" outlineLevel="0" collapsed="false">
      <c r="A41" s="45" t="s">
        <v>66</v>
      </c>
      <c r="C41" s="48" t="n">
        <v>-218.2702</v>
      </c>
      <c r="D41" s="48" t="n">
        <v>-202.5369</v>
      </c>
      <c r="E41" s="48" t="n">
        <v>-115.5354</v>
      </c>
      <c r="F41" s="48" t="n">
        <v>-162.7518</v>
      </c>
      <c r="G41" s="48" t="n">
        <v>-207.0337</v>
      </c>
      <c r="H41" s="48" t="n">
        <v>-172.3797</v>
      </c>
      <c r="I41" s="48" t="n">
        <v>-239.7901</v>
      </c>
      <c r="J41" s="48" t="n">
        <v>-7.55380000000014</v>
      </c>
      <c r="K41" s="48" t="n">
        <v>-52.8697999999999</v>
      </c>
      <c r="L41" s="48" t="n">
        <v>-176.4363</v>
      </c>
      <c r="M41" s="48" t="n">
        <v>-373.3613</v>
      </c>
      <c r="N41" s="48" t="n">
        <v>-436.2879</v>
      </c>
      <c r="O41" s="48" t="n">
        <v>-254.7902</v>
      </c>
      <c r="P41" s="48" t="n">
        <v>-749.8344</v>
      </c>
      <c r="Q41" s="48" t="n">
        <v>-738.0174</v>
      </c>
      <c r="R41" s="48" t="n">
        <v>-507.6975</v>
      </c>
      <c r="S41" s="48" t="n">
        <v>-599.228</v>
      </c>
      <c r="T41" s="48" t="n">
        <v>-597.7442</v>
      </c>
      <c r="U41" s="48" t="n">
        <v>-721.16</v>
      </c>
      <c r="V41" s="48" t="n">
        <v>-302.7107</v>
      </c>
      <c r="W41" s="48" t="n">
        <v>-388.2432</v>
      </c>
      <c r="X41" s="48" t="n">
        <v>-407.9953</v>
      </c>
      <c r="Y41" s="48" t="n">
        <v>-595.6819</v>
      </c>
      <c r="Z41" s="48" t="n">
        <v>-776.1304</v>
      </c>
      <c r="AA41" s="47" t="n">
        <v>-373.9925</v>
      </c>
    </row>
    <row r="43" customFormat="false" ht="11.25" hidden="false" customHeight="true" outlineLevel="0" collapsed="false">
      <c r="A43" s="41" t="s">
        <v>67</v>
      </c>
      <c r="C43" s="49" t="n">
        <v>-5.1438</v>
      </c>
      <c r="D43" s="49" t="n">
        <v>-48.2072</v>
      </c>
      <c r="E43" s="49" t="n">
        <v>45.3803</v>
      </c>
      <c r="F43" s="49" t="n">
        <v>9.4825</v>
      </c>
      <c r="G43" s="49" t="n">
        <v>-30.5084</v>
      </c>
      <c r="H43" s="49" t="n">
        <v>-21.3982</v>
      </c>
      <c r="I43" s="49" t="n">
        <v>-120.4645</v>
      </c>
      <c r="J43" s="49" t="n">
        <v>150.2894</v>
      </c>
      <c r="K43" s="49" t="n">
        <v>80.1343</v>
      </c>
      <c r="L43" s="49" t="n">
        <v>-18.4961</v>
      </c>
      <c r="M43" s="49" t="n">
        <v>-91.1686</v>
      </c>
      <c r="N43" s="49" t="n">
        <v>-117.7906</v>
      </c>
      <c r="O43" s="49" t="n">
        <v>-102.525</v>
      </c>
      <c r="P43" s="49" t="n">
        <v>-654.3095</v>
      </c>
      <c r="Q43" s="49" t="n">
        <v>-606.9408</v>
      </c>
      <c r="R43" s="49" t="n">
        <v>-438.0354</v>
      </c>
      <c r="S43" s="49" t="n">
        <v>-500.7944</v>
      </c>
      <c r="T43" s="49" t="n">
        <v>-508.0018</v>
      </c>
      <c r="U43" s="49" t="n">
        <v>-620.1766</v>
      </c>
      <c r="V43" s="49" t="n">
        <v>-365.7558</v>
      </c>
      <c r="W43" s="49" t="n">
        <v>-443.221</v>
      </c>
      <c r="X43" s="49" t="n">
        <v>-456.2105</v>
      </c>
      <c r="Y43" s="49" t="n">
        <v>-526.6176</v>
      </c>
      <c r="Z43" s="49" t="n">
        <v>-637.6544</v>
      </c>
      <c r="AA43" s="50" t="n">
        <v>-250.2539</v>
      </c>
    </row>
    <row r="45" customFormat="false" ht="11.25" hidden="false" customHeight="true" outlineLevel="0" collapsed="false">
      <c r="A45" s="45" t="s">
        <v>72</v>
      </c>
      <c r="C45" s="46" t="n">
        <v>300</v>
      </c>
      <c r="D45" s="46" t="n">
        <v>300</v>
      </c>
      <c r="E45" s="46" t="n">
        <v>300</v>
      </c>
      <c r="F45" s="46" t="n">
        <v>300</v>
      </c>
      <c r="G45" s="46" t="n">
        <v>500</v>
      </c>
      <c r="H45" s="46" t="n">
        <v>500</v>
      </c>
      <c r="I45" s="46" t="n">
        <v>500</v>
      </c>
      <c r="J45" s="46" t="n">
        <v>300</v>
      </c>
      <c r="K45" s="46" t="n">
        <v>300</v>
      </c>
      <c r="L45" s="46" t="n">
        <v>300</v>
      </c>
      <c r="M45" s="46" t="n">
        <v>300</v>
      </c>
      <c r="N45" s="46" t="n">
        <v>300</v>
      </c>
      <c r="O45" s="46" t="n">
        <v>400</v>
      </c>
      <c r="P45" s="46" t="n">
        <v>400</v>
      </c>
      <c r="Q45" s="46" t="n">
        <v>400</v>
      </c>
      <c r="R45" s="46" t="n">
        <v>400</v>
      </c>
      <c r="S45" s="46" t="n">
        <v>600</v>
      </c>
      <c r="T45" s="46" t="n">
        <v>600</v>
      </c>
      <c r="U45" s="46" t="n">
        <v>600</v>
      </c>
      <c r="V45" s="46" t="n">
        <v>400</v>
      </c>
      <c r="W45" s="46" t="n">
        <v>400</v>
      </c>
      <c r="X45" s="46" t="n">
        <v>400</v>
      </c>
      <c r="Y45" s="46" t="n">
        <v>400</v>
      </c>
      <c r="Z45" s="46" t="n">
        <v>400</v>
      </c>
      <c r="AA45" s="47" t="n">
        <v>9600</v>
      </c>
    </row>
    <row r="46" customFormat="false" ht="11.25" hidden="false" customHeight="true" outlineLevel="0" collapsed="false">
      <c r="A46" s="51" t="s">
        <v>70</v>
      </c>
      <c r="B46" s="52"/>
      <c r="C46" s="52" t="n">
        <v>0</v>
      </c>
      <c r="D46" s="52" t="n">
        <v>0</v>
      </c>
      <c r="E46" s="52" t="n">
        <v>0</v>
      </c>
      <c r="F46" s="52" t="n">
        <v>0</v>
      </c>
      <c r="G46" s="52" t="n">
        <v>0</v>
      </c>
      <c r="H46" s="52" t="n">
        <v>0</v>
      </c>
      <c r="I46" s="52" t="n">
        <v>0</v>
      </c>
      <c r="J46" s="52" t="n">
        <v>0</v>
      </c>
      <c r="K46" s="52" t="n">
        <v>0</v>
      </c>
      <c r="L46" s="52" t="n">
        <v>0</v>
      </c>
      <c r="M46" s="52" t="n">
        <v>0</v>
      </c>
      <c r="N46" s="52" t="n">
        <v>0</v>
      </c>
      <c r="O46" s="52" t="n">
        <v>0</v>
      </c>
      <c r="P46" s="52" t="n">
        <v>-254.3095</v>
      </c>
      <c r="Q46" s="52" t="n">
        <v>-206.9408</v>
      </c>
      <c r="R46" s="52" t="n">
        <v>-38.0354</v>
      </c>
      <c r="S46" s="52" t="n">
        <v>0</v>
      </c>
      <c r="T46" s="52" t="n">
        <v>0</v>
      </c>
      <c r="U46" s="52" t="n">
        <v>-20.1766</v>
      </c>
      <c r="V46" s="52" t="n">
        <v>0</v>
      </c>
      <c r="W46" s="52" t="n">
        <v>-43.221</v>
      </c>
      <c r="X46" s="52" t="n">
        <v>-56.2105</v>
      </c>
      <c r="Y46" s="52" t="n">
        <v>-126.6176</v>
      </c>
      <c r="Z46" s="52" t="n">
        <v>-237.6544</v>
      </c>
      <c r="AA46" s="50" t="n">
        <v>0</v>
      </c>
    </row>
    <row r="48" customFormat="false" ht="13.5" hidden="false" customHeight="true" outlineLevel="0" collapsed="false">
      <c r="A48" s="42" t="s">
        <v>73</v>
      </c>
    </row>
    <row r="49" customFormat="false" ht="13.5" hidden="false" customHeight="true" outlineLevel="0" collapsed="false">
      <c r="A49" s="45" t="s">
        <v>74</v>
      </c>
    </row>
    <row r="50" customFormat="false" ht="13.5" hidden="false" customHeight="true" outlineLevel="0" collapsed="false">
      <c r="A50" s="45" t="s">
        <v>75</v>
      </c>
      <c r="C50" s="53" t="n">
        <f aca="false">[1]Summary!E59</f>
        <v>0.977460893235042</v>
      </c>
      <c r="D50" s="53" t="n">
        <f aca="false">[1]Summary!F59</f>
        <v>0.776399863155729</v>
      </c>
      <c r="E50" s="53" t="n">
        <f aca="false">[1]Summary!G59</f>
        <v>0.838807615605193</v>
      </c>
      <c r="F50" s="53" t="n">
        <f aca="false">[1]Summary!H59</f>
        <v>0.380908020049481</v>
      </c>
      <c r="G50" s="53" t="n">
        <f aca="false">[1]Summary!I59</f>
        <v>0.253473134892054</v>
      </c>
      <c r="H50" s="53" t="n">
        <f aca="false">[1]Summary!J59</f>
        <v>0.508800243968038</v>
      </c>
      <c r="I50" s="53" t="n">
        <f aca="false">[1]Summary!K59</f>
        <v>0.624827573419349</v>
      </c>
      <c r="J50" s="53" t="n">
        <f aca="false">[1]Summary!L59</f>
        <v>0.930246089532916</v>
      </c>
      <c r="K50" s="53" t="n">
        <f aca="false">[1]Summary!M59</f>
        <v>0.970691934260101</v>
      </c>
      <c r="L50" s="53" t="n">
        <f aca="false">[1]Summary!N59</f>
        <v>0.882117156574781</v>
      </c>
      <c r="M50" s="53" t="n">
        <f aca="false">[1]Summary!O59</f>
        <v>0.762667291894214</v>
      </c>
      <c r="N50" s="53" t="n">
        <f aca="false">[1]Summary!P59</f>
        <v>0.673416618566432</v>
      </c>
      <c r="O50" s="53" t="n">
        <f aca="false">[1]Summary!Q59</f>
        <v>0.683959824561652</v>
      </c>
      <c r="P50" s="53" t="n">
        <f aca="false">[1]Summary!R59</f>
        <v>0.692824330916633</v>
      </c>
      <c r="Q50" s="53" t="n">
        <f aca="false">[1]Summary!S59</f>
        <v>0.637539277413305</v>
      </c>
      <c r="R50" s="53" t="n">
        <f aca="false">[1]Summary!T59</f>
        <v>0.547266874280574</v>
      </c>
      <c r="S50" s="53" t="n">
        <f aca="false">[1]Summary!U59</f>
        <v>0.594400320577981</v>
      </c>
      <c r="T50" s="53" t="n">
        <f aca="false">[1]Summary!V59</f>
        <v>0.514253676342857</v>
      </c>
      <c r="U50" s="53" t="n">
        <f aca="false">[1]Summary!W59</f>
        <v>0.564380437914322</v>
      </c>
      <c r="V50" s="53" t="n">
        <f aca="false">[1]Summary!X59</f>
        <v>0.827493746640464</v>
      </c>
      <c r="W50" s="53" t="n">
        <f aca="false">[1]Summary!Y59</f>
        <v>0.875383091718774</v>
      </c>
      <c r="X50" s="53" t="n">
        <f aca="false">[1]Summary!Z59</f>
        <v>0.813193055617266</v>
      </c>
      <c r="Y50" s="53" t="n">
        <f aca="false">[1]Summary!AA59</f>
        <v>0.689881812292531</v>
      </c>
      <c r="Z50" s="53" t="n">
        <f aca="false">[1]Summary!AB59</f>
        <v>0.638141491101011</v>
      </c>
      <c r="AA50" s="53" t="n">
        <f aca="false">[1]Summary!AC59</f>
        <v>0.685149280565435</v>
      </c>
    </row>
    <row r="51" customFormat="false" ht="13.5" hidden="false" customHeight="true" outlineLevel="0" collapsed="false">
      <c r="A51" s="45" t="s">
        <v>76</v>
      </c>
      <c r="C51" s="53" t="n">
        <f aca="false">[1]Summary!E60</f>
        <v>0.197886277027878</v>
      </c>
      <c r="D51" s="53" t="n">
        <f aca="false">[1]Summary!F60</f>
        <v>0.191838917754671</v>
      </c>
      <c r="E51" s="53" t="n">
        <f aca="false">[1]Summary!G60</f>
        <v>0.336321267551407</v>
      </c>
      <c r="F51" s="53" t="n">
        <f aca="false">[1]Summary!H60</f>
        <v>0.0703452781035343</v>
      </c>
      <c r="G51" s="53" t="n">
        <f aca="false">[1]Summary!I60</f>
        <v>0.0425073949462877</v>
      </c>
      <c r="H51" s="53" t="n">
        <f aca="false">[1]Summary!J60</f>
        <v>0.177668842722866</v>
      </c>
      <c r="I51" s="53" t="n">
        <f aca="false">[1]Summary!K60</f>
        <v>0.291660045679334</v>
      </c>
      <c r="J51" s="53" t="n">
        <f aca="false">[1]Summary!L60</f>
        <v>0.463504766847057</v>
      </c>
      <c r="K51" s="53" t="n">
        <f aca="false">[1]Summary!M60</f>
        <v>0.600096485351049</v>
      </c>
      <c r="L51" s="53" t="n">
        <f aca="false">[1]Summary!N60</f>
        <v>0.480659827707393</v>
      </c>
      <c r="M51" s="53" t="n">
        <f aca="false">[1]Summary!O60</f>
        <v>0.319596891641552</v>
      </c>
      <c r="N51" s="53" t="n">
        <f aca="false">[1]Summary!P60</f>
        <v>0.185139274772083</v>
      </c>
      <c r="O51" s="53" t="n">
        <f aca="false">[1]Summary!Q60</f>
        <v>0.504307614199706</v>
      </c>
      <c r="P51" s="53" t="n">
        <f aca="false">[1]Summary!R60</f>
        <v>0.258123963221023</v>
      </c>
      <c r="Q51" s="53" t="n">
        <f aca="false">[1]Summary!S60</f>
        <v>0.179873392046033</v>
      </c>
      <c r="R51" s="53" t="n">
        <f aca="false">[1]Summary!T60</f>
        <v>0.419461529982119</v>
      </c>
      <c r="S51" s="53" t="n">
        <f aca="false">[1]Summary!U60</f>
        <v>0.308836746053362</v>
      </c>
      <c r="T51" s="53" t="n">
        <f aca="false">[1]Summary!V60</f>
        <v>0.293550325896152</v>
      </c>
      <c r="U51" s="53" t="n">
        <f aca="false">[1]Summary!W60</f>
        <v>0.201970167557747</v>
      </c>
      <c r="V51" s="53" t="n">
        <f aca="false">[1]Summary!X60</f>
        <v>0.516526449507124</v>
      </c>
      <c r="W51" s="53" t="n">
        <f aca="false">[1]Summary!Y60</f>
        <v>0.557139133337124</v>
      </c>
      <c r="X51" s="53" t="n">
        <f aca="false">[1]Summary!Z60</f>
        <v>0.529905620211702</v>
      </c>
      <c r="Y51" s="53" t="n">
        <f aca="false">[1]Summary!AA60</f>
        <v>0.415193050386646</v>
      </c>
      <c r="Z51" s="53" t="n">
        <f aca="false">[1]Summary!AB60</f>
        <v>0.232566693695432</v>
      </c>
      <c r="AA51" s="53" t="n">
        <f aca="false">[1]Summary!AC60</f>
        <v>0.266861424019102</v>
      </c>
    </row>
    <row r="52" customFormat="false" ht="13.5" hidden="false" customHeight="true" outlineLevel="0" collapsed="false">
      <c r="A52" s="45" t="s">
        <v>77</v>
      </c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</row>
    <row r="53" customFormat="false" ht="13.5" hidden="false" customHeight="true" outlineLevel="0" collapsed="false">
      <c r="A53" s="45" t="s">
        <v>75</v>
      </c>
      <c r="C53" s="53" t="n">
        <f aca="false">[1]Summary!E62</f>
        <v>0.999997461833787</v>
      </c>
      <c r="D53" s="53" t="n">
        <f aca="false">[1]Summary!F62</f>
        <v>0.99242061518737</v>
      </c>
      <c r="E53" s="53" t="n">
        <f aca="false">[1]Summary!G62</f>
        <v>0.975329249734442</v>
      </c>
      <c r="F53" s="53" t="n">
        <f aca="false">[1]Summary!H62</f>
        <v>0.953629873120914</v>
      </c>
      <c r="G53" s="53" t="n">
        <f aca="false">[1]Summary!I62</f>
        <v>0.801137475984719</v>
      </c>
      <c r="H53" s="53" t="n">
        <f aca="false">[1]Summary!J62</f>
        <v>0.795480728220607</v>
      </c>
      <c r="I53" s="53" t="n">
        <f aca="false">[1]Summary!K62</f>
        <v>0.759975481715729</v>
      </c>
      <c r="J53" s="53" t="n">
        <f aca="false">[1]Summary!L62</f>
        <v>0.980272616084205</v>
      </c>
      <c r="K53" s="53" t="n">
        <f aca="false">[1]Summary!M62</f>
        <v>0.992675904450554</v>
      </c>
      <c r="L53" s="53" t="n">
        <f aca="false">[1]Summary!N62</f>
        <v>0.953874096321755</v>
      </c>
      <c r="M53" s="53" t="n">
        <f aca="false">[1]Summary!O62</f>
        <v>0.878057697517858</v>
      </c>
      <c r="N53" s="53" t="n">
        <f aca="false">[1]Summary!P62</f>
        <v>0.885464193372365</v>
      </c>
      <c r="O53" s="53" t="n">
        <f aca="false">[1]Summary!Q62</f>
        <v>0.892574631062599</v>
      </c>
      <c r="P53" s="53" t="n">
        <f aca="false">[1]Summary!R62</f>
        <v>0.910467500124551</v>
      </c>
      <c r="Q53" s="53" t="n">
        <f aca="false">[1]Summary!S62</f>
        <v>0.875511157268285</v>
      </c>
      <c r="R53" s="53" t="n">
        <f aca="false">[1]Summary!T62</f>
        <v>0.817730364593646</v>
      </c>
      <c r="S53" s="53" t="n">
        <f aca="false">[1]Summary!U62</f>
        <v>0.784991593395177</v>
      </c>
      <c r="T53" s="53" t="n">
        <f aca="false">[1]Summary!V62</f>
        <v>0.710186098952714</v>
      </c>
      <c r="U53" s="53" t="n">
        <f aca="false">[1]Summary!W62</f>
        <v>0.749969341619851</v>
      </c>
      <c r="V53" s="53" t="n">
        <f aca="false">[1]Summary!X62</f>
        <v>0.907186008720249</v>
      </c>
      <c r="W53" s="53" t="n">
        <f aca="false">[1]Summary!Y62</f>
        <v>0.94665462480914</v>
      </c>
      <c r="X53" s="53" t="n">
        <f aca="false">[1]Summary!Z62</f>
        <v>0.907196641423544</v>
      </c>
      <c r="Y53" s="53" t="n">
        <f aca="false">[1]Summary!AA62</f>
        <v>0.841072991617034</v>
      </c>
      <c r="Z53" s="53" t="n">
        <f aca="false">[1]Summary!AB62</f>
        <v>0.855337427761628</v>
      </c>
      <c r="AA53" s="53" t="n">
        <f aca="false">[1]Summary!AC62</f>
        <v>0.877982353630814</v>
      </c>
    </row>
    <row r="54" customFormat="false" ht="13.5" hidden="false" customHeight="true" outlineLevel="0" collapsed="false">
      <c r="A54" s="45" t="s">
        <v>76</v>
      </c>
      <c r="C54" s="53" t="n">
        <f aca="false">[1]Summary!E63</f>
        <v>0.923697546729416</v>
      </c>
      <c r="D54" s="53" t="n">
        <f aca="false">[1]Summary!F63</f>
        <v>0.748113392325482</v>
      </c>
      <c r="E54" s="53" t="n">
        <f aca="false">[1]Summary!G63</f>
        <v>0.690500510891909</v>
      </c>
      <c r="F54" s="53" t="n">
        <f aca="false">[1]Summary!H63</f>
        <v>0.591984734553921</v>
      </c>
      <c r="G54" s="53" t="n">
        <f aca="false">[1]Summary!I63</f>
        <v>0.391076913962725</v>
      </c>
      <c r="H54" s="53" t="n">
        <f aca="false">[1]Summary!J63</f>
        <v>0.361376988788977</v>
      </c>
      <c r="I54" s="53" t="n">
        <f aca="false">[1]Summary!K63</f>
        <v>0.436151158402951</v>
      </c>
      <c r="J54" s="53" t="n">
        <f aca="false">[1]Summary!L63</f>
        <v>0.703154753255627</v>
      </c>
      <c r="K54" s="53" t="n">
        <f aca="false">[1]Summary!M63</f>
        <v>0.805778338778688</v>
      </c>
      <c r="L54" s="53" t="n">
        <f aca="false">[1]Summary!N63</f>
        <v>0.679323918869821</v>
      </c>
      <c r="M54" s="53" t="n">
        <f aca="false">[1]Summary!O63</f>
        <v>0.534668599738948</v>
      </c>
      <c r="N54" s="53" t="n">
        <f aca="false">[1]Summary!P63</f>
        <v>0.527123565441148</v>
      </c>
      <c r="O54" s="53" t="n">
        <f aca="false">[1]Summary!Q63</f>
        <v>0.661276629138023</v>
      </c>
      <c r="P54" s="53" t="n">
        <f aca="false">[1]Summary!R63</f>
        <v>0.565762657189695</v>
      </c>
      <c r="Q54" s="53" t="n">
        <f aca="false">[1]Summary!S63</f>
        <v>0.476772065523816</v>
      </c>
      <c r="R54" s="53" t="n">
        <f aca="false">[1]Summary!T63</f>
        <v>0.584810642349493</v>
      </c>
      <c r="S54" s="53" t="n">
        <f aca="false">[1]Summary!U63</f>
        <v>0.477026171941494</v>
      </c>
      <c r="T54" s="53" t="n">
        <f aca="false">[1]Summary!V63</f>
        <v>0.449592602761374</v>
      </c>
      <c r="U54" s="53" t="n">
        <f aca="false">[1]Summary!W63</f>
        <v>0.357236700298869</v>
      </c>
      <c r="V54" s="53" t="n">
        <f aca="false">[1]Summary!X63</f>
        <v>0.710949795532431</v>
      </c>
      <c r="W54" s="53" t="n">
        <f aca="false">[1]Summary!Y63</f>
        <v>0.7842066505691</v>
      </c>
      <c r="X54" s="53" t="n">
        <f aca="false">[1]Summary!Z63</f>
        <v>0.729380619539137</v>
      </c>
      <c r="Y54" s="53" t="n">
        <f aca="false">[1]Summary!AA63</f>
        <v>0.581527446108302</v>
      </c>
      <c r="Z54" s="53" t="n">
        <f aca="false">[1]Summary!AB63</f>
        <v>0.545101374290588</v>
      </c>
      <c r="AA54" s="53" t="n">
        <f aca="false">[1]Summary!AC63</f>
        <v>0.594498468683143</v>
      </c>
    </row>
    <row r="55" customFormat="false" ht="13.5" hidden="false" customHeight="true" outlineLevel="0" collapsed="false">
      <c r="A55" s="45"/>
    </row>
    <row r="56" customFormat="false" ht="13.5" hidden="false" customHeight="true" outlineLevel="0" collapsed="false">
      <c r="A56" s="45"/>
    </row>
    <row r="57" customFormat="false" ht="13.5" hidden="false" customHeight="true" outlineLevel="0" collapsed="false">
      <c r="A57" s="45"/>
    </row>
  </sheetData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" activeCellId="0" sqref="D3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54" width="53.65"/>
    <col collapsed="false" customWidth="true" hidden="false" outlineLevel="0" max="2" min="2" style="55" width="3.99"/>
    <col collapsed="false" customWidth="true" hidden="false" outlineLevel="0" max="6" min="3" style="55" width="13.32"/>
    <col collapsed="false" customWidth="true" hidden="true" outlineLevel="0" max="7" min="7" style="55" width="6.33"/>
    <col collapsed="false" customWidth="true" hidden="true" outlineLevel="0" max="8" min="8" style="55" width="5.65"/>
    <col collapsed="false" customWidth="true" hidden="true" outlineLevel="0" max="9" min="9" style="55" width="4.65"/>
    <col collapsed="false" customWidth="true" hidden="true" outlineLevel="0" max="10" min="10" style="55" width="4.15"/>
    <col collapsed="false" customWidth="true" hidden="true" outlineLevel="0" max="11" min="11" style="55" width="3.83"/>
    <col collapsed="false" customWidth="true" hidden="true" outlineLevel="0" max="12" min="12" style="55" width="5.65"/>
    <col collapsed="false" customWidth="true" hidden="true" outlineLevel="0" max="13" min="13" style="55" width="4.65"/>
    <col collapsed="false" customWidth="true" hidden="true" outlineLevel="0" max="14" min="14" style="55" width="4.15"/>
    <col collapsed="false" customWidth="true" hidden="true" outlineLevel="0" max="15" min="15" style="55" width="2.99"/>
    <col collapsed="false" customWidth="true" hidden="true" outlineLevel="0" max="16" min="16" style="55" width="5.65"/>
    <col collapsed="false" customWidth="true" hidden="true" outlineLevel="0" max="17" min="17" style="55" width="4.65"/>
    <col collapsed="false" customWidth="true" hidden="true" outlineLevel="0" max="18" min="18" style="55" width="4.15"/>
    <col collapsed="false" customWidth="true" hidden="false" outlineLevel="0" max="26" min="19" style="55" width="13.32"/>
    <col collapsed="false" customWidth="true" hidden="true" outlineLevel="0" max="27" min="27" style="56" width="15.99"/>
    <col collapsed="false" customWidth="false" hidden="false" outlineLevel="0" max="257" min="28" style="55" width="11.99"/>
  </cols>
  <sheetData>
    <row r="1" customFormat="false" ht="12" hidden="false" customHeight="true" outlineLevel="0" collapsed="false">
      <c r="A1" s="57" t="s">
        <v>31</v>
      </c>
    </row>
    <row r="2" customFormat="false" ht="12" hidden="false" customHeight="true" outlineLevel="0" collapsed="false">
      <c r="A2" s="57" t="s">
        <v>78</v>
      </c>
    </row>
    <row r="3" customFormat="false" ht="12" hidden="false" customHeight="true" outlineLevel="0" collapsed="false">
      <c r="A3" s="57" t="str">
        <f aca="false">MWA!A2</f>
        <v>Valuation Date:  11/16/2001</v>
      </c>
    </row>
    <row r="4" customFormat="false" ht="12" hidden="false" customHeight="true" outlineLevel="0" collapsed="false">
      <c r="A4" s="57" t="str">
        <f aca="false">MWA!A3</f>
        <v>As of:                11/19/2001</v>
      </c>
    </row>
    <row r="6" customFormat="false" ht="13.5" hidden="false" customHeight="true" outlineLevel="0" collapsed="false">
      <c r="A6" s="58"/>
    </row>
    <row r="7" customFormat="false" ht="13.5" hidden="false" customHeight="true" outlineLevel="0" collapsed="false">
      <c r="A7" s="59" t="s">
        <v>79</v>
      </c>
      <c r="C7" s="60" t="str">
        <f aca="false">MWA!C5</f>
        <v>Dec-01</v>
      </c>
      <c r="D7" s="60" t="str">
        <f aca="false">MWA!D5</f>
        <v>Jan-02</v>
      </c>
      <c r="E7" s="60" t="str">
        <f aca="false">MWA!E5</f>
        <v>Feb-02</v>
      </c>
    </row>
    <row r="8" customFormat="false" ht="13.5" hidden="false" customHeight="true" outlineLevel="0" collapsed="false">
      <c r="A8" s="58" t="s">
        <v>59</v>
      </c>
      <c r="C8" s="61" t="n">
        <f aca="false">MWA!C33</f>
        <v>1065.653</v>
      </c>
      <c r="D8" s="61" t="n">
        <f aca="false">MWA!D33</f>
        <v>1138.3747</v>
      </c>
      <c r="E8" s="61" t="n">
        <f aca="false">MWA!E33</f>
        <v>1184.2024</v>
      </c>
    </row>
    <row r="9" customFormat="false" ht="13.5" hidden="false" customHeight="true" outlineLevel="0" collapsed="false">
      <c r="A9" s="58" t="s">
        <v>60</v>
      </c>
      <c r="C9" s="61" t="n">
        <f aca="false">MWA!C34</f>
        <v>-2874.23</v>
      </c>
      <c r="D9" s="61" t="n">
        <f aca="false">MWA!D34</f>
        <v>-2888.1707</v>
      </c>
      <c r="E9" s="61" t="n">
        <f aca="false">MWA!E34</f>
        <v>-2816.4219</v>
      </c>
    </row>
    <row r="10" customFormat="false" ht="13.5" hidden="false" customHeight="true" outlineLevel="0" collapsed="false">
      <c r="A10" s="58" t="s">
        <v>61</v>
      </c>
      <c r="C10" s="62" t="n">
        <f aca="false">MWA!C35</f>
        <v>1986.722</v>
      </c>
      <c r="D10" s="62" t="n">
        <f aca="false">MWA!D35</f>
        <v>1823.2717</v>
      </c>
      <c r="E10" s="62" t="n">
        <f aca="false">MWA!E35</f>
        <v>1798.2866</v>
      </c>
    </row>
    <row r="11" customFormat="false" ht="13.5" hidden="false" customHeight="true" outlineLevel="0" collapsed="false">
      <c r="A11" s="58" t="s">
        <v>62</v>
      </c>
      <c r="C11" s="61" t="n">
        <f aca="false">MWA!C36</f>
        <v>178.145</v>
      </c>
      <c r="D11" s="61" t="n">
        <f aca="false">MWA!D36</f>
        <v>73.4757</v>
      </c>
      <c r="E11" s="61" t="n">
        <f aca="false">MWA!E36</f>
        <v>166.0671</v>
      </c>
    </row>
    <row r="12" customFormat="false" ht="13.5" hidden="false" customHeight="true" outlineLevel="0" collapsed="false">
      <c r="C12" s="61"/>
      <c r="D12" s="61"/>
      <c r="E12" s="61"/>
    </row>
    <row r="13" customFormat="false" ht="13.5" hidden="false" customHeight="true" outlineLevel="0" collapsed="false">
      <c r="A13" s="58" t="s">
        <v>63</v>
      </c>
      <c r="C13" s="61" t="n">
        <f aca="false">MWA!C38</f>
        <v>805.8897</v>
      </c>
      <c r="D13" s="61" t="n">
        <f aca="false">MWA!D38</f>
        <v>858.7312</v>
      </c>
      <c r="E13" s="61" t="n">
        <f aca="false">MWA!E38</f>
        <v>851.4751</v>
      </c>
    </row>
    <row r="14" customFormat="false" ht="13.5" hidden="false" customHeight="true" outlineLevel="0" collapsed="false">
      <c r="A14" s="58" t="s">
        <v>64</v>
      </c>
      <c r="C14" s="61" t="n">
        <f aca="false">MWA!C39</f>
        <v>-2385.7703</v>
      </c>
      <c r="D14" s="61" t="n">
        <f aca="false">MWA!D39</f>
        <v>-2442.1372</v>
      </c>
      <c r="E14" s="61" t="n">
        <f aca="false">MWA!E39</f>
        <v>-2349.3368</v>
      </c>
    </row>
    <row r="15" customFormat="false" ht="13.5" hidden="false" customHeight="true" outlineLevel="0" collapsed="false">
      <c r="A15" s="58" t="s">
        <v>65</v>
      </c>
      <c r="C15" s="62" t="n">
        <f aca="false">MWA!C40</f>
        <v>1361.6104</v>
      </c>
      <c r="D15" s="62" t="n">
        <f aca="false">MWA!D40</f>
        <v>1380.8691</v>
      </c>
      <c r="E15" s="62" t="n">
        <f aca="false">MWA!E40</f>
        <v>1382.3263</v>
      </c>
    </row>
    <row r="16" customFormat="false" ht="13.5" hidden="false" customHeight="true" outlineLevel="0" collapsed="false">
      <c r="A16" s="58" t="s">
        <v>66</v>
      </c>
      <c r="C16" s="61" t="n">
        <f aca="false">MWA!C41</f>
        <v>-218.2702</v>
      </c>
      <c r="D16" s="61" t="n">
        <f aca="false">MWA!D41</f>
        <v>-202.5369</v>
      </c>
      <c r="E16" s="61" t="n">
        <f aca="false">MWA!E41</f>
        <v>-115.5354</v>
      </c>
    </row>
    <row r="18" customFormat="false" ht="13.5" hidden="false" customHeight="true" outlineLevel="0" collapsed="false">
      <c r="A18" s="57" t="s">
        <v>67</v>
      </c>
      <c r="C18" s="63" t="n">
        <f aca="false">MWA!C43</f>
        <v>-5.1438</v>
      </c>
      <c r="D18" s="63" t="n">
        <f aca="false">MWA!D43</f>
        <v>-48.2072</v>
      </c>
      <c r="E18" s="63" t="n">
        <f aca="false">MWA!E43</f>
        <v>45.3803</v>
      </c>
    </row>
    <row r="20" customFormat="false" ht="13.5" hidden="false" customHeight="true" outlineLevel="0" collapsed="false">
      <c r="A20" s="58" t="s">
        <v>74</v>
      </c>
    </row>
    <row r="21" customFormat="false" ht="13.5" hidden="false" customHeight="true" outlineLevel="0" collapsed="false">
      <c r="A21" s="58" t="s">
        <v>75</v>
      </c>
      <c r="C21" s="64" t="n">
        <f aca="false">MWA!C50</f>
        <v>0.977460893235042</v>
      </c>
      <c r="D21" s="64" t="n">
        <f aca="false">MWA!D50</f>
        <v>0.776399863155729</v>
      </c>
      <c r="E21" s="64" t="n">
        <f aca="false">MWA!E50</f>
        <v>0.838807615605193</v>
      </c>
    </row>
    <row r="22" customFormat="false" ht="13.5" hidden="false" customHeight="true" outlineLevel="0" collapsed="false">
      <c r="A22" s="58" t="s">
        <v>76</v>
      </c>
      <c r="C22" s="64" t="n">
        <f aca="false">MWA!C51</f>
        <v>0.197886277027878</v>
      </c>
      <c r="D22" s="64" t="n">
        <f aca="false">MWA!D51</f>
        <v>0.191838917754671</v>
      </c>
      <c r="E22" s="64" t="n">
        <f aca="false">MWA!E51</f>
        <v>0.336321267551407</v>
      </c>
    </row>
    <row r="23" customFormat="false" ht="13.5" hidden="false" customHeight="true" outlineLevel="0" collapsed="false">
      <c r="A23" s="58" t="s">
        <v>77</v>
      </c>
      <c r="C23" s="64"/>
      <c r="D23" s="64"/>
      <c r="E23" s="64"/>
      <c r="F23" s="65"/>
      <c r="G23" s="65"/>
    </row>
    <row r="24" customFormat="false" ht="13.5" hidden="false" customHeight="true" outlineLevel="0" collapsed="false">
      <c r="A24" s="58" t="s">
        <v>75</v>
      </c>
      <c r="C24" s="64" t="n">
        <f aca="false">MWA!C53</f>
        <v>0.999997461833787</v>
      </c>
      <c r="D24" s="64" t="n">
        <f aca="false">MWA!D53</f>
        <v>0.99242061518737</v>
      </c>
      <c r="E24" s="64" t="n">
        <f aca="false">MWA!E53</f>
        <v>0.975329249734442</v>
      </c>
    </row>
    <row r="25" customFormat="false" ht="13.5" hidden="false" customHeight="true" outlineLevel="0" collapsed="false">
      <c r="A25" s="58" t="s">
        <v>76</v>
      </c>
      <c r="C25" s="64" t="n">
        <f aca="false">MWA!C54</f>
        <v>0.923697546729416</v>
      </c>
      <c r="D25" s="64" t="n">
        <f aca="false">MWA!D54</f>
        <v>0.748113392325482</v>
      </c>
      <c r="E25" s="64" t="n">
        <f aca="false">MWA!E54</f>
        <v>0.690500510891909</v>
      </c>
    </row>
    <row r="26" customFormat="false" ht="13.5" hidden="false" customHeight="true" outlineLevel="0" collapsed="false">
      <c r="H26" s="66" t="s">
        <v>80</v>
      </c>
      <c r="I26" s="66"/>
      <c r="J26" s="66"/>
      <c r="L26" s="66" t="s">
        <v>81</v>
      </c>
      <c r="M26" s="66"/>
      <c r="N26" s="66"/>
      <c r="P26" s="66" t="s">
        <v>82</v>
      </c>
      <c r="Q26" s="66"/>
      <c r="R26" s="66"/>
    </row>
    <row r="27" customFormat="false" ht="13.5" hidden="false" customHeight="true" outlineLevel="0" collapsed="false">
      <c r="A27" s="59" t="s">
        <v>83</v>
      </c>
      <c r="C27" s="60" t="str">
        <f aca="false">C7</f>
        <v>Dec-01</v>
      </c>
      <c r="D27" s="60" t="str">
        <f aca="false">D7</f>
        <v>Jan-02</v>
      </c>
      <c r="E27" s="60" t="str">
        <f aca="false">E7</f>
        <v>Feb-02</v>
      </c>
    </row>
    <row r="28" customFormat="false" ht="13.5" hidden="false" customHeight="true" outlineLevel="0" collapsed="false">
      <c r="A28" s="58" t="s">
        <v>59</v>
      </c>
      <c r="C28" s="61" t="n">
        <f aca="false">C8</f>
        <v>1065.653</v>
      </c>
      <c r="D28" s="61" t="n">
        <f aca="false">D8</f>
        <v>1138.3747</v>
      </c>
      <c r="E28" s="61" t="n">
        <f aca="false">E8</f>
        <v>1184.2024</v>
      </c>
      <c r="G28" s="65" t="s">
        <v>74</v>
      </c>
      <c r="H28" s="55" t="s">
        <v>84</v>
      </c>
      <c r="I28" s="55" t="s">
        <v>85</v>
      </c>
      <c r="J28" s="55" t="s">
        <v>86</v>
      </c>
      <c r="L28" s="55" t="s">
        <v>84</v>
      </c>
      <c r="M28" s="55" t="s">
        <v>85</v>
      </c>
      <c r="N28" s="55" t="s">
        <v>86</v>
      </c>
      <c r="P28" s="55" t="s">
        <v>84</v>
      </c>
      <c r="Q28" s="55" t="s">
        <v>85</v>
      </c>
      <c r="R28" s="55" t="s">
        <v>86</v>
      </c>
    </row>
    <row r="29" customFormat="false" ht="13.5" hidden="false" customHeight="true" outlineLevel="0" collapsed="false">
      <c r="A29" s="58" t="s">
        <v>60</v>
      </c>
      <c r="C29" s="61" t="n">
        <f aca="false">C9</f>
        <v>-2874.23</v>
      </c>
      <c r="D29" s="61" t="n">
        <f aca="false">D9</f>
        <v>-2888.1707</v>
      </c>
      <c r="E29" s="61" t="n">
        <f aca="false">E9</f>
        <v>-2816.4219</v>
      </c>
      <c r="G29" s="55" t="s">
        <v>87</v>
      </c>
      <c r="H29" s="67" t="n">
        <f aca="false">'[2]Output for Upload'!$F$9</f>
        <v>445.722167315179</v>
      </c>
      <c r="I29" s="67" t="n">
        <f aca="false">[2]BEAVER!$D$10</f>
        <v>456</v>
      </c>
      <c r="J29" s="68" t="n">
        <f aca="false">I29-H29</f>
        <v>10.2778326848209</v>
      </c>
      <c r="L29" s="67" t="n">
        <f aca="false">'[2]Output for Upload'!$G$9</f>
        <v>354.038337599012</v>
      </c>
      <c r="M29" s="67" t="n">
        <f aca="false">[2]BEAVER!$E$10</f>
        <v>446</v>
      </c>
      <c r="N29" s="68" t="n">
        <f aca="false">M29-L29</f>
        <v>91.9616624009876</v>
      </c>
      <c r="P29" s="67" t="n">
        <f aca="false">'[2]Output for Upload'!$H$9</f>
        <v>343.911122398129</v>
      </c>
      <c r="Q29" s="67" t="n">
        <f aca="false">[2]BEAVER!$F$10</f>
        <v>410</v>
      </c>
      <c r="R29" s="68" t="n">
        <f aca="false">Q29-P29</f>
        <v>66.0888776018708</v>
      </c>
    </row>
    <row r="30" customFormat="false" ht="13.5" hidden="false" customHeight="true" outlineLevel="0" collapsed="false">
      <c r="A30" s="58" t="s">
        <v>61</v>
      </c>
      <c r="C30" s="62" t="n">
        <f aca="false">C10+J29+J33</f>
        <v>1997.00041900122</v>
      </c>
      <c r="D30" s="62" t="n">
        <f aca="false">D10+N29+N33</f>
        <v>1916.99935906233</v>
      </c>
      <c r="E30" s="69" t="n">
        <f aca="false">E10+R29+R33</f>
        <v>1870.00040866242</v>
      </c>
      <c r="G30" s="55" t="s">
        <v>88</v>
      </c>
      <c r="H30" s="67" t="n">
        <f aca="false">'[2]Output for Upload'!$F$10</f>
        <v>90.2361423247125</v>
      </c>
      <c r="I30" s="67" t="n">
        <f aca="false">I29</f>
        <v>456</v>
      </c>
      <c r="J30" s="68" t="n">
        <f aca="false">I30-H30</f>
        <v>365.763857675288</v>
      </c>
      <c r="L30" s="67" t="n">
        <f aca="false">'[2]Output for Upload'!$G$10</f>
        <v>85.5601573185835</v>
      </c>
      <c r="M30" s="67" t="n">
        <f aca="false">M29</f>
        <v>446</v>
      </c>
      <c r="N30" s="68" t="n">
        <f aca="false">M30-L30</f>
        <v>360.439842681417</v>
      </c>
      <c r="P30" s="67" t="n">
        <f aca="false">'[2]Output for Upload'!$H$10</f>
        <v>137.891719696077</v>
      </c>
      <c r="Q30" s="67" t="n">
        <f aca="false">Q29</f>
        <v>410</v>
      </c>
      <c r="R30" s="68" t="n">
        <f aca="false">Q30-P30</f>
        <v>272.108280303923</v>
      </c>
    </row>
    <row r="31" customFormat="false" ht="13.5" hidden="false" customHeight="true" outlineLevel="0" collapsed="false">
      <c r="A31" s="58" t="s">
        <v>62</v>
      </c>
      <c r="C31" s="61" t="n">
        <f aca="false">SUM(C28:C30)</f>
        <v>188.423419001216</v>
      </c>
      <c r="D31" s="61" t="n">
        <f aca="false">SUM(D28:D30)</f>
        <v>167.20335906233</v>
      </c>
      <c r="E31" s="61" t="n">
        <f aca="false">SUM(E28:E30)</f>
        <v>237.780908662418</v>
      </c>
    </row>
    <row r="32" customFormat="false" ht="13.5" hidden="false" customHeight="true" outlineLevel="0" collapsed="false">
      <c r="C32" s="61"/>
      <c r="D32" s="61"/>
      <c r="G32" s="65" t="s">
        <v>77</v>
      </c>
      <c r="H32" s="55" t="s">
        <v>84</v>
      </c>
      <c r="I32" s="55" t="s">
        <v>85</v>
      </c>
      <c r="J32" s="55" t="s">
        <v>86</v>
      </c>
      <c r="L32" s="55" t="s">
        <v>84</v>
      </c>
      <c r="M32" s="55" t="s">
        <v>85</v>
      </c>
      <c r="N32" s="55" t="s">
        <v>86</v>
      </c>
      <c r="P32" s="55" t="s">
        <v>84</v>
      </c>
      <c r="Q32" s="55" t="s">
        <v>85</v>
      </c>
      <c r="R32" s="55" t="s">
        <v>86</v>
      </c>
    </row>
    <row r="33" customFormat="false" ht="13.5" hidden="false" customHeight="true" outlineLevel="0" collapsed="false">
      <c r="A33" s="58" t="s">
        <v>63</v>
      </c>
      <c r="C33" s="61" t="n">
        <f aca="false">C13</f>
        <v>805.8897</v>
      </c>
      <c r="D33" s="61" t="n">
        <f aca="false">D13</f>
        <v>858.7312</v>
      </c>
      <c r="E33" s="61" t="n">
        <f aca="false">E13</f>
        <v>851.4751</v>
      </c>
      <c r="G33" s="55" t="s">
        <v>87</v>
      </c>
      <c r="H33" s="67" t="n">
        <f aca="false">'[2]Output for Upload'!$F$12</f>
        <v>230.999413683605</v>
      </c>
      <c r="I33" s="67" t="n">
        <f aca="false">[2]COYOTE!$D$10</f>
        <v>231</v>
      </c>
      <c r="J33" s="68" t="n">
        <f aca="false">I33-H33</f>
        <v>0.000586316395299491</v>
      </c>
      <c r="L33" s="67" t="n">
        <f aca="false">'[2]Output for Upload'!$G$12</f>
        <v>231.234003338657</v>
      </c>
      <c r="M33" s="67" t="n">
        <f aca="false">[2]COYOTE!$E$10</f>
        <v>233</v>
      </c>
      <c r="N33" s="68" t="n">
        <f aca="false">M33-L33</f>
        <v>1.76599666134288</v>
      </c>
      <c r="P33" s="67" t="n">
        <f aca="false">'[2]Output for Upload'!$H$12</f>
        <v>222.375068939453</v>
      </c>
      <c r="Q33" s="67" t="n">
        <f aca="false">[2]COYOTE!$F$10</f>
        <v>228</v>
      </c>
      <c r="R33" s="68" t="n">
        <f aca="false">Q33-P33</f>
        <v>5.6249310605472</v>
      </c>
    </row>
    <row r="34" customFormat="false" ht="13.5" hidden="false" customHeight="true" outlineLevel="0" collapsed="false">
      <c r="A34" s="58" t="s">
        <v>64</v>
      </c>
      <c r="C34" s="61" t="n">
        <f aca="false">C14</f>
        <v>-2385.7703</v>
      </c>
      <c r="D34" s="61" t="n">
        <f aca="false">D14</f>
        <v>-2442.1372</v>
      </c>
      <c r="E34" s="61" t="n">
        <f aca="false">E14</f>
        <v>-2349.3368</v>
      </c>
      <c r="G34" s="55" t="s">
        <v>88</v>
      </c>
      <c r="H34" s="67" t="n">
        <f aca="false">'[2]Output for Upload'!$F$13</f>
        <v>213.374133294495</v>
      </c>
      <c r="I34" s="67" t="n">
        <f aca="false">I33</f>
        <v>231</v>
      </c>
      <c r="J34" s="68" t="n">
        <f aca="false">I34-H34</f>
        <v>17.625866705505</v>
      </c>
      <c r="L34" s="67" t="n">
        <f aca="false">'[2]Output for Upload'!$G$13</f>
        <v>174.310420411837</v>
      </c>
      <c r="M34" s="67" t="n">
        <f aca="false">M33</f>
        <v>233</v>
      </c>
      <c r="N34" s="68" t="n">
        <f aca="false">M34-L34</f>
        <v>58.6895795881627</v>
      </c>
      <c r="P34" s="67" t="n">
        <f aca="false">'[2]Output for Upload'!$H$13</f>
        <v>157.434116483355</v>
      </c>
      <c r="Q34" s="67" t="n">
        <f aca="false">Q33</f>
        <v>228</v>
      </c>
      <c r="R34" s="68" t="n">
        <f aca="false">Q34-P34</f>
        <v>70.5658835166447</v>
      </c>
    </row>
    <row r="35" customFormat="false" ht="13.5" hidden="false" customHeight="true" outlineLevel="0" collapsed="false">
      <c r="A35" s="58" t="s">
        <v>65</v>
      </c>
      <c r="C35" s="62" t="n">
        <f aca="false">C15+J30+J34</f>
        <v>1745.00012438079</v>
      </c>
      <c r="D35" s="62" t="n">
        <f aca="false">D15+N30+N34</f>
        <v>1799.99852226958</v>
      </c>
      <c r="E35" s="69" t="n">
        <f aca="false">E15+R30+R34</f>
        <v>1725.00046382057</v>
      </c>
    </row>
    <row r="36" customFormat="false" ht="13.5" hidden="false" customHeight="true" outlineLevel="0" collapsed="false">
      <c r="A36" s="58" t="s">
        <v>66</v>
      </c>
      <c r="C36" s="61" t="n">
        <f aca="false">SUM(C33:C35)</f>
        <v>165.119524380792</v>
      </c>
      <c r="D36" s="61" t="n">
        <f aca="false">SUM(D33:D35)</f>
        <v>216.592522269579</v>
      </c>
      <c r="E36" s="61" t="n">
        <f aca="false">SUM(E33:E35)</f>
        <v>227.138763820568</v>
      </c>
    </row>
    <row r="38" customFormat="false" ht="13.5" hidden="false" customHeight="true" outlineLevel="0" collapsed="false">
      <c r="A38" s="57" t="s">
        <v>67</v>
      </c>
      <c r="C38" s="63" t="n">
        <f aca="false">((C31*C41)+(C36*C42))/C43</f>
        <v>178.632655221092</v>
      </c>
      <c r="D38" s="63" t="n">
        <f aca="false">((D31*D41)+(D36*D42))/D43</f>
        <v>189.154098265552</v>
      </c>
      <c r="E38" s="63" t="n">
        <f aca="false">((E31*E41)+(E36*E42))/E43</f>
        <v>232.860347068874</v>
      </c>
    </row>
    <row r="40" customFormat="false" ht="14.25" hidden="false" customHeight="true" outlineLevel="0" collapsed="false">
      <c r="A40" s="54" t="s">
        <v>89</v>
      </c>
    </row>
    <row r="41" customFormat="false" ht="13.5" hidden="true" customHeight="true" outlineLevel="0" collapsed="false">
      <c r="A41" s="54" t="s">
        <v>90</v>
      </c>
      <c r="C41" s="55" t="n">
        <v>432</v>
      </c>
      <c r="D41" s="55" t="n">
        <v>400</v>
      </c>
      <c r="E41" s="55" t="n">
        <v>400</v>
      </c>
    </row>
    <row r="42" customFormat="false" ht="13.5" hidden="true" customHeight="true" outlineLevel="0" collapsed="false">
      <c r="A42" s="54" t="s">
        <v>88</v>
      </c>
      <c r="C42" s="55" t="n">
        <v>313</v>
      </c>
      <c r="D42" s="55" t="n">
        <v>320</v>
      </c>
      <c r="E42" s="55" t="n">
        <v>344</v>
      </c>
    </row>
    <row r="43" customFormat="false" ht="13.5" hidden="true" customHeight="true" outlineLevel="0" collapsed="false">
      <c r="A43" s="54" t="s">
        <v>91</v>
      </c>
      <c r="C43" s="55" t="n">
        <v>745</v>
      </c>
      <c r="D43" s="55" t="n">
        <v>720</v>
      </c>
      <c r="E43" s="55" t="n">
        <v>744</v>
      </c>
    </row>
    <row r="44" customFormat="false" ht="13.5" hidden="false" customHeight="true" outlineLevel="0" collapsed="false">
      <c r="A44" s="54" t="s">
        <v>92</v>
      </c>
      <c r="C44" s="55" t="n">
        <f aca="false">'PLR SUM'!C39</f>
        <v>50</v>
      </c>
      <c r="D44" s="55" t="n">
        <f aca="false">'PLR SUM'!D39</f>
        <v>0</v>
      </c>
      <c r="E44" s="55" t="n">
        <f aca="false">'PLR SUM'!E39</f>
        <v>0</v>
      </c>
    </row>
    <row r="45" customFormat="false" ht="13.5" hidden="false" customHeight="true" outlineLevel="0" collapsed="false">
      <c r="A45" s="54" t="s">
        <v>93</v>
      </c>
      <c r="C45" s="55" t="n">
        <f aca="false">'PLR SUM'!C40</f>
        <v>25</v>
      </c>
      <c r="D45" s="55" t="n">
        <f aca="false">'PLR SUM'!D40</f>
        <v>0</v>
      </c>
      <c r="E45" s="55" t="n">
        <f aca="false">'PLR SUM'!E40</f>
        <v>0</v>
      </c>
    </row>
  </sheetData>
  <mergeCells count="3">
    <mergeCell ref="H26:J26"/>
    <mergeCell ref="L26:N26"/>
    <mergeCell ref="P26:R26"/>
  </mergeCells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1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A7" activeCellId="0" sqref="A7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0" width="38.83"/>
    <col collapsed="false" customWidth="true" hidden="false" outlineLevel="0" max="2" min="2" style="70" width="3.99"/>
    <col collapsed="false" customWidth="true" hidden="false" outlineLevel="0" max="26" min="3" style="70" width="13.32"/>
    <col collapsed="false" customWidth="true" hidden="false" outlineLevel="0" max="27" min="27" style="70" width="15.99"/>
  </cols>
  <sheetData>
    <row r="1" customFormat="false" ht="12" hidden="false" customHeight="true" outlineLevel="0" collapsed="false">
      <c r="A1" s="71" t="s">
        <v>94</v>
      </c>
    </row>
    <row r="2" customFormat="false" ht="12" hidden="false" customHeight="true" outlineLevel="0" collapsed="false">
      <c r="A2" s="71" t="s">
        <v>32</v>
      </c>
    </row>
    <row r="3" customFormat="false" ht="12" hidden="false" customHeight="true" outlineLevel="0" collapsed="false">
      <c r="A3" s="71" t="s">
        <v>95</v>
      </c>
    </row>
    <row r="4" customFormat="false" ht="12" hidden="false" customHeight="true" outlineLevel="0" collapsed="false">
      <c r="A4" s="71" t="s">
        <v>96</v>
      </c>
    </row>
    <row r="6" customFormat="false" ht="12" hidden="false" customHeight="true" outlineLevel="0" collapsed="false">
      <c r="A6" s="72" t="s">
        <v>34</v>
      </c>
      <c r="C6" s="73" t="s">
        <v>35</v>
      </c>
      <c r="D6" s="73" t="s">
        <v>36</v>
      </c>
      <c r="E6" s="73" t="s">
        <v>37</v>
      </c>
      <c r="F6" s="73" t="s">
        <v>38</v>
      </c>
      <c r="G6" s="73" t="s">
        <v>39</v>
      </c>
      <c r="H6" s="73" t="s">
        <v>40</v>
      </c>
      <c r="I6" s="73" t="s">
        <v>41</v>
      </c>
      <c r="J6" s="73" t="s">
        <v>42</v>
      </c>
      <c r="K6" s="73" t="s">
        <v>43</v>
      </c>
      <c r="L6" s="73" t="s">
        <v>44</v>
      </c>
      <c r="M6" s="73" t="s">
        <v>45</v>
      </c>
      <c r="N6" s="73" t="s">
        <v>46</v>
      </c>
      <c r="O6" s="73" t="s">
        <v>47</v>
      </c>
      <c r="P6" s="73" t="s">
        <v>48</v>
      </c>
      <c r="Q6" s="73" t="s">
        <v>49</v>
      </c>
      <c r="R6" s="73" t="s">
        <v>50</v>
      </c>
      <c r="S6" s="73" t="s">
        <v>51</v>
      </c>
      <c r="T6" s="73" t="s">
        <v>52</v>
      </c>
      <c r="U6" s="73" t="s">
        <v>53</v>
      </c>
      <c r="V6" s="73" t="s">
        <v>54</v>
      </c>
      <c r="W6" s="73" t="s">
        <v>55</v>
      </c>
      <c r="X6" s="73" t="s">
        <v>56</v>
      </c>
      <c r="Y6" s="73" t="s">
        <v>57</v>
      </c>
      <c r="Z6" s="73" t="s">
        <v>58</v>
      </c>
      <c r="AA6" s="73" t="s">
        <v>34</v>
      </c>
    </row>
    <row r="7" customFormat="false" ht="11.25" hidden="false" customHeight="true" outlineLevel="0" collapsed="false">
      <c r="A7" s="74" t="s">
        <v>59</v>
      </c>
      <c r="C7" s="75" t="n">
        <v>416261.2</v>
      </c>
      <c r="D7" s="75" t="n">
        <v>473563.88</v>
      </c>
      <c r="E7" s="75" t="n">
        <v>454733.72</v>
      </c>
      <c r="F7" s="75" t="n">
        <v>482738.28</v>
      </c>
      <c r="G7" s="75" t="n">
        <v>399928.28</v>
      </c>
      <c r="H7" s="75" t="n">
        <v>397736.68</v>
      </c>
      <c r="I7" s="75" t="n">
        <v>359157</v>
      </c>
      <c r="J7" s="75" t="n">
        <v>435167.08</v>
      </c>
      <c r="K7" s="75" t="n">
        <v>449526.76</v>
      </c>
      <c r="L7" s="75" t="n">
        <v>398651.52</v>
      </c>
      <c r="M7" s="75" t="n">
        <v>482317.12</v>
      </c>
      <c r="N7" s="75" t="n">
        <v>446515</v>
      </c>
      <c r="O7" s="75" t="n">
        <v>451084</v>
      </c>
      <c r="P7" s="75" t="n">
        <v>277849.4</v>
      </c>
      <c r="Q7" s="75" t="n">
        <v>258415.6</v>
      </c>
      <c r="R7" s="75" t="n">
        <v>271656.4</v>
      </c>
      <c r="S7" s="75" t="n">
        <v>252924.48</v>
      </c>
      <c r="T7" s="75" t="n">
        <v>250872.48</v>
      </c>
      <c r="U7" s="75" t="n">
        <v>245932</v>
      </c>
      <c r="V7" s="75" t="n">
        <v>245628.48</v>
      </c>
      <c r="W7" s="75" t="n">
        <v>243592.48</v>
      </c>
      <c r="X7" s="75" t="n">
        <v>235352</v>
      </c>
      <c r="Y7" s="75" t="n">
        <v>267156.96</v>
      </c>
      <c r="Z7" s="75" t="n">
        <v>239139.52</v>
      </c>
      <c r="AA7" s="75" t="n">
        <v>8435900.32</v>
      </c>
    </row>
    <row r="8" customFormat="false" ht="11.25" hidden="false" customHeight="true" outlineLevel="0" collapsed="false">
      <c r="A8" s="74" t="s">
        <v>60</v>
      </c>
      <c r="C8" s="75" t="n">
        <v>-1149692</v>
      </c>
      <c r="D8" s="75" t="n">
        <v>-1201479</v>
      </c>
      <c r="E8" s="75" t="n">
        <v>-1081506</v>
      </c>
      <c r="F8" s="75" t="n">
        <v>-1052157</v>
      </c>
      <c r="G8" s="75" t="n">
        <v>-1020130</v>
      </c>
      <c r="H8" s="75" t="n">
        <v>-971518</v>
      </c>
      <c r="I8" s="75" t="n">
        <v>-949383</v>
      </c>
      <c r="J8" s="75" t="n">
        <v>-1044769</v>
      </c>
      <c r="K8" s="75" t="n">
        <v>-1086528</v>
      </c>
      <c r="L8" s="75" t="n">
        <v>-955601</v>
      </c>
      <c r="M8" s="75" t="n">
        <v>-1088142</v>
      </c>
      <c r="N8" s="75" t="n">
        <v>-1072882</v>
      </c>
      <c r="O8" s="75" t="n">
        <v>-1172186</v>
      </c>
      <c r="P8" s="75" t="n">
        <v>-1282511</v>
      </c>
      <c r="Q8" s="75" t="n">
        <v>-1150114</v>
      </c>
      <c r="R8" s="75" t="n">
        <v>-1131553</v>
      </c>
      <c r="S8" s="75" t="n">
        <v>-1104012</v>
      </c>
      <c r="T8" s="75" t="n">
        <v>-1039618</v>
      </c>
      <c r="U8" s="75" t="n">
        <v>-1019547</v>
      </c>
      <c r="V8" s="75" t="n">
        <v>-1121709</v>
      </c>
      <c r="W8" s="75" t="n">
        <v>-1126595</v>
      </c>
      <c r="X8" s="75" t="n">
        <v>-1056016</v>
      </c>
      <c r="Y8" s="75" t="n">
        <v>-1155861</v>
      </c>
      <c r="Z8" s="75" t="n">
        <v>-1091485</v>
      </c>
      <c r="AA8" s="75" t="n">
        <v>-26124994</v>
      </c>
    </row>
    <row r="9" customFormat="false" ht="11.25" hidden="false" customHeight="true" outlineLevel="0" collapsed="false">
      <c r="A9" s="74" t="s">
        <v>61</v>
      </c>
      <c r="C9" s="75" t="n">
        <v>794688.804</v>
      </c>
      <c r="D9" s="75" t="n">
        <v>758481.029</v>
      </c>
      <c r="E9" s="75" t="n">
        <v>690542.045</v>
      </c>
      <c r="F9" s="75" t="n">
        <v>629856.275</v>
      </c>
      <c r="G9" s="75" t="n">
        <v>640373.8916</v>
      </c>
      <c r="H9" s="75" t="n">
        <v>593601.619</v>
      </c>
      <c r="I9" s="75" t="n">
        <v>560224.428</v>
      </c>
      <c r="J9" s="75" t="n">
        <v>723894.891</v>
      </c>
      <c r="K9" s="75" t="n">
        <v>713116.567</v>
      </c>
      <c r="L9" s="75" t="n">
        <v>602914.874</v>
      </c>
      <c r="M9" s="75" t="n">
        <v>654484.146</v>
      </c>
      <c r="N9" s="75" t="n">
        <v>681169.908</v>
      </c>
      <c r="O9" s="75" t="n">
        <v>732471.18</v>
      </c>
      <c r="P9" s="75" t="n">
        <v>763801.027</v>
      </c>
      <c r="Q9" s="75" t="n">
        <v>696383.167</v>
      </c>
      <c r="R9" s="75" t="n">
        <v>700523.083</v>
      </c>
      <c r="S9" s="75" t="n">
        <v>672680.888</v>
      </c>
      <c r="T9" s="75" t="n">
        <v>606852.301</v>
      </c>
      <c r="U9" s="75" t="n">
        <v>557859.003</v>
      </c>
      <c r="V9" s="75" t="n">
        <v>703247.335</v>
      </c>
      <c r="W9" s="75" t="n">
        <v>680589.825</v>
      </c>
      <c r="X9" s="75" t="n">
        <v>622750.955</v>
      </c>
      <c r="Y9" s="75" t="n">
        <v>682753.345</v>
      </c>
      <c r="Z9" s="75" t="n">
        <v>654014.103</v>
      </c>
      <c r="AA9" s="75" t="n">
        <v>16117274.6896</v>
      </c>
    </row>
    <row r="10" customFormat="false" ht="11.25" hidden="false" customHeight="true" outlineLevel="0" collapsed="false">
      <c r="A10" s="74" t="s">
        <v>62</v>
      </c>
      <c r="C10" s="76" t="n">
        <v>61258.004</v>
      </c>
      <c r="D10" s="76" t="n">
        <v>30565.909</v>
      </c>
      <c r="E10" s="76" t="n">
        <v>63769.765</v>
      </c>
      <c r="F10" s="76" t="n">
        <v>60437.5550000001</v>
      </c>
      <c r="G10" s="76" t="n">
        <v>20172.1716</v>
      </c>
      <c r="H10" s="76" t="n">
        <v>19820.2989999999</v>
      </c>
      <c r="I10" s="76" t="n">
        <v>-30001.572</v>
      </c>
      <c r="J10" s="76" t="n">
        <v>114292.971</v>
      </c>
      <c r="K10" s="76" t="n">
        <v>76115.3270000001</v>
      </c>
      <c r="L10" s="76" t="n">
        <v>45965.394</v>
      </c>
      <c r="M10" s="76" t="n">
        <v>48659.2659999999</v>
      </c>
      <c r="N10" s="76" t="n">
        <v>54802.9080000001</v>
      </c>
      <c r="O10" s="76" t="n">
        <v>11369.1800000001</v>
      </c>
      <c r="P10" s="76" t="n">
        <v>-240860.573</v>
      </c>
      <c r="Q10" s="76" t="n">
        <v>-195315.233</v>
      </c>
      <c r="R10" s="76" t="n">
        <v>-159373.517</v>
      </c>
      <c r="S10" s="76" t="n">
        <v>-178406.632</v>
      </c>
      <c r="T10" s="76" t="n">
        <v>-181893.219</v>
      </c>
      <c r="U10" s="76" t="n">
        <v>-215755.997</v>
      </c>
      <c r="V10" s="76" t="n">
        <v>-172833.185</v>
      </c>
      <c r="W10" s="76" t="n">
        <v>-202412.695</v>
      </c>
      <c r="X10" s="76" t="n">
        <v>-197913.045</v>
      </c>
      <c r="Y10" s="76" t="n">
        <v>-205950.695</v>
      </c>
      <c r="Z10" s="76" t="n">
        <v>-198331.377</v>
      </c>
      <c r="AA10" s="76" t="n">
        <v>-1571818.9904</v>
      </c>
    </row>
    <row r="11" customFormat="false" ht="13.5" hidden="false" customHeight="true" outlineLevel="0" collapsed="false"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</row>
    <row r="12" customFormat="false" ht="11.25" hidden="false" customHeight="true" outlineLevel="0" collapsed="false">
      <c r="A12" s="74" t="s">
        <v>63</v>
      </c>
      <c r="C12" s="75" t="n">
        <v>277226.04</v>
      </c>
      <c r="D12" s="75" t="n">
        <v>281663.84</v>
      </c>
      <c r="E12" s="75" t="n">
        <v>245224.84</v>
      </c>
      <c r="F12" s="75" t="n">
        <v>286471.04</v>
      </c>
      <c r="G12" s="75" t="n">
        <v>200164.79</v>
      </c>
      <c r="H12" s="75" t="n">
        <v>215684.24</v>
      </c>
      <c r="I12" s="75" t="n">
        <v>215431.6</v>
      </c>
      <c r="J12" s="75" t="n">
        <v>175677.44</v>
      </c>
      <c r="K12" s="75" t="n">
        <v>164744.36</v>
      </c>
      <c r="L12" s="75" t="n">
        <v>179360.68</v>
      </c>
      <c r="M12" s="75" t="n">
        <v>188456.63</v>
      </c>
      <c r="N12" s="75" t="n">
        <v>197030.6</v>
      </c>
      <c r="O12" s="75" t="n">
        <v>215496.92</v>
      </c>
      <c r="P12" s="75" t="n">
        <v>136787</v>
      </c>
      <c r="Q12" s="75" t="n">
        <v>119627</v>
      </c>
      <c r="R12" s="75" t="n">
        <v>144458</v>
      </c>
      <c r="S12" s="75" t="n">
        <v>105800.273</v>
      </c>
      <c r="T12" s="75" t="n">
        <v>115205</v>
      </c>
      <c r="U12" s="75" t="n">
        <v>105545</v>
      </c>
      <c r="V12" s="75" t="n">
        <v>107390</v>
      </c>
      <c r="W12" s="75" t="n">
        <v>107340</v>
      </c>
      <c r="X12" s="75" t="n">
        <v>104622</v>
      </c>
      <c r="Y12" s="75" t="n">
        <v>100895.7628</v>
      </c>
      <c r="Z12" s="75" t="n">
        <v>117982</v>
      </c>
      <c r="AA12" s="75" t="n">
        <v>4108285.0558</v>
      </c>
    </row>
    <row r="13" customFormat="false" ht="11.25" hidden="false" customHeight="true" outlineLevel="0" collapsed="false">
      <c r="A13" s="74" t="s">
        <v>64</v>
      </c>
      <c r="C13" s="75" t="n">
        <v>-820705</v>
      </c>
      <c r="D13" s="75" t="n">
        <v>-801021</v>
      </c>
      <c r="E13" s="75" t="n">
        <v>-676609</v>
      </c>
      <c r="F13" s="75" t="n">
        <v>-727013</v>
      </c>
      <c r="G13" s="75" t="n">
        <v>-640079</v>
      </c>
      <c r="H13" s="75" t="n">
        <v>-653692</v>
      </c>
      <c r="I13" s="75" t="n">
        <v>-615471</v>
      </c>
      <c r="J13" s="75" t="n">
        <v>-616187</v>
      </c>
      <c r="K13" s="75" t="n">
        <v>-590913</v>
      </c>
      <c r="L13" s="75" t="n">
        <v>-651027</v>
      </c>
      <c r="M13" s="75" t="n">
        <v>-646444</v>
      </c>
      <c r="N13" s="75" t="n">
        <v>-737441</v>
      </c>
      <c r="O13" s="75" t="n">
        <v>-843625</v>
      </c>
      <c r="P13" s="75" t="n">
        <v>-844940</v>
      </c>
      <c r="Q13" s="75" t="n">
        <v>-723472</v>
      </c>
      <c r="R13" s="75" t="n">
        <v>-771826</v>
      </c>
      <c r="S13" s="75" t="n">
        <v>-684959</v>
      </c>
      <c r="T13" s="75" t="n">
        <v>-700089</v>
      </c>
      <c r="U13" s="75" t="n">
        <v>-651134</v>
      </c>
      <c r="V13" s="75" t="n">
        <v>-655263</v>
      </c>
      <c r="W13" s="75" t="n">
        <v>-665393</v>
      </c>
      <c r="X13" s="75" t="n">
        <v>-648518</v>
      </c>
      <c r="Y13" s="75" t="n">
        <v>-680676</v>
      </c>
      <c r="Z13" s="75" t="n">
        <v>-816026</v>
      </c>
      <c r="AA13" s="75" t="n">
        <v>-16862523</v>
      </c>
    </row>
    <row r="14" customFormat="false" ht="11.25" hidden="false" customHeight="true" outlineLevel="0" collapsed="false">
      <c r="A14" s="74" t="s">
        <v>65</v>
      </c>
      <c r="C14" s="75" t="n">
        <v>468393.992</v>
      </c>
      <c r="D14" s="75" t="n">
        <v>452925.078</v>
      </c>
      <c r="E14" s="75" t="n">
        <v>398109.964</v>
      </c>
      <c r="F14" s="75" t="n">
        <v>387159.3688</v>
      </c>
      <c r="G14" s="75" t="n">
        <v>376975.9633</v>
      </c>
      <c r="H14" s="75" t="n">
        <v>381467.2133</v>
      </c>
      <c r="I14" s="75" t="n">
        <v>323306.5672</v>
      </c>
      <c r="J14" s="75" t="n">
        <v>438031.9</v>
      </c>
      <c r="K14" s="75" t="n">
        <v>409673.266</v>
      </c>
      <c r="L14" s="75" t="n">
        <v>412383.755</v>
      </c>
      <c r="M14" s="75" t="n">
        <v>341498.642</v>
      </c>
      <c r="N14" s="75" t="n">
        <v>400798.287</v>
      </c>
      <c r="O14" s="75" t="n">
        <v>540480.272</v>
      </c>
      <c r="P14" s="75" t="n">
        <v>462207.334</v>
      </c>
      <c r="Q14" s="75" t="n">
        <v>391296.018</v>
      </c>
      <c r="R14" s="75" t="n">
        <v>460843.207</v>
      </c>
      <c r="S14" s="75" t="n">
        <v>396993.408</v>
      </c>
      <c r="T14" s="75" t="n">
        <v>388823.886</v>
      </c>
      <c r="U14" s="75" t="n">
        <v>314817.834</v>
      </c>
      <c r="V14" s="75" t="n">
        <v>448583.898</v>
      </c>
      <c r="W14" s="75" t="n">
        <v>430709.237</v>
      </c>
      <c r="X14" s="75" t="n">
        <v>413337.501</v>
      </c>
      <c r="Y14" s="75" t="n">
        <v>393927.466</v>
      </c>
      <c r="Z14" s="75" t="n">
        <v>437264.193</v>
      </c>
      <c r="AA14" s="75" t="n">
        <v>9870008.2506</v>
      </c>
    </row>
    <row r="15" customFormat="false" ht="11.25" hidden="false" customHeight="true" outlineLevel="0" collapsed="false">
      <c r="A15" s="74" t="s">
        <v>66</v>
      </c>
      <c r="C15" s="76" t="n">
        <v>-75084.9679999999</v>
      </c>
      <c r="D15" s="76" t="n">
        <v>-66432.082</v>
      </c>
      <c r="E15" s="76" t="n">
        <v>-33274.1960000001</v>
      </c>
      <c r="F15" s="76" t="n">
        <v>-53382.5912</v>
      </c>
      <c r="G15" s="76" t="n">
        <v>-62938.2467</v>
      </c>
      <c r="H15" s="76" t="n">
        <v>-56540.5467</v>
      </c>
      <c r="I15" s="76" t="n">
        <v>-76732.8328</v>
      </c>
      <c r="J15" s="76" t="n">
        <v>-2477.65999999997</v>
      </c>
      <c r="K15" s="76" t="n">
        <v>-16495.374</v>
      </c>
      <c r="L15" s="76" t="n">
        <v>-59282.565</v>
      </c>
      <c r="M15" s="76" t="n">
        <v>-116488.728</v>
      </c>
      <c r="N15" s="76" t="n">
        <v>-139612.113</v>
      </c>
      <c r="O15" s="76" t="n">
        <v>-87647.808</v>
      </c>
      <c r="P15" s="76" t="n">
        <v>-245945.666</v>
      </c>
      <c r="Q15" s="76" t="n">
        <v>-212548.982</v>
      </c>
      <c r="R15" s="76" t="n">
        <v>-166524.793</v>
      </c>
      <c r="S15" s="76" t="n">
        <v>-182165.319</v>
      </c>
      <c r="T15" s="76" t="n">
        <v>-196060.114</v>
      </c>
      <c r="U15" s="76" t="n">
        <v>-230771.166</v>
      </c>
      <c r="V15" s="76" t="n">
        <v>-99289.102</v>
      </c>
      <c r="W15" s="76" t="n">
        <v>-127343.763</v>
      </c>
      <c r="X15" s="76" t="n">
        <v>-130558.499</v>
      </c>
      <c r="Y15" s="76" t="n">
        <v>-185852.7712</v>
      </c>
      <c r="Z15" s="76" t="n">
        <v>-260779.807</v>
      </c>
      <c r="AA15" s="76" t="n">
        <v>-2884229.6936</v>
      </c>
    </row>
    <row r="16" customFormat="false" ht="13.5" hidden="false" customHeight="true" outlineLevel="0" collapsed="false">
      <c r="C16" s="77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</row>
    <row r="17" customFormat="false" ht="11.25" hidden="false" customHeight="true" outlineLevel="0" collapsed="false">
      <c r="A17" s="71" t="s">
        <v>97</v>
      </c>
      <c r="C17" s="78" t="n">
        <v>-13826.964</v>
      </c>
      <c r="D17" s="78" t="n">
        <v>-35866.173</v>
      </c>
      <c r="E17" s="78" t="n">
        <v>30495.569</v>
      </c>
      <c r="F17" s="78" t="n">
        <v>7054.96380000003</v>
      </c>
      <c r="G17" s="78" t="n">
        <v>-42766.0751</v>
      </c>
      <c r="H17" s="78" t="n">
        <v>-36720.2477000001</v>
      </c>
      <c r="I17" s="78" t="n">
        <v>-106734.4048</v>
      </c>
      <c r="J17" s="78" t="n">
        <v>111815.311</v>
      </c>
      <c r="K17" s="78" t="n">
        <v>59619.953</v>
      </c>
      <c r="L17" s="78" t="n">
        <v>-13317.171</v>
      </c>
      <c r="M17" s="78" t="n">
        <v>-67829.4620000001</v>
      </c>
      <c r="N17" s="78" t="n">
        <v>-84809.205</v>
      </c>
      <c r="O17" s="78" t="n">
        <v>-76278.6279999999</v>
      </c>
      <c r="P17" s="78" t="n">
        <v>-486806.239</v>
      </c>
      <c r="Q17" s="78" t="n">
        <v>-407864.215</v>
      </c>
      <c r="R17" s="78" t="n">
        <v>-325898.31</v>
      </c>
      <c r="S17" s="78" t="n">
        <v>-360571.951</v>
      </c>
      <c r="T17" s="78" t="n">
        <v>-377953.333</v>
      </c>
      <c r="U17" s="78" t="n">
        <v>-446527.163</v>
      </c>
      <c r="V17" s="78" t="n">
        <v>-272122.287</v>
      </c>
      <c r="W17" s="78" t="n">
        <v>-329756.458</v>
      </c>
      <c r="X17" s="78" t="n">
        <v>-328471.544</v>
      </c>
      <c r="Y17" s="78" t="n">
        <v>-391803.4662</v>
      </c>
      <c r="Z17" s="78" t="n">
        <v>-459111.184</v>
      </c>
      <c r="AA17" s="78" t="n">
        <v>-4456048.684</v>
      </c>
    </row>
    <row r="18" customFormat="false" ht="13.5" hidden="false" customHeight="true" outlineLevel="0" collapsed="false"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</row>
    <row r="19" customFormat="false" ht="13.5" hidden="false" customHeight="true" outlineLevel="0" collapsed="false"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</row>
    <row r="20" customFormat="false" ht="12" hidden="false" customHeight="true" outlineLevel="0" collapsed="false">
      <c r="A20" s="72" t="s">
        <v>68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</row>
    <row r="21" customFormat="false" ht="11.25" hidden="false" customHeight="true" outlineLevel="0" collapsed="false">
      <c r="A21" s="74" t="s">
        <v>59</v>
      </c>
      <c r="C21" s="75" t="n">
        <v>-10000</v>
      </c>
      <c r="D21" s="75" t="n">
        <v>0</v>
      </c>
      <c r="E21" s="75" t="n">
        <v>0</v>
      </c>
      <c r="F21" s="75" t="n">
        <v>0</v>
      </c>
      <c r="G21" s="75" t="n">
        <v>-20800</v>
      </c>
      <c r="H21" s="75" t="n">
        <v>-20800</v>
      </c>
      <c r="I21" s="75" t="n">
        <v>-20000</v>
      </c>
      <c r="J21" s="75" t="n">
        <v>0</v>
      </c>
      <c r="K21" s="75" t="n">
        <v>0</v>
      </c>
      <c r="L21" s="75" t="n">
        <v>0</v>
      </c>
      <c r="M21" s="75" t="n">
        <v>0</v>
      </c>
      <c r="N21" s="75" t="n">
        <v>0</v>
      </c>
      <c r="O21" s="75" t="n">
        <v>0</v>
      </c>
      <c r="P21" s="75" t="n">
        <v>0</v>
      </c>
      <c r="Q21" s="75" t="n">
        <v>0</v>
      </c>
      <c r="R21" s="75" t="n">
        <v>0</v>
      </c>
      <c r="S21" s="75" t="n">
        <v>0</v>
      </c>
      <c r="T21" s="75" t="n">
        <v>0</v>
      </c>
      <c r="U21" s="75" t="n">
        <v>0</v>
      </c>
      <c r="V21" s="75" t="n">
        <v>0</v>
      </c>
      <c r="W21" s="75" t="n">
        <v>0</v>
      </c>
      <c r="X21" s="75" t="n">
        <v>0</v>
      </c>
      <c r="Y21" s="75" t="n">
        <v>0</v>
      </c>
      <c r="Z21" s="75" t="n">
        <v>0</v>
      </c>
      <c r="AA21" s="75" t="n">
        <v>-71600</v>
      </c>
    </row>
    <row r="22" customFormat="false" ht="11.25" hidden="false" customHeight="true" outlineLevel="0" collapsed="false">
      <c r="A22" s="74" t="s">
        <v>61</v>
      </c>
      <c r="C22" s="75" t="n">
        <v>0</v>
      </c>
      <c r="D22" s="75" t="n">
        <v>0</v>
      </c>
      <c r="E22" s="75" t="n">
        <v>0</v>
      </c>
      <c r="F22" s="75" t="n">
        <v>0</v>
      </c>
      <c r="G22" s="75" t="n">
        <v>0</v>
      </c>
      <c r="H22" s="75" t="n">
        <v>0</v>
      </c>
      <c r="I22" s="75" t="n">
        <v>0</v>
      </c>
      <c r="J22" s="75" t="n">
        <v>0</v>
      </c>
      <c r="K22" s="75" t="n">
        <v>0</v>
      </c>
      <c r="L22" s="75" t="n">
        <v>0</v>
      </c>
      <c r="M22" s="75" t="n">
        <v>0</v>
      </c>
      <c r="N22" s="75" t="n">
        <v>0</v>
      </c>
      <c r="O22" s="75" t="n">
        <v>0</v>
      </c>
      <c r="P22" s="75" t="n">
        <v>0</v>
      </c>
      <c r="Q22" s="75" t="n">
        <v>0</v>
      </c>
      <c r="R22" s="75" t="n">
        <v>0</v>
      </c>
      <c r="S22" s="75" t="n">
        <v>0</v>
      </c>
      <c r="T22" s="75" t="n">
        <v>0</v>
      </c>
      <c r="U22" s="75" t="n">
        <v>0</v>
      </c>
      <c r="V22" s="75" t="n">
        <v>0</v>
      </c>
      <c r="W22" s="75" t="n">
        <v>0</v>
      </c>
      <c r="X22" s="75" t="n">
        <v>0</v>
      </c>
      <c r="Y22" s="75" t="n">
        <v>0</v>
      </c>
      <c r="Z22" s="75" t="n">
        <v>0</v>
      </c>
      <c r="AA22" s="75" t="n">
        <v>0</v>
      </c>
    </row>
    <row r="23" customFormat="false" ht="11.25" hidden="false" customHeight="true" outlineLevel="0" collapsed="false">
      <c r="A23" s="74" t="s">
        <v>63</v>
      </c>
      <c r="C23" s="75" t="n">
        <v>0</v>
      </c>
      <c r="D23" s="75" t="n">
        <v>0</v>
      </c>
      <c r="E23" s="75" t="n">
        <v>0</v>
      </c>
      <c r="F23" s="75" t="n">
        <v>0</v>
      </c>
      <c r="G23" s="75" t="n">
        <v>0</v>
      </c>
      <c r="H23" s="75" t="n">
        <v>0</v>
      </c>
      <c r="I23" s="75" t="n">
        <v>0</v>
      </c>
      <c r="J23" s="75" t="n">
        <v>0</v>
      </c>
      <c r="K23" s="75" t="n">
        <v>0</v>
      </c>
      <c r="L23" s="75" t="n">
        <v>0</v>
      </c>
      <c r="M23" s="75" t="n">
        <v>0</v>
      </c>
      <c r="N23" s="75" t="n">
        <v>0</v>
      </c>
      <c r="O23" s="75" t="n">
        <v>0</v>
      </c>
      <c r="P23" s="75" t="n">
        <v>0</v>
      </c>
      <c r="Q23" s="75" t="n">
        <v>0</v>
      </c>
      <c r="R23" s="75" t="n">
        <v>0</v>
      </c>
      <c r="S23" s="75" t="n">
        <v>0</v>
      </c>
      <c r="T23" s="75" t="n">
        <v>0</v>
      </c>
      <c r="U23" s="75" t="n">
        <v>0</v>
      </c>
      <c r="V23" s="75" t="n">
        <v>0</v>
      </c>
      <c r="W23" s="75" t="n">
        <v>0</v>
      </c>
      <c r="X23" s="75" t="n">
        <v>0</v>
      </c>
      <c r="Y23" s="75" t="n">
        <v>0</v>
      </c>
      <c r="Z23" s="75" t="n">
        <v>0</v>
      </c>
      <c r="AA23" s="75" t="n">
        <v>0</v>
      </c>
    </row>
    <row r="24" customFormat="false" ht="11.25" hidden="false" customHeight="true" outlineLevel="0" collapsed="false">
      <c r="A24" s="74" t="s">
        <v>65</v>
      </c>
      <c r="C24" s="75" t="n">
        <v>0</v>
      </c>
      <c r="D24" s="75" t="n">
        <v>0</v>
      </c>
      <c r="E24" s="75" t="n">
        <v>0</v>
      </c>
      <c r="F24" s="75" t="n">
        <v>0</v>
      </c>
      <c r="G24" s="75" t="n">
        <v>0</v>
      </c>
      <c r="H24" s="75" t="n">
        <v>0</v>
      </c>
      <c r="I24" s="75" t="n">
        <v>0</v>
      </c>
      <c r="J24" s="75" t="n">
        <v>0</v>
      </c>
      <c r="K24" s="75" t="n">
        <v>0</v>
      </c>
      <c r="L24" s="75" t="n">
        <v>0</v>
      </c>
      <c r="M24" s="75" t="n">
        <v>0</v>
      </c>
      <c r="N24" s="75" t="n">
        <v>0</v>
      </c>
      <c r="O24" s="75" t="n">
        <v>0</v>
      </c>
      <c r="P24" s="75" t="n">
        <v>0</v>
      </c>
      <c r="Q24" s="75" t="n">
        <v>0</v>
      </c>
      <c r="R24" s="75" t="n">
        <v>0</v>
      </c>
      <c r="S24" s="75" t="n">
        <v>0</v>
      </c>
      <c r="T24" s="75" t="n">
        <v>0</v>
      </c>
      <c r="U24" s="75" t="n">
        <v>0</v>
      </c>
      <c r="V24" s="75" t="n">
        <v>0</v>
      </c>
      <c r="W24" s="75" t="n">
        <v>0</v>
      </c>
      <c r="X24" s="75" t="n">
        <v>0</v>
      </c>
      <c r="Y24" s="75" t="n">
        <v>0</v>
      </c>
      <c r="Z24" s="75" t="n">
        <v>0</v>
      </c>
      <c r="AA24" s="75" t="n">
        <v>0</v>
      </c>
    </row>
    <row r="25" customFormat="false" ht="13.5" hidden="false" customHeight="true" outlineLevel="0" collapsed="false"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</row>
    <row r="26" customFormat="false" ht="11.25" hidden="false" customHeight="true" outlineLevel="0" collapsed="false">
      <c r="A26" s="71" t="s">
        <v>97</v>
      </c>
      <c r="C26" s="78" t="n">
        <v>-10000</v>
      </c>
      <c r="D26" s="78" t="n">
        <v>0</v>
      </c>
      <c r="E26" s="78" t="n">
        <v>0</v>
      </c>
      <c r="F26" s="78" t="n">
        <v>0</v>
      </c>
      <c r="G26" s="78" t="n">
        <v>-20800</v>
      </c>
      <c r="H26" s="78" t="n">
        <v>-20800</v>
      </c>
      <c r="I26" s="78" t="n">
        <v>-20000</v>
      </c>
      <c r="J26" s="78" t="n">
        <v>0</v>
      </c>
      <c r="K26" s="78" t="n">
        <v>0</v>
      </c>
      <c r="L26" s="78" t="n">
        <v>0</v>
      </c>
      <c r="M26" s="78" t="n">
        <v>0</v>
      </c>
      <c r="N26" s="78" t="n">
        <v>0</v>
      </c>
      <c r="O26" s="78" t="n">
        <v>0</v>
      </c>
      <c r="P26" s="78" t="n">
        <v>0</v>
      </c>
      <c r="Q26" s="78" t="n">
        <v>0</v>
      </c>
      <c r="R26" s="78" t="n">
        <v>0</v>
      </c>
      <c r="S26" s="78" t="n">
        <v>0</v>
      </c>
      <c r="T26" s="78" t="n">
        <v>0</v>
      </c>
      <c r="U26" s="78" t="n">
        <v>0</v>
      </c>
      <c r="V26" s="78" t="n">
        <v>0</v>
      </c>
      <c r="W26" s="78" t="n">
        <v>0</v>
      </c>
      <c r="X26" s="78" t="n">
        <v>0</v>
      </c>
      <c r="Y26" s="78" t="n">
        <v>0</v>
      </c>
      <c r="Z26" s="78" t="n">
        <v>0</v>
      </c>
      <c r="AA26" s="78" t="n">
        <v>-71600</v>
      </c>
    </row>
    <row r="27" customFormat="false" ht="13.5" hidden="false" customHeight="true" outlineLevel="0" collapsed="false"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</row>
    <row r="28" customFormat="false" ht="13.5" hidden="false" customHeight="true" outlineLevel="0" collapsed="false"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</row>
    <row r="29" customFormat="false" ht="13.5" hidden="false" customHeight="true" outlineLevel="0" collapsed="false"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</row>
    <row r="30" customFormat="false" ht="12" hidden="false" customHeight="true" outlineLevel="0" collapsed="false">
      <c r="A30" s="72" t="s">
        <v>71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</row>
    <row r="31" customFormat="false" ht="11.25" hidden="false" customHeight="true" outlineLevel="0" collapsed="false">
      <c r="A31" s="74" t="s">
        <v>59</v>
      </c>
      <c r="C31" s="75" t="n">
        <v>426261.2</v>
      </c>
      <c r="D31" s="75" t="n">
        <v>473563.88</v>
      </c>
      <c r="E31" s="75" t="n">
        <v>454733.72</v>
      </c>
      <c r="F31" s="75" t="n">
        <v>482738.28</v>
      </c>
      <c r="G31" s="75" t="n">
        <v>420728.28</v>
      </c>
      <c r="H31" s="75" t="n">
        <v>418536.68</v>
      </c>
      <c r="I31" s="75" t="n">
        <v>379157</v>
      </c>
      <c r="J31" s="75" t="n">
        <v>435167.08</v>
      </c>
      <c r="K31" s="75" t="n">
        <v>449526.76</v>
      </c>
      <c r="L31" s="75" t="n">
        <v>398651.52</v>
      </c>
      <c r="M31" s="75" t="n">
        <v>482317.12</v>
      </c>
      <c r="N31" s="75" t="n">
        <v>446515</v>
      </c>
      <c r="O31" s="75" t="n">
        <v>451084</v>
      </c>
      <c r="P31" s="75" t="n">
        <v>277849.4</v>
      </c>
      <c r="Q31" s="75" t="n">
        <v>258415.6</v>
      </c>
      <c r="R31" s="75" t="n">
        <v>271656.4</v>
      </c>
      <c r="S31" s="75" t="n">
        <v>252924.48</v>
      </c>
      <c r="T31" s="75" t="n">
        <v>250872.48</v>
      </c>
      <c r="U31" s="75" t="n">
        <v>245932</v>
      </c>
      <c r="V31" s="75" t="n">
        <v>245628.48</v>
      </c>
      <c r="W31" s="75" t="n">
        <v>243592.48</v>
      </c>
      <c r="X31" s="75" t="n">
        <v>235352</v>
      </c>
      <c r="Y31" s="75" t="n">
        <v>267156.96</v>
      </c>
      <c r="Z31" s="75" t="n">
        <v>239139.52</v>
      </c>
      <c r="AA31" s="75" t="n">
        <v>8507500.32</v>
      </c>
    </row>
    <row r="32" customFormat="false" ht="11.25" hidden="false" customHeight="true" outlineLevel="0" collapsed="false">
      <c r="A32" s="74" t="s">
        <v>60</v>
      </c>
      <c r="C32" s="75" t="n">
        <v>-1149692</v>
      </c>
      <c r="D32" s="75" t="n">
        <v>-1201479</v>
      </c>
      <c r="E32" s="75" t="n">
        <v>-1081506</v>
      </c>
      <c r="F32" s="75" t="n">
        <v>-1052157</v>
      </c>
      <c r="G32" s="75" t="n">
        <v>-1020130</v>
      </c>
      <c r="H32" s="75" t="n">
        <v>-971518</v>
      </c>
      <c r="I32" s="75" t="n">
        <v>-949383</v>
      </c>
      <c r="J32" s="75" t="n">
        <v>-1044769</v>
      </c>
      <c r="K32" s="75" t="n">
        <v>-1086528</v>
      </c>
      <c r="L32" s="75" t="n">
        <v>-955601</v>
      </c>
      <c r="M32" s="75" t="n">
        <v>-1088142</v>
      </c>
      <c r="N32" s="75" t="n">
        <v>-1072882</v>
      </c>
      <c r="O32" s="75" t="n">
        <v>-1172186</v>
      </c>
      <c r="P32" s="75" t="n">
        <v>-1282511</v>
      </c>
      <c r="Q32" s="75" t="n">
        <v>-1150114</v>
      </c>
      <c r="R32" s="75" t="n">
        <v>-1131553</v>
      </c>
      <c r="S32" s="75" t="n">
        <v>-1104012</v>
      </c>
      <c r="T32" s="75" t="n">
        <v>-1039618</v>
      </c>
      <c r="U32" s="75" t="n">
        <v>-1019547</v>
      </c>
      <c r="V32" s="75" t="n">
        <v>-1121709</v>
      </c>
      <c r="W32" s="75" t="n">
        <v>-1126595</v>
      </c>
      <c r="X32" s="75" t="n">
        <v>-1056016</v>
      </c>
      <c r="Y32" s="75" t="n">
        <v>-1155861</v>
      </c>
      <c r="Z32" s="75" t="n">
        <v>-1091485</v>
      </c>
      <c r="AA32" s="75" t="n">
        <v>-26124994</v>
      </c>
    </row>
    <row r="33" customFormat="false" ht="11.25" hidden="false" customHeight="true" outlineLevel="0" collapsed="false">
      <c r="A33" s="74" t="s">
        <v>61</v>
      </c>
      <c r="C33" s="75" t="n">
        <v>794688.804</v>
      </c>
      <c r="D33" s="75" t="n">
        <v>758481.029</v>
      </c>
      <c r="E33" s="75" t="n">
        <v>690542.045</v>
      </c>
      <c r="F33" s="75" t="n">
        <v>629856.275</v>
      </c>
      <c r="G33" s="75" t="n">
        <v>640373.8916</v>
      </c>
      <c r="H33" s="75" t="n">
        <v>593601.619</v>
      </c>
      <c r="I33" s="75" t="n">
        <v>560224.428</v>
      </c>
      <c r="J33" s="75" t="n">
        <v>723894.891</v>
      </c>
      <c r="K33" s="75" t="n">
        <v>713116.567</v>
      </c>
      <c r="L33" s="75" t="n">
        <v>602914.874</v>
      </c>
      <c r="M33" s="75" t="n">
        <v>654484.146</v>
      </c>
      <c r="N33" s="75" t="n">
        <v>681169.908</v>
      </c>
      <c r="O33" s="75" t="n">
        <v>732471.18</v>
      </c>
      <c r="P33" s="75" t="n">
        <v>763801.027</v>
      </c>
      <c r="Q33" s="75" t="n">
        <v>696383.167</v>
      </c>
      <c r="R33" s="75" t="n">
        <v>700523.083</v>
      </c>
      <c r="S33" s="75" t="n">
        <v>672680.888</v>
      </c>
      <c r="T33" s="75" t="n">
        <v>606852.301</v>
      </c>
      <c r="U33" s="75" t="n">
        <v>557859.003</v>
      </c>
      <c r="V33" s="75" t="n">
        <v>703247.335</v>
      </c>
      <c r="W33" s="75" t="n">
        <v>680589.825</v>
      </c>
      <c r="X33" s="75" t="n">
        <v>622750.955</v>
      </c>
      <c r="Y33" s="75" t="n">
        <v>682753.345</v>
      </c>
      <c r="Z33" s="75" t="n">
        <v>654014.103</v>
      </c>
      <c r="AA33" s="75" t="n">
        <v>16117274.6896</v>
      </c>
    </row>
    <row r="34" customFormat="false" ht="11.25" hidden="false" customHeight="true" outlineLevel="0" collapsed="false">
      <c r="A34" s="74" t="s">
        <v>62</v>
      </c>
      <c r="C34" s="76" t="n">
        <v>71258.004</v>
      </c>
      <c r="D34" s="76" t="n">
        <v>30565.909</v>
      </c>
      <c r="E34" s="76" t="n">
        <v>63769.765</v>
      </c>
      <c r="F34" s="76" t="n">
        <v>60437.5550000001</v>
      </c>
      <c r="G34" s="76" t="n">
        <v>40972.1716</v>
      </c>
      <c r="H34" s="76" t="n">
        <v>40620.2989999999</v>
      </c>
      <c r="I34" s="76" t="n">
        <v>-10001.572</v>
      </c>
      <c r="J34" s="76" t="n">
        <v>114292.971</v>
      </c>
      <c r="K34" s="76" t="n">
        <v>76115.3270000001</v>
      </c>
      <c r="L34" s="76" t="n">
        <v>45965.394</v>
      </c>
      <c r="M34" s="76" t="n">
        <v>48659.2659999999</v>
      </c>
      <c r="N34" s="76" t="n">
        <v>54802.9080000001</v>
      </c>
      <c r="O34" s="76" t="n">
        <v>11369.1800000001</v>
      </c>
      <c r="P34" s="76" t="n">
        <v>-240860.573</v>
      </c>
      <c r="Q34" s="76" t="n">
        <v>-195315.233</v>
      </c>
      <c r="R34" s="76" t="n">
        <v>-159373.517</v>
      </c>
      <c r="S34" s="76" t="n">
        <v>-178406.632</v>
      </c>
      <c r="T34" s="76" t="n">
        <v>-181893.219</v>
      </c>
      <c r="U34" s="76" t="n">
        <v>-215755.997</v>
      </c>
      <c r="V34" s="76" t="n">
        <v>-172833.185</v>
      </c>
      <c r="W34" s="76" t="n">
        <v>-202412.695</v>
      </c>
      <c r="X34" s="76" t="n">
        <v>-197913.045</v>
      </c>
      <c r="Y34" s="76" t="n">
        <v>-205950.695</v>
      </c>
      <c r="Z34" s="76" t="n">
        <v>-198331.377</v>
      </c>
      <c r="AA34" s="76" t="n">
        <v>-1500218.9904</v>
      </c>
    </row>
    <row r="35" customFormat="false" ht="13.5" hidden="false" customHeight="true" outlineLevel="0" collapsed="false">
      <c r="C35" s="77"/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</row>
    <row r="36" customFormat="false" ht="11.25" hidden="false" customHeight="true" outlineLevel="0" collapsed="false">
      <c r="A36" s="74" t="s">
        <v>63</v>
      </c>
      <c r="C36" s="75" t="n">
        <v>277226.04</v>
      </c>
      <c r="D36" s="75" t="n">
        <v>281663.84</v>
      </c>
      <c r="E36" s="75" t="n">
        <v>245224.84</v>
      </c>
      <c r="F36" s="75" t="n">
        <v>286471.04</v>
      </c>
      <c r="G36" s="75" t="n">
        <v>200164.79</v>
      </c>
      <c r="H36" s="75" t="n">
        <v>215684.24</v>
      </c>
      <c r="I36" s="75" t="n">
        <v>215431.6</v>
      </c>
      <c r="J36" s="75" t="n">
        <v>175677.44</v>
      </c>
      <c r="K36" s="75" t="n">
        <v>164744.36</v>
      </c>
      <c r="L36" s="75" t="n">
        <v>179360.68</v>
      </c>
      <c r="M36" s="75" t="n">
        <v>188456.63</v>
      </c>
      <c r="N36" s="75" t="n">
        <v>197030.6</v>
      </c>
      <c r="O36" s="75" t="n">
        <v>215496.92</v>
      </c>
      <c r="P36" s="75" t="n">
        <v>136787</v>
      </c>
      <c r="Q36" s="75" t="n">
        <v>119627</v>
      </c>
      <c r="R36" s="75" t="n">
        <v>144458</v>
      </c>
      <c r="S36" s="75" t="n">
        <v>105800.273</v>
      </c>
      <c r="T36" s="75" t="n">
        <v>115205</v>
      </c>
      <c r="U36" s="75" t="n">
        <v>105545</v>
      </c>
      <c r="V36" s="75" t="n">
        <v>107390</v>
      </c>
      <c r="W36" s="75" t="n">
        <v>107340</v>
      </c>
      <c r="X36" s="75" t="n">
        <v>104622</v>
      </c>
      <c r="Y36" s="75" t="n">
        <v>100895.7628</v>
      </c>
      <c r="Z36" s="75" t="n">
        <v>117982</v>
      </c>
      <c r="AA36" s="75" t="n">
        <v>4108285.0558</v>
      </c>
    </row>
    <row r="37" customFormat="false" ht="11.25" hidden="false" customHeight="true" outlineLevel="0" collapsed="false">
      <c r="A37" s="74" t="s">
        <v>64</v>
      </c>
      <c r="C37" s="75" t="n">
        <v>-820705</v>
      </c>
      <c r="D37" s="75" t="n">
        <v>-801021</v>
      </c>
      <c r="E37" s="75" t="n">
        <v>-676609</v>
      </c>
      <c r="F37" s="75" t="n">
        <v>-727013</v>
      </c>
      <c r="G37" s="75" t="n">
        <v>-640079</v>
      </c>
      <c r="H37" s="75" t="n">
        <v>-653692</v>
      </c>
      <c r="I37" s="75" t="n">
        <v>-615471</v>
      </c>
      <c r="J37" s="75" t="n">
        <v>-616187</v>
      </c>
      <c r="K37" s="75" t="n">
        <v>-590913</v>
      </c>
      <c r="L37" s="75" t="n">
        <v>-651027</v>
      </c>
      <c r="M37" s="75" t="n">
        <v>-646444</v>
      </c>
      <c r="N37" s="75" t="n">
        <v>-737441</v>
      </c>
      <c r="O37" s="75" t="n">
        <v>-843625</v>
      </c>
      <c r="P37" s="75" t="n">
        <v>-844940</v>
      </c>
      <c r="Q37" s="75" t="n">
        <v>-723472</v>
      </c>
      <c r="R37" s="75" t="n">
        <v>-771826</v>
      </c>
      <c r="S37" s="75" t="n">
        <v>-684959</v>
      </c>
      <c r="T37" s="75" t="n">
        <v>-700089</v>
      </c>
      <c r="U37" s="75" t="n">
        <v>-651134</v>
      </c>
      <c r="V37" s="75" t="n">
        <v>-655263</v>
      </c>
      <c r="W37" s="75" t="n">
        <v>-665393</v>
      </c>
      <c r="X37" s="75" t="n">
        <v>-648518</v>
      </c>
      <c r="Y37" s="75" t="n">
        <v>-680676</v>
      </c>
      <c r="Z37" s="75" t="n">
        <v>-816026</v>
      </c>
      <c r="AA37" s="75" t="n">
        <v>-16862523</v>
      </c>
    </row>
    <row r="38" customFormat="false" ht="11.25" hidden="false" customHeight="true" outlineLevel="0" collapsed="false">
      <c r="A38" s="74" t="s">
        <v>65</v>
      </c>
      <c r="C38" s="75" t="n">
        <v>468393.992</v>
      </c>
      <c r="D38" s="75" t="n">
        <v>452925.078</v>
      </c>
      <c r="E38" s="75" t="n">
        <v>398109.964</v>
      </c>
      <c r="F38" s="75" t="n">
        <v>387159.3688</v>
      </c>
      <c r="G38" s="75" t="n">
        <v>376975.9633</v>
      </c>
      <c r="H38" s="75" t="n">
        <v>381467.2133</v>
      </c>
      <c r="I38" s="75" t="n">
        <v>323306.5672</v>
      </c>
      <c r="J38" s="75" t="n">
        <v>438031.9</v>
      </c>
      <c r="K38" s="75" t="n">
        <v>409673.266</v>
      </c>
      <c r="L38" s="75" t="n">
        <v>412383.755</v>
      </c>
      <c r="M38" s="75" t="n">
        <v>341498.642</v>
      </c>
      <c r="N38" s="75" t="n">
        <v>400798.287</v>
      </c>
      <c r="O38" s="75" t="n">
        <v>540480.272</v>
      </c>
      <c r="P38" s="75" t="n">
        <v>462207.334</v>
      </c>
      <c r="Q38" s="75" t="n">
        <v>391296.018</v>
      </c>
      <c r="R38" s="75" t="n">
        <v>460843.207</v>
      </c>
      <c r="S38" s="75" t="n">
        <v>396993.408</v>
      </c>
      <c r="T38" s="75" t="n">
        <v>388823.886</v>
      </c>
      <c r="U38" s="75" t="n">
        <v>314817.834</v>
      </c>
      <c r="V38" s="75" t="n">
        <v>448583.898</v>
      </c>
      <c r="W38" s="75" t="n">
        <v>430709.237</v>
      </c>
      <c r="X38" s="75" t="n">
        <v>413337.501</v>
      </c>
      <c r="Y38" s="75" t="n">
        <v>393927.466</v>
      </c>
      <c r="Z38" s="75" t="n">
        <v>437264.193</v>
      </c>
      <c r="AA38" s="75" t="n">
        <v>9870008.2506</v>
      </c>
    </row>
    <row r="39" customFormat="false" ht="11.25" hidden="false" customHeight="true" outlineLevel="0" collapsed="false">
      <c r="A39" s="74" t="s">
        <v>66</v>
      </c>
      <c r="C39" s="76" t="n">
        <v>-75084.9679999999</v>
      </c>
      <c r="D39" s="76" t="n">
        <v>-66432.082</v>
      </c>
      <c r="E39" s="76" t="n">
        <v>-33274.1960000001</v>
      </c>
      <c r="F39" s="76" t="n">
        <v>-53382.5912</v>
      </c>
      <c r="G39" s="76" t="n">
        <v>-62938.2467</v>
      </c>
      <c r="H39" s="76" t="n">
        <v>-56540.5467</v>
      </c>
      <c r="I39" s="76" t="n">
        <v>-76732.8328</v>
      </c>
      <c r="J39" s="76" t="n">
        <v>-2477.65999999997</v>
      </c>
      <c r="K39" s="76" t="n">
        <v>-16495.374</v>
      </c>
      <c r="L39" s="76" t="n">
        <v>-59282.565</v>
      </c>
      <c r="M39" s="76" t="n">
        <v>-116488.728</v>
      </c>
      <c r="N39" s="76" t="n">
        <v>-139612.113</v>
      </c>
      <c r="O39" s="76" t="n">
        <v>-87647.808</v>
      </c>
      <c r="P39" s="76" t="n">
        <v>-245945.666</v>
      </c>
      <c r="Q39" s="76" t="n">
        <v>-212548.982</v>
      </c>
      <c r="R39" s="76" t="n">
        <v>-166524.793</v>
      </c>
      <c r="S39" s="76" t="n">
        <v>-182165.319</v>
      </c>
      <c r="T39" s="76" t="n">
        <v>-196060.114</v>
      </c>
      <c r="U39" s="76" t="n">
        <v>-230771.166</v>
      </c>
      <c r="V39" s="76" t="n">
        <v>-99289.102</v>
      </c>
      <c r="W39" s="76" t="n">
        <v>-127343.763</v>
      </c>
      <c r="X39" s="76" t="n">
        <v>-130558.499</v>
      </c>
      <c r="Y39" s="76" t="n">
        <v>-185852.7712</v>
      </c>
      <c r="Z39" s="76" t="n">
        <v>-260779.807</v>
      </c>
      <c r="AA39" s="76" t="n">
        <v>-2884229.6936</v>
      </c>
    </row>
    <row r="40" customFormat="false" ht="13.5" hidden="false" customHeight="true" outlineLevel="0" collapsed="false"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/>
    </row>
    <row r="41" customFormat="false" ht="11.25" hidden="false" customHeight="true" outlineLevel="0" collapsed="false">
      <c r="A41" s="71" t="s">
        <v>97</v>
      </c>
      <c r="C41" s="78" t="n">
        <v>-3826.96399999998</v>
      </c>
      <c r="D41" s="78" t="n">
        <v>-35866.173</v>
      </c>
      <c r="E41" s="78" t="n">
        <v>30495.569</v>
      </c>
      <c r="F41" s="78" t="n">
        <v>7054.96380000003</v>
      </c>
      <c r="G41" s="78" t="n">
        <v>-21966.0751</v>
      </c>
      <c r="H41" s="78" t="n">
        <v>-15920.2477000001</v>
      </c>
      <c r="I41" s="78" t="n">
        <v>-86734.4048000001</v>
      </c>
      <c r="J41" s="78" t="n">
        <v>111815.311</v>
      </c>
      <c r="K41" s="78" t="n">
        <v>59619.953</v>
      </c>
      <c r="L41" s="78" t="n">
        <v>-13317.171</v>
      </c>
      <c r="M41" s="78" t="n">
        <v>-67829.4620000001</v>
      </c>
      <c r="N41" s="78" t="n">
        <v>-84809.205</v>
      </c>
      <c r="O41" s="78" t="n">
        <v>-76278.6279999999</v>
      </c>
      <c r="P41" s="78" t="n">
        <v>-486806.239</v>
      </c>
      <c r="Q41" s="78" t="n">
        <v>-407864.215</v>
      </c>
      <c r="R41" s="78" t="n">
        <v>-325898.31</v>
      </c>
      <c r="S41" s="78" t="n">
        <v>-360571.951</v>
      </c>
      <c r="T41" s="78" t="n">
        <v>-377953.333</v>
      </c>
      <c r="U41" s="78" t="n">
        <v>-446527.163</v>
      </c>
      <c r="V41" s="78" t="n">
        <v>-272122.287</v>
      </c>
      <c r="W41" s="78" t="n">
        <v>-329756.458</v>
      </c>
      <c r="X41" s="78" t="n">
        <v>-328471.544</v>
      </c>
      <c r="Y41" s="78" t="n">
        <v>-391803.4662</v>
      </c>
      <c r="Z41" s="78" t="n">
        <v>-459111.184</v>
      </c>
      <c r="AA41" s="78" t="n">
        <v>-4384448.684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C7" activeCellId="0" sqref="C7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9" width="33.65"/>
    <col collapsed="false" customWidth="true" hidden="false" outlineLevel="0" max="2" min="2" style="79" width="3.99"/>
    <col collapsed="false" customWidth="true" hidden="false" outlineLevel="0" max="26" min="3" style="79" width="13.32"/>
    <col collapsed="false" customWidth="true" hidden="false" outlineLevel="0" max="27" min="27" style="79" width="15.99"/>
  </cols>
  <sheetData>
    <row r="1" customFormat="false" ht="12" hidden="false" customHeight="true" outlineLevel="0" collapsed="false">
      <c r="A1" s="80" t="s">
        <v>98</v>
      </c>
    </row>
    <row r="2" customFormat="false" ht="12" hidden="false" customHeight="true" outlineLevel="0" collapsed="false">
      <c r="A2" s="80" t="s">
        <v>32</v>
      </c>
    </row>
    <row r="3" customFormat="false" ht="12" hidden="false" customHeight="true" outlineLevel="0" collapsed="false">
      <c r="A3" s="80" t="s">
        <v>95</v>
      </c>
    </row>
    <row r="4" customFormat="false" ht="12" hidden="false" customHeight="true" outlineLevel="0" collapsed="false">
      <c r="A4" s="80" t="s">
        <v>96</v>
      </c>
    </row>
    <row r="6" customFormat="false" ht="12" hidden="false" customHeight="true" outlineLevel="0" collapsed="false">
      <c r="A6" s="81" t="s">
        <v>99</v>
      </c>
      <c r="C6" s="82" t="s">
        <v>35</v>
      </c>
      <c r="D6" s="82" t="s">
        <v>36</v>
      </c>
      <c r="E6" s="82" t="s">
        <v>37</v>
      </c>
      <c r="F6" s="82" t="s">
        <v>38</v>
      </c>
      <c r="G6" s="82" t="s">
        <v>39</v>
      </c>
      <c r="H6" s="82" t="s">
        <v>40</v>
      </c>
      <c r="I6" s="82" t="s">
        <v>41</v>
      </c>
      <c r="J6" s="82" t="s">
        <v>42</v>
      </c>
      <c r="K6" s="82" t="s">
        <v>43</v>
      </c>
      <c r="L6" s="82" t="s">
        <v>44</v>
      </c>
      <c r="M6" s="82" t="s">
        <v>45</v>
      </c>
      <c r="N6" s="82" t="s">
        <v>46</v>
      </c>
      <c r="O6" s="82" t="s">
        <v>47</v>
      </c>
      <c r="P6" s="82" t="s">
        <v>48</v>
      </c>
      <c r="Q6" s="82" t="s">
        <v>49</v>
      </c>
      <c r="R6" s="82" t="s">
        <v>50</v>
      </c>
      <c r="S6" s="82" t="s">
        <v>51</v>
      </c>
      <c r="T6" s="82" t="s">
        <v>52</v>
      </c>
      <c r="U6" s="82" t="s">
        <v>53</v>
      </c>
      <c r="V6" s="82" t="s">
        <v>54</v>
      </c>
      <c r="W6" s="82" t="s">
        <v>55</v>
      </c>
      <c r="X6" s="82" t="s">
        <v>56</v>
      </c>
      <c r="Y6" s="82" t="s">
        <v>57</v>
      </c>
      <c r="Z6" s="82" t="s">
        <v>58</v>
      </c>
      <c r="AA6" s="82" t="s">
        <v>34</v>
      </c>
    </row>
    <row r="7" customFormat="false" ht="11.25" hidden="false" customHeight="true" outlineLevel="0" collapsed="false">
      <c r="A7" s="83" t="s">
        <v>59</v>
      </c>
      <c r="C7" s="83" t="n">
        <v>1065.653</v>
      </c>
      <c r="D7" s="83" t="n">
        <v>1138.3747</v>
      </c>
      <c r="E7" s="83" t="n">
        <v>1184.2024</v>
      </c>
      <c r="F7" s="83" t="n">
        <v>1160.4286</v>
      </c>
      <c r="G7" s="83" t="n">
        <v>1011.3661</v>
      </c>
      <c r="H7" s="83" t="n">
        <v>1006.0978</v>
      </c>
      <c r="I7" s="83" t="n">
        <v>947.8925</v>
      </c>
      <c r="J7" s="83" t="n">
        <v>1046.0747</v>
      </c>
      <c r="K7" s="83" t="n">
        <v>1040.5712</v>
      </c>
      <c r="L7" s="83" t="n">
        <v>1038.155</v>
      </c>
      <c r="M7" s="83" t="n">
        <v>1116.4748</v>
      </c>
      <c r="N7" s="83" t="n">
        <v>1116.2875</v>
      </c>
      <c r="O7" s="83" t="n">
        <v>1127.71</v>
      </c>
      <c r="P7" s="83" t="n">
        <v>667.9072</v>
      </c>
      <c r="Q7" s="83" t="n">
        <v>672.9573</v>
      </c>
      <c r="R7" s="83" t="n">
        <v>653.0202</v>
      </c>
      <c r="S7" s="83" t="n">
        <v>607.9915</v>
      </c>
      <c r="T7" s="83" t="n">
        <v>603.0588</v>
      </c>
      <c r="U7" s="83" t="n">
        <v>614.83</v>
      </c>
      <c r="V7" s="83" t="n">
        <v>590.4531</v>
      </c>
      <c r="W7" s="83" t="n">
        <v>585.5588</v>
      </c>
      <c r="X7" s="83" t="n">
        <v>588.38</v>
      </c>
      <c r="Y7" s="83" t="n">
        <v>618.4189</v>
      </c>
      <c r="Z7" s="83" t="n">
        <v>622.7592</v>
      </c>
      <c r="AA7" s="83" t="n">
        <v>867.4042</v>
      </c>
    </row>
    <row r="8" customFormat="false" ht="11.25" hidden="false" customHeight="true" outlineLevel="0" collapsed="false">
      <c r="A8" s="83" t="s">
        <v>100</v>
      </c>
      <c r="C8" s="83" t="n">
        <v>-2874.23</v>
      </c>
      <c r="D8" s="83" t="n">
        <v>-2888.1707</v>
      </c>
      <c r="E8" s="83" t="n">
        <v>-2816.4219</v>
      </c>
      <c r="F8" s="83" t="n">
        <v>-2529.2236</v>
      </c>
      <c r="G8" s="83" t="n">
        <v>-2452.2356</v>
      </c>
      <c r="H8" s="83" t="n">
        <v>-2335.3798</v>
      </c>
      <c r="I8" s="83" t="n">
        <v>-2373.4575</v>
      </c>
      <c r="J8" s="83" t="n">
        <v>-2511.4639</v>
      </c>
      <c r="K8" s="83" t="n">
        <v>-2515.1111</v>
      </c>
      <c r="L8" s="83" t="n">
        <v>-2488.5443</v>
      </c>
      <c r="M8" s="83" t="n">
        <v>-2518.8472</v>
      </c>
      <c r="N8" s="83" t="n">
        <v>-2682.205</v>
      </c>
      <c r="O8" s="83" t="n">
        <v>-2930.465</v>
      </c>
      <c r="P8" s="83" t="n">
        <v>-3082.9591</v>
      </c>
      <c r="Q8" s="83" t="n">
        <v>-2995.0885</v>
      </c>
      <c r="R8" s="83" t="n">
        <v>-2720.0793</v>
      </c>
      <c r="S8" s="83" t="n">
        <v>-2653.875</v>
      </c>
      <c r="T8" s="83" t="n">
        <v>-2499.0817</v>
      </c>
      <c r="U8" s="83" t="n">
        <v>-2548.8675</v>
      </c>
      <c r="V8" s="83" t="n">
        <v>-2696.4159</v>
      </c>
      <c r="W8" s="83" t="n">
        <v>-2708.1611</v>
      </c>
      <c r="X8" s="83" t="n">
        <v>-2640.04</v>
      </c>
      <c r="Y8" s="83" t="n">
        <v>-2675.6042</v>
      </c>
      <c r="Z8" s="83" t="n">
        <v>-2842.4089</v>
      </c>
      <c r="AA8" s="83" t="n">
        <v>-2663.6413</v>
      </c>
    </row>
    <row r="9" customFormat="false" ht="11.25" hidden="false" customHeight="true" outlineLevel="0" collapsed="false">
      <c r="A9" s="83" t="s">
        <v>101</v>
      </c>
      <c r="C9" s="83" t="n">
        <v>1986.722</v>
      </c>
      <c r="D9" s="83" t="n">
        <v>1823.2717</v>
      </c>
      <c r="E9" s="83" t="n">
        <v>1798.2866</v>
      </c>
      <c r="F9" s="83" t="n">
        <v>1514.0776</v>
      </c>
      <c r="G9" s="83" t="n">
        <v>1539.3603</v>
      </c>
      <c r="H9" s="83" t="n">
        <v>1426.927</v>
      </c>
      <c r="I9" s="83" t="n">
        <v>1400.5611</v>
      </c>
      <c r="J9" s="83" t="n">
        <v>1740.1319</v>
      </c>
      <c r="K9" s="83" t="n">
        <v>1650.7328</v>
      </c>
      <c r="L9" s="83" t="n">
        <v>1570.0908</v>
      </c>
      <c r="M9" s="83" t="n">
        <v>1515.0096</v>
      </c>
      <c r="N9" s="83" t="n">
        <v>1702.9248</v>
      </c>
      <c r="O9" s="83" t="n">
        <v>1831.178</v>
      </c>
      <c r="P9" s="83" t="n">
        <v>1836.0602</v>
      </c>
      <c r="Q9" s="83" t="n">
        <v>1813.4978</v>
      </c>
      <c r="R9" s="83" t="n">
        <v>1683.9497</v>
      </c>
      <c r="S9" s="83" t="n">
        <v>1617.0214</v>
      </c>
      <c r="T9" s="83" t="n">
        <v>1458.7796</v>
      </c>
      <c r="U9" s="83" t="n">
        <v>1394.6475</v>
      </c>
      <c r="V9" s="83" t="n">
        <v>1690.4984</v>
      </c>
      <c r="W9" s="83" t="n">
        <v>1636.0332</v>
      </c>
      <c r="X9" s="83" t="n">
        <v>1556.8774</v>
      </c>
      <c r="Y9" s="83" t="n">
        <v>1580.4476</v>
      </c>
      <c r="Z9" s="83" t="n">
        <v>1703.1617</v>
      </c>
      <c r="AA9" s="83" t="n">
        <v>1643.2784</v>
      </c>
    </row>
    <row r="10" customFormat="false" ht="11.25" hidden="false" customHeight="true" outlineLevel="0" collapsed="false">
      <c r="A10" s="80" t="s">
        <v>62</v>
      </c>
      <c r="C10" s="84" t="n">
        <v>178.145</v>
      </c>
      <c r="D10" s="84" t="n">
        <v>73.4757</v>
      </c>
      <c r="E10" s="84" t="n">
        <v>166.0671</v>
      </c>
      <c r="F10" s="84" t="n">
        <v>145.2826</v>
      </c>
      <c r="G10" s="84" t="n">
        <v>98.4908</v>
      </c>
      <c r="H10" s="84" t="n">
        <v>97.6449999999998</v>
      </c>
      <c r="I10" s="84" t="n">
        <v>-25.0039000000002</v>
      </c>
      <c r="J10" s="84" t="n">
        <v>274.7427</v>
      </c>
      <c r="K10" s="84" t="n">
        <v>176.1929</v>
      </c>
      <c r="L10" s="84" t="n">
        <v>119.7015</v>
      </c>
      <c r="M10" s="84" t="n">
        <v>112.6372</v>
      </c>
      <c r="N10" s="84" t="n">
        <v>137.0073</v>
      </c>
      <c r="O10" s="84" t="n">
        <v>28.423</v>
      </c>
      <c r="P10" s="84" t="n">
        <v>-578.9917</v>
      </c>
      <c r="Q10" s="84" t="n">
        <v>-508.6334</v>
      </c>
      <c r="R10" s="84" t="n">
        <v>-383.1094</v>
      </c>
      <c r="S10" s="84" t="n">
        <v>-428.8621</v>
      </c>
      <c r="T10" s="84" t="n">
        <v>-437.2433</v>
      </c>
      <c r="U10" s="84" t="n">
        <v>-539.39</v>
      </c>
      <c r="V10" s="84" t="n">
        <v>-415.4644</v>
      </c>
      <c r="W10" s="84" t="n">
        <v>-486.5691</v>
      </c>
      <c r="X10" s="84" t="n">
        <v>-494.7826</v>
      </c>
      <c r="Y10" s="84" t="n">
        <v>-476.7377</v>
      </c>
      <c r="Z10" s="84" t="n">
        <v>-516.488</v>
      </c>
      <c r="AA10" s="84" t="n">
        <v>-152.9587</v>
      </c>
    </row>
    <row r="12" customFormat="false" ht="11.25" hidden="false" customHeight="true" outlineLevel="0" collapsed="false">
      <c r="A12" s="83" t="s">
        <v>63</v>
      </c>
      <c r="C12" s="83" t="n">
        <v>805.8897</v>
      </c>
      <c r="D12" s="83" t="n">
        <v>858.7312</v>
      </c>
      <c r="E12" s="83" t="n">
        <v>851.4751</v>
      </c>
      <c r="F12" s="83" t="n">
        <v>873.3873</v>
      </c>
      <c r="G12" s="83" t="n">
        <v>658.4368</v>
      </c>
      <c r="H12" s="83" t="n">
        <v>657.5739</v>
      </c>
      <c r="I12" s="83" t="n">
        <v>673.2238</v>
      </c>
      <c r="J12" s="83" t="n">
        <v>535.602</v>
      </c>
      <c r="K12" s="83" t="n">
        <v>528.0268</v>
      </c>
      <c r="L12" s="83" t="n">
        <v>533.8115</v>
      </c>
      <c r="M12" s="83" t="n">
        <v>604.0277</v>
      </c>
      <c r="N12" s="83" t="n">
        <v>615.7206</v>
      </c>
      <c r="O12" s="83" t="n">
        <v>626.4445</v>
      </c>
      <c r="P12" s="83" t="n">
        <v>417.0335</v>
      </c>
      <c r="Q12" s="83" t="n">
        <v>415.3715</v>
      </c>
      <c r="R12" s="83" t="n">
        <v>440.4207</v>
      </c>
      <c r="S12" s="83" t="n">
        <v>348.0272</v>
      </c>
      <c r="T12" s="83" t="n">
        <v>351.2348</v>
      </c>
      <c r="U12" s="83" t="n">
        <v>329.8281</v>
      </c>
      <c r="V12" s="83" t="n">
        <v>327.4085</v>
      </c>
      <c r="W12" s="83" t="n">
        <v>327.2561</v>
      </c>
      <c r="X12" s="83" t="n">
        <v>326.9438</v>
      </c>
      <c r="Y12" s="83" t="n">
        <v>323.3839</v>
      </c>
      <c r="Z12" s="83" t="n">
        <v>351.1369</v>
      </c>
      <c r="AA12" s="83" t="n">
        <v>532.7133</v>
      </c>
    </row>
    <row r="13" customFormat="false" ht="11.25" hidden="false" customHeight="true" outlineLevel="0" collapsed="false">
      <c r="A13" s="83" t="s">
        <v>100</v>
      </c>
      <c r="C13" s="83" t="n">
        <v>-2385.7703</v>
      </c>
      <c r="D13" s="83" t="n">
        <v>-2442.1372</v>
      </c>
      <c r="E13" s="83" t="n">
        <v>-2349.3368</v>
      </c>
      <c r="F13" s="83" t="n">
        <v>-2216.503</v>
      </c>
      <c r="G13" s="83" t="n">
        <v>-2105.523</v>
      </c>
      <c r="H13" s="83" t="n">
        <v>-1992.9634</v>
      </c>
      <c r="I13" s="83" t="n">
        <v>-1923.3469</v>
      </c>
      <c r="J13" s="83" t="n">
        <v>-1878.6189</v>
      </c>
      <c r="K13" s="83" t="n">
        <v>-1893.9519</v>
      </c>
      <c r="L13" s="83" t="n">
        <v>-1937.5804</v>
      </c>
      <c r="M13" s="83" t="n">
        <v>-2071.9359</v>
      </c>
      <c r="N13" s="83" t="n">
        <v>-2304.5031</v>
      </c>
      <c r="O13" s="83" t="n">
        <v>-2452.3983</v>
      </c>
      <c r="P13" s="83" t="n">
        <v>-2576.0366</v>
      </c>
      <c r="Q13" s="83" t="n">
        <v>-2512.0556</v>
      </c>
      <c r="R13" s="83" t="n">
        <v>-2353.128</v>
      </c>
      <c r="S13" s="83" t="n">
        <v>-2253.1546</v>
      </c>
      <c r="T13" s="83" t="n">
        <v>-2134.4177</v>
      </c>
      <c r="U13" s="83" t="n">
        <v>-2034.7938</v>
      </c>
      <c r="V13" s="83" t="n">
        <v>-1997.753</v>
      </c>
      <c r="W13" s="83" t="n">
        <v>-2028.6372</v>
      </c>
      <c r="X13" s="83" t="n">
        <v>-2026.6188</v>
      </c>
      <c r="Y13" s="83" t="n">
        <v>-2181.6538</v>
      </c>
      <c r="Z13" s="83" t="n">
        <v>-2428.6488</v>
      </c>
      <c r="AA13" s="83" t="n">
        <v>-2186.5305</v>
      </c>
    </row>
    <row r="14" customFormat="false" ht="11.25" hidden="false" customHeight="true" outlineLevel="0" collapsed="false">
      <c r="A14" s="83" t="s">
        <v>101</v>
      </c>
      <c r="C14" s="83" t="n">
        <v>1361.6104</v>
      </c>
      <c r="D14" s="83" t="n">
        <v>1380.8691</v>
      </c>
      <c r="E14" s="83" t="n">
        <v>1382.3263</v>
      </c>
      <c r="F14" s="83" t="n">
        <v>1180.3639</v>
      </c>
      <c r="G14" s="83" t="n">
        <v>1240.0525</v>
      </c>
      <c r="H14" s="83" t="n">
        <v>1163.0098</v>
      </c>
      <c r="I14" s="83" t="n">
        <v>1010.333</v>
      </c>
      <c r="J14" s="83" t="n">
        <v>1335.4631</v>
      </c>
      <c r="K14" s="83" t="n">
        <v>1313.0553</v>
      </c>
      <c r="L14" s="83" t="n">
        <v>1227.3326</v>
      </c>
      <c r="M14" s="83" t="n">
        <v>1094.5469</v>
      </c>
      <c r="N14" s="83" t="n">
        <v>1252.4946</v>
      </c>
      <c r="O14" s="83" t="n">
        <v>1571.1636</v>
      </c>
      <c r="P14" s="83" t="n">
        <v>1409.1687</v>
      </c>
      <c r="Q14" s="83" t="n">
        <v>1358.6667</v>
      </c>
      <c r="R14" s="83" t="n">
        <v>1405.0098</v>
      </c>
      <c r="S14" s="83" t="n">
        <v>1305.8994</v>
      </c>
      <c r="T14" s="83" t="n">
        <v>1185.4387</v>
      </c>
      <c r="U14" s="83" t="n">
        <v>983.8057</v>
      </c>
      <c r="V14" s="83" t="n">
        <v>1367.6338</v>
      </c>
      <c r="W14" s="83" t="n">
        <v>1313.1379</v>
      </c>
      <c r="X14" s="83" t="n">
        <v>1291.6797</v>
      </c>
      <c r="Y14" s="83" t="n">
        <v>1262.588</v>
      </c>
      <c r="Z14" s="83" t="n">
        <v>1301.3815</v>
      </c>
      <c r="AA14" s="83" t="n">
        <v>1279.8247</v>
      </c>
    </row>
    <row r="15" customFormat="false" ht="11.25" hidden="false" customHeight="true" outlineLevel="0" collapsed="false">
      <c r="A15" s="80" t="s">
        <v>66</v>
      </c>
      <c r="C15" s="84" t="n">
        <v>-218.2702</v>
      </c>
      <c r="D15" s="84" t="n">
        <v>-202.5369</v>
      </c>
      <c r="E15" s="84" t="n">
        <v>-115.5354</v>
      </c>
      <c r="F15" s="84" t="n">
        <v>-162.7518</v>
      </c>
      <c r="G15" s="84" t="n">
        <v>-207.0337</v>
      </c>
      <c r="H15" s="84" t="n">
        <v>-172.3797</v>
      </c>
      <c r="I15" s="84" t="n">
        <v>-239.7901</v>
      </c>
      <c r="J15" s="84" t="n">
        <v>-7.55380000000014</v>
      </c>
      <c r="K15" s="84" t="n">
        <v>-52.8697999999999</v>
      </c>
      <c r="L15" s="84" t="n">
        <v>-176.4363</v>
      </c>
      <c r="M15" s="84" t="n">
        <v>-373.3613</v>
      </c>
      <c r="N15" s="84" t="n">
        <v>-436.2879</v>
      </c>
      <c r="O15" s="84" t="n">
        <v>-254.7902</v>
      </c>
      <c r="P15" s="84" t="n">
        <v>-749.8344</v>
      </c>
      <c r="Q15" s="84" t="n">
        <v>-738.0174</v>
      </c>
      <c r="R15" s="84" t="n">
        <v>-507.6975</v>
      </c>
      <c r="S15" s="84" t="n">
        <v>-599.228</v>
      </c>
      <c r="T15" s="84" t="n">
        <v>-597.7442</v>
      </c>
      <c r="U15" s="84" t="n">
        <v>-721.16</v>
      </c>
      <c r="V15" s="84" t="n">
        <v>-302.7107</v>
      </c>
      <c r="W15" s="84" t="n">
        <v>-388.2432</v>
      </c>
      <c r="X15" s="84" t="n">
        <v>-407.9953</v>
      </c>
      <c r="Y15" s="84" t="n">
        <v>-595.6819</v>
      </c>
      <c r="Z15" s="84" t="n">
        <v>-776.1304</v>
      </c>
      <c r="AA15" s="84" t="n">
        <v>-373.9925</v>
      </c>
    </row>
    <row r="16" customFormat="false" ht="11.25" hidden="false" customHeight="true" outlineLevel="0" collapsed="false">
      <c r="A16" s="85" t="s">
        <v>102</v>
      </c>
      <c r="B16" s="86"/>
      <c r="C16" s="86" t="n">
        <v>-5.1438</v>
      </c>
      <c r="D16" s="86" t="n">
        <v>-48.2072</v>
      </c>
      <c r="E16" s="86" t="n">
        <v>45.3803</v>
      </c>
      <c r="F16" s="86" t="n">
        <v>9.4825</v>
      </c>
      <c r="G16" s="86" t="n">
        <v>-30.5084</v>
      </c>
      <c r="H16" s="86" t="n">
        <v>-21.3982</v>
      </c>
      <c r="I16" s="86" t="n">
        <v>-120.4645</v>
      </c>
      <c r="J16" s="86" t="n">
        <v>150.2894</v>
      </c>
      <c r="K16" s="86" t="n">
        <v>80.1343</v>
      </c>
      <c r="L16" s="86" t="n">
        <v>-18.4961</v>
      </c>
      <c r="M16" s="86" t="n">
        <v>-91.1686</v>
      </c>
      <c r="N16" s="86" t="n">
        <v>-117.7906</v>
      </c>
      <c r="O16" s="86" t="n">
        <v>-102.525</v>
      </c>
      <c r="P16" s="86" t="n">
        <v>-654.3095</v>
      </c>
      <c r="Q16" s="86" t="n">
        <v>-606.9408</v>
      </c>
      <c r="R16" s="86" t="n">
        <v>-438.0354</v>
      </c>
      <c r="S16" s="86" t="n">
        <v>-500.7944</v>
      </c>
      <c r="T16" s="86" t="n">
        <v>-508.0018</v>
      </c>
      <c r="U16" s="86" t="n">
        <v>-620.1766</v>
      </c>
      <c r="V16" s="86" t="n">
        <v>-365.7558</v>
      </c>
      <c r="W16" s="86" t="n">
        <v>-443.221</v>
      </c>
      <c r="X16" s="86" t="n">
        <v>-456.2105</v>
      </c>
      <c r="Y16" s="86" t="n">
        <v>-526.6176</v>
      </c>
      <c r="Z16" s="86" t="n">
        <v>-637.6544</v>
      </c>
      <c r="AA16" s="87" t="n">
        <v>-250.2539</v>
      </c>
    </row>
    <row r="18" customFormat="false" ht="12" hidden="false" customHeight="true" outlineLevel="0" collapsed="false">
      <c r="A18" s="81" t="s">
        <v>103</v>
      </c>
    </row>
    <row r="19" customFormat="false" ht="11.25" hidden="false" customHeight="true" outlineLevel="0" collapsed="false">
      <c r="A19" s="83" t="s">
        <v>59</v>
      </c>
      <c r="C19" s="83" t="n">
        <v>1065.653</v>
      </c>
      <c r="D19" s="83" t="n">
        <v>1113.3747</v>
      </c>
      <c r="E19" s="83" t="n">
        <v>1184.2024</v>
      </c>
      <c r="F19" s="83" t="n">
        <v>1160.4286</v>
      </c>
      <c r="G19" s="83" t="n">
        <v>1011.3661</v>
      </c>
      <c r="H19" s="83" t="n">
        <v>1006.0978</v>
      </c>
      <c r="I19" s="83" t="n">
        <v>972.8925</v>
      </c>
      <c r="J19" s="83" t="n">
        <v>1046.0747</v>
      </c>
      <c r="K19" s="83" t="n">
        <v>1040.5712</v>
      </c>
      <c r="L19" s="83" t="n">
        <v>1038.155</v>
      </c>
      <c r="M19" s="83" t="n">
        <v>1116.4748</v>
      </c>
      <c r="N19" s="83" t="n">
        <v>1116.2875</v>
      </c>
      <c r="O19" s="83" t="n">
        <v>1127.71</v>
      </c>
      <c r="P19" s="83" t="n">
        <v>667.9072</v>
      </c>
      <c r="Q19" s="83" t="n">
        <v>672.9573</v>
      </c>
      <c r="R19" s="83" t="n">
        <v>653.0202</v>
      </c>
      <c r="S19" s="83" t="n">
        <v>607.9915</v>
      </c>
      <c r="T19" s="83" t="n">
        <v>603.0588</v>
      </c>
      <c r="U19" s="83" t="n">
        <v>614.83</v>
      </c>
      <c r="V19" s="83" t="n">
        <v>590.4531</v>
      </c>
      <c r="W19" s="83" t="n">
        <v>585.5588</v>
      </c>
      <c r="X19" s="83" t="n">
        <v>588.38</v>
      </c>
      <c r="Y19" s="83" t="n">
        <v>618.4189</v>
      </c>
      <c r="Z19" s="83" t="n">
        <v>622.7592</v>
      </c>
      <c r="AA19" s="83" t="n">
        <v>867.3634</v>
      </c>
    </row>
    <row r="20" customFormat="false" ht="11.25" hidden="false" customHeight="true" outlineLevel="0" collapsed="false">
      <c r="A20" s="83" t="s">
        <v>100</v>
      </c>
      <c r="C20" s="83" t="n">
        <v>-2874.23</v>
      </c>
      <c r="D20" s="83" t="n">
        <v>-2888.1707</v>
      </c>
      <c r="E20" s="83" t="n">
        <v>-2816.4219</v>
      </c>
      <c r="F20" s="83" t="n">
        <v>-2529.2236</v>
      </c>
      <c r="G20" s="83" t="n">
        <v>-2452.2356</v>
      </c>
      <c r="H20" s="83" t="n">
        <v>-2335.3798</v>
      </c>
      <c r="I20" s="83" t="n">
        <v>-2373.4575</v>
      </c>
      <c r="J20" s="83" t="n">
        <v>-2511.4639</v>
      </c>
      <c r="K20" s="83" t="n">
        <v>-2515.1111</v>
      </c>
      <c r="L20" s="83" t="n">
        <v>-2488.5443</v>
      </c>
      <c r="M20" s="83" t="n">
        <v>-2518.8472</v>
      </c>
      <c r="N20" s="83" t="n">
        <v>-2682.205</v>
      </c>
      <c r="O20" s="83" t="n">
        <v>-2930.465</v>
      </c>
      <c r="P20" s="83" t="n">
        <v>-3082.9591</v>
      </c>
      <c r="Q20" s="83" t="n">
        <v>-2995.0885</v>
      </c>
      <c r="R20" s="83" t="n">
        <v>-2720.0793</v>
      </c>
      <c r="S20" s="83" t="n">
        <v>-2653.875</v>
      </c>
      <c r="T20" s="83" t="n">
        <v>-2499.0817</v>
      </c>
      <c r="U20" s="83" t="n">
        <v>-2548.8675</v>
      </c>
      <c r="V20" s="83" t="n">
        <v>-2696.4159</v>
      </c>
      <c r="W20" s="83" t="n">
        <v>-2708.1611</v>
      </c>
      <c r="X20" s="83" t="n">
        <v>-2640.04</v>
      </c>
      <c r="Y20" s="83" t="n">
        <v>-2675.6042</v>
      </c>
      <c r="Z20" s="83" t="n">
        <v>-2842.4089</v>
      </c>
      <c r="AA20" s="83" t="n">
        <v>-2663.6413</v>
      </c>
    </row>
    <row r="21" customFormat="false" ht="11.25" hidden="false" customHeight="true" outlineLevel="0" collapsed="false">
      <c r="A21" s="83" t="s">
        <v>101</v>
      </c>
      <c r="C21" s="83" t="n">
        <v>1988.3107</v>
      </c>
      <c r="D21" s="83" t="n">
        <v>1830.1499</v>
      </c>
      <c r="E21" s="83" t="n">
        <v>1817.6309</v>
      </c>
      <c r="F21" s="83" t="n">
        <v>1539.0121</v>
      </c>
      <c r="G21" s="83" t="n">
        <v>1556.5527</v>
      </c>
      <c r="H21" s="83" t="n">
        <v>1439.8396</v>
      </c>
      <c r="I21" s="83" t="n">
        <v>1407.7784</v>
      </c>
      <c r="J21" s="83" t="n">
        <v>1737.4739</v>
      </c>
      <c r="K21" s="83" t="n">
        <v>1650.968</v>
      </c>
      <c r="L21" s="83" t="n">
        <v>1570.7572</v>
      </c>
      <c r="M21" s="83" t="n">
        <v>1524.467</v>
      </c>
      <c r="N21" s="83" t="n">
        <v>1707.9959</v>
      </c>
      <c r="O21" s="83" t="n">
        <v>1856.8429</v>
      </c>
      <c r="P21" s="83" t="n">
        <v>1837.1516</v>
      </c>
      <c r="Q21" s="83" t="n">
        <v>1814.8716</v>
      </c>
      <c r="R21" s="83" t="n">
        <v>1690.1291</v>
      </c>
      <c r="S21" s="83" t="n">
        <v>1625.5258</v>
      </c>
      <c r="T21" s="83" t="n">
        <v>1473.9655</v>
      </c>
      <c r="U21" s="83" t="n">
        <v>1403.7747</v>
      </c>
      <c r="V21" s="83" t="n">
        <v>1687.1701</v>
      </c>
      <c r="W21" s="83" t="n">
        <v>1628.7702</v>
      </c>
      <c r="X21" s="83" t="n">
        <v>1551.631</v>
      </c>
      <c r="Y21" s="83" t="n">
        <v>1599.5527</v>
      </c>
      <c r="Z21" s="83" t="n">
        <v>1724.0113</v>
      </c>
      <c r="AA21" s="83" t="n">
        <v>1651.3487</v>
      </c>
    </row>
    <row r="22" customFormat="false" ht="11.25" hidden="false" customHeight="true" outlineLevel="0" collapsed="false">
      <c r="A22" s="80" t="s">
        <v>62</v>
      </c>
      <c r="C22" s="84" t="n">
        <v>179.7337</v>
      </c>
      <c r="D22" s="84" t="n">
        <v>55.3538999999998</v>
      </c>
      <c r="E22" s="84" t="n">
        <v>185.4114</v>
      </c>
      <c r="F22" s="84" t="n">
        <v>170.2171</v>
      </c>
      <c r="G22" s="84" t="n">
        <v>115.6832</v>
      </c>
      <c r="H22" s="84" t="n">
        <v>110.5576</v>
      </c>
      <c r="I22" s="84" t="n">
        <v>7.21339999999987</v>
      </c>
      <c r="J22" s="84" t="n">
        <v>272.0847</v>
      </c>
      <c r="K22" s="84" t="n">
        <v>176.4281</v>
      </c>
      <c r="L22" s="84" t="n">
        <v>120.3679</v>
      </c>
      <c r="M22" s="84" t="n">
        <v>122.0946</v>
      </c>
      <c r="N22" s="84" t="n">
        <v>142.0784</v>
      </c>
      <c r="O22" s="84" t="n">
        <v>54.0879</v>
      </c>
      <c r="P22" s="84" t="n">
        <v>-577.9003</v>
      </c>
      <c r="Q22" s="84" t="n">
        <v>-507.2596</v>
      </c>
      <c r="R22" s="84" t="n">
        <v>-376.93</v>
      </c>
      <c r="S22" s="84" t="n">
        <v>-420.3577</v>
      </c>
      <c r="T22" s="84" t="n">
        <v>-422.0574</v>
      </c>
      <c r="U22" s="84" t="n">
        <v>-530.2628</v>
      </c>
      <c r="V22" s="84" t="n">
        <v>-418.7927</v>
      </c>
      <c r="W22" s="84" t="n">
        <v>-493.8321</v>
      </c>
      <c r="X22" s="84" t="n">
        <v>-500.029</v>
      </c>
      <c r="Y22" s="84" t="n">
        <v>-457.6326</v>
      </c>
      <c r="Z22" s="84" t="n">
        <v>-495.6384</v>
      </c>
      <c r="AA22" s="84" t="n">
        <v>-144.9292</v>
      </c>
    </row>
    <row r="23" customFormat="false" ht="11.25" hidden="false" customHeight="true" outlineLevel="0" collapsed="false">
      <c r="A23" s="83" t="s">
        <v>63</v>
      </c>
      <c r="C23" s="83" t="n">
        <v>830.8897</v>
      </c>
      <c r="D23" s="83" t="n">
        <v>858.7312</v>
      </c>
      <c r="E23" s="83" t="n">
        <v>851.4751</v>
      </c>
      <c r="F23" s="83" t="n">
        <v>873.3873</v>
      </c>
      <c r="G23" s="83" t="n">
        <v>658.4368</v>
      </c>
      <c r="H23" s="83" t="n">
        <v>657.5739</v>
      </c>
      <c r="I23" s="83" t="n">
        <v>673.2238</v>
      </c>
      <c r="J23" s="83" t="n">
        <v>535.602</v>
      </c>
      <c r="K23" s="83" t="n">
        <v>528.0268</v>
      </c>
      <c r="L23" s="83" t="n">
        <v>533.8115</v>
      </c>
      <c r="M23" s="83" t="n">
        <v>604.0277</v>
      </c>
      <c r="N23" s="83" t="n">
        <v>615.7206</v>
      </c>
      <c r="O23" s="83" t="n">
        <v>626.4445</v>
      </c>
      <c r="P23" s="83" t="n">
        <v>417.0335</v>
      </c>
      <c r="Q23" s="83" t="n">
        <v>415.3715</v>
      </c>
      <c r="R23" s="83" t="n">
        <v>440.4207</v>
      </c>
      <c r="S23" s="83" t="n">
        <v>348.0272</v>
      </c>
      <c r="T23" s="83" t="n">
        <v>351.2348</v>
      </c>
      <c r="U23" s="83" t="n">
        <v>329.8281</v>
      </c>
      <c r="V23" s="83" t="n">
        <v>327.4085</v>
      </c>
      <c r="W23" s="83" t="n">
        <v>327.2561</v>
      </c>
      <c r="X23" s="83" t="n">
        <v>326.9438</v>
      </c>
      <c r="Y23" s="83" t="n">
        <v>323.3839</v>
      </c>
      <c r="Z23" s="83" t="n">
        <v>351.1369</v>
      </c>
      <c r="AA23" s="83" t="n">
        <v>533.8285</v>
      </c>
    </row>
    <row r="24" customFormat="false" ht="11.25" hidden="false" customHeight="true" outlineLevel="0" collapsed="false">
      <c r="A24" s="83" t="s">
        <v>100</v>
      </c>
      <c r="C24" s="83" t="n">
        <v>-2385.7703</v>
      </c>
      <c r="D24" s="83" t="n">
        <v>-2442.1372</v>
      </c>
      <c r="E24" s="83" t="n">
        <v>-2349.3368</v>
      </c>
      <c r="F24" s="83" t="n">
        <v>-2216.503</v>
      </c>
      <c r="G24" s="83" t="n">
        <v>-2105.523</v>
      </c>
      <c r="H24" s="83" t="n">
        <v>-1992.9634</v>
      </c>
      <c r="I24" s="83" t="n">
        <v>-1923.3469</v>
      </c>
      <c r="J24" s="83" t="n">
        <v>-1878.6189</v>
      </c>
      <c r="K24" s="83" t="n">
        <v>-1893.9519</v>
      </c>
      <c r="L24" s="83" t="n">
        <v>-1937.5804</v>
      </c>
      <c r="M24" s="83" t="n">
        <v>-2071.9359</v>
      </c>
      <c r="N24" s="83" t="n">
        <v>-2304.5031</v>
      </c>
      <c r="O24" s="83" t="n">
        <v>-2452.3983</v>
      </c>
      <c r="P24" s="83" t="n">
        <v>-2576.0366</v>
      </c>
      <c r="Q24" s="83" t="n">
        <v>-2512.0556</v>
      </c>
      <c r="R24" s="83" t="n">
        <v>-2353.128</v>
      </c>
      <c r="S24" s="83" t="n">
        <v>-2253.1546</v>
      </c>
      <c r="T24" s="83" t="n">
        <v>-2134.4177</v>
      </c>
      <c r="U24" s="83" t="n">
        <v>-2034.7938</v>
      </c>
      <c r="V24" s="83" t="n">
        <v>-1997.753</v>
      </c>
      <c r="W24" s="83" t="n">
        <v>-2028.6372</v>
      </c>
      <c r="X24" s="83" t="n">
        <v>-2026.6188</v>
      </c>
      <c r="Y24" s="83" t="n">
        <v>-2181.6538</v>
      </c>
      <c r="Z24" s="83" t="n">
        <v>-2428.6488</v>
      </c>
      <c r="AA24" s="83" t="n">
        <v>-2186.5305</v>
      </c>
    </row>
    <row r="25" customFormat="false" ht="11.25" hidden="false" customHeight="true" outlineLevel="0" collapsed="false">
      <c r="A25" s="83" t="s">
        <v>101</v>
      </c>
      <c r="C25" s="83" t="n">
        <v>1430.6073</v>
      </c>
      <c r="D25" s="83" t="n">
        <v>1419.1936</v>
      </c>
      <c r="E25" s="83" t="n">
        <v>1424.1245</v>
      </c>
      <c r="F25" s="83" t="n">
        <v>1185.8047</v>
      </c>
      <c r="G25" s="83" t="n">
        <v>1248.3601</v>
      </c>
      <c r="H25" s="83" t="n">
        <v>1169.0707</v>
      </c>
      <c r="I25" s="83" t="n">
        <v>1018.8432</v>
      </c>
      <c r="J25" s="83" t="n">
        <v>1346.7447</v>
      </c>
      <c r="K25" s="83" t="n">
        <v>1321.1084</v>
      </c>
      <c r="L25" s="83" t="n">
        <v>1235.0688</v>
      </c>
      <c r="M25" s="83" t="n">
        <v>1104.4967</v>
      </c>
      <c r="N25" s="83" t="n">
        <v>1267.6655</v>
      </c>
      <c r="O25" s="83" t="n">
        <v>1575.8994</v>
      </c>
      <c r="P25" s="83" t="n">
        <v>1423.8507</v>
      </c>
      <c r="Q25" s="83" t="n">
        <v>1382.5674</v>
      </c>
      <c r="R25" s="83" t="n">
        <v>1414.1407</v>
      </c>
      <c r="S25" s="83" t="n">
        <v>1351.2205</v>
      </c>
      <c r="T25" s="83" t="n">
        <v>1236.9298</v>
      </c>
      <c r="U25" s="83" t="n">
        <v>1071.091</v>
      </c>
      <c r="V25" s="83" t="n">
        <v>1377.2705</v>
      </c>
      <c r="W25" s="83" t="n">
        <v>1320.402</v>
      </c>
      <c r="X25" s="83" t="n">
        <v>1298.9504</v>
      </c>
      <c r="Y25" s="83" t="n">
        <v>1271.8237</v>
      </c>
      <c r="Z25" s="83" t="n">
        <v>1313.4916</v>
      </c>
      <c r="AA25" s="83" t="n">
        <v>1301.0744</v>
      </c>
    </row>
    <row r="26" customFormat="false" ht="11.25" hidden="false" customHeight="true" outlineLevel="0" collapsed="false">
      <c r="A26" s="80" t="s">
        <v>66</v>
      </c>
      <c r="C26" s="84" t="n">
        <v>-124.2733</v>
      </c>
      <c r="D26" s="84" t="n">
        <v>-164.2124</v>
      </c>
      <c r="E26" s="84" t="n">
        <v>-73.7372</v>
      </c>
      <c r="F26" s="84" t="n">
        <v>-157.311</v>
      </c>
      <c r="G26" s="84" t="n">
        <v>-198.7261</v>
      </c>
      <c r="H26" s="84" t="n">
        <v>-166.3188</v>
      </c>
      <c r="I26" s="84" t="n">
        <v>-231.2799</v>
      </c>
      <c r="J26" s="84" t="n">
        <v>3.72779999999989</v>
      </c>
      <c r="K26" s="84" t="n">
        <v>-44.8166999999999</v>
      </c>
      <c r="L26" s="84" t="n">
        <v>-168.7001</v>
      </c>
      <c r="M26" s="84" t="n">
        <v>-363.4115</v>
      </c>
      <c r="N26" s="84" t="n">
        <v>-421.117</v>
      </c>
      <c r="O26" s="84" t="n">
        <v>-250.0544</v>
      </c>
      <c r="P26" s="84" t="n">
        <v>-735.1524</v>
      </c>
      <c r="Q26" s="84" t="n">
        <v>-714.1167</v>
      </c>
      <c r="R26" s="84" t="n">
        <v>-498.5666</v>
      </c>
      <c r="S26" s="84" t="n">
        <v>-553.9069</v>
      </c>
      <c r="T26" s="84" t="n">
        <v>-546.2531</v>
      </c>
      <c r="U26" s="84" t="n">
        <v>-633.8747</v>
      </c>
      <c r="V26" s="84" t="n">
        <v>-293.074</v>
      </c>
      <c r="W26" s="84" t="n">
        <v>-380.9791</v>
      </c>
      <c r="X26" s="84" t="n">
        <v>-400.7246</v>
      </c>
      <c r="Y26" s="84" t="n">
        <v>-586.4462</v>
      </c>
      <c r="Z26" s="84" t="n">
        <v>-764.0203</v>
      </c>
      <c r="AA26" s="84" t="n">
        <v>-351.6276</v>
      </c>
    </row>
    <row r="28" customFormat="false" ht="12" hidden="false" customHeight="true" outlineLevel="0" collapsed="false">
      <c r="A28" s="81" t="s">
        <v>104</v>
      </c>
    </row>
    <row r="29" customFormat="false" ht="11.25" hidden="false" customHeight="true" outlineLevel="0" collapsed="false">
      <c r="A29" s="83" t="s">
        <v>59</v>
      </c>
      <c r="C29" s="83" t="n">
        <v>0</v>
      </c>
      <c r="D29" s="83" t="n">
        <v>25</v>
      </c>
      <c r="E29" s="83" t="n">
        <v>0</v>
      </c>
      <c r="F29" s="83" t="n">
        <v>0</v>
      </c>
      <c r="G29" s="83" t="n">
        <v>0</v>
      </c>
      <c r="H29" s="83" t="n">
        <v>0</v>
      </c>
      <c r="I29" s="83" t="n">
        <v>-25</v>
      </c>
      <c r="J29" s="83" t="n">
        <v>0</v>
      </c>
      <c r="K29" s="83" t="n">
        <v>0</v>
      </c>
      <c r="L29" s="83" t="n">
        <v>0</v>
      </c>
      <c r="M29" s="83" t="n">
        <v>0</v>
      </c>
      <c r="N29" s="83" t="n">
        <v>0</v>
      </c>
      <c r="O29" s="83" t="n">
        <v>0</v>
      </c>
      <c r="P29" s="83" t="n">
        <v>0</v>
      </c>
      <c r="Q29" s="83" t="n">
        <v>0</v>
      </c>
      <c r="R29" s="83" t="n">
        <v>0</v>
      </c>
      <c r="S29" s="83" t="n">
        <v>0</v>
      </c>
      <c r="T29" s="83" t="n">
        <v>0</v>
      </c>
      <c r="U29" s="83" t="n">
        <v>0</v>
      </c>
      <c r="V29" s="83" t="n">
        <v>0</v>
      </c>
      <c r="W29" s="83" t="n">
        <v>0</v>
      </c>
      <c r="X29" s="83" t="n">
        <v>0</v>
      </c>
      <c r="Y29" s="83" t="n">
        <v>0</v>
      </c>
      <c r="Z29" s="83" t="n">
        <v>0</v>
      </c>
      <c r="AA29" s="83" t="n">
        <v>0.0407999999999902</v>
      </c>
    </row>
    <row r="30" customFormat="false" ht="11.25" hidden="false" customHeight="true" outlineLevel="0" collapsed="false">
      <c r="A30" s="83" t="s">
        <v>100</v>
      </c>
      <c r="C30" s="83" t="n">
        <v>0</v>
      </c>
      <c r="D30" s="83" t="n">
        <v>0</v>
      </c>
      <c r="E30" s="83" t="n">
        <v>0</v>
      </c>
      <c r="F30" s="83" t="n">
        <v>0</v>
      </c>
      <c r="G30" s="83" t="n">
        <v>0</v>
      </c>
      <c r="H30" s="83" t="n">
        <v>0</v>
      </c>
      <c r="I30" s="83" t="n">
        <v>0</v>
      </c>
      <c r="J30" s="83" t="n">
        <v>0</v>
      </c>
      <c r="K30" s="83" t="n">
        <v>0</v>
      </c>
      <c r="L30" s="83" t="n">
        <v>0</v>
      </c>
      <c r="M30" s="83" t="n">
        <v>0</v>
      </c>
      <c r="N30" s="83" t="n">
        <v>0</v>
      </c>
      <c r="O30" s="83" t="n">
        <v>0</v>
      </c>
      <c r="P30" s="83" t="n">
        <v>0</v>
      </c>
      <c r="Q30" s="83" t="n">
        <v>0</v>
      </c>
      <c r="R30" s="83" t="n">
        <v>0</v>
      </c>
      <c r="S30" s="83" t="n">
        <v>0</v>
      </c>
      <c r="T30" s="83" t="n">
        <v>0</v>
      </c>
      <c r="U30" s="83" t="n">
        <v>0</v>
      </c>
      <c r="V30" s="83" t="n">
        <v>0</v>
      </c>
      <c r="W30" s="83" t="n">
        <v>0</v>
      </c>
      <c r="X30" s="83" t="n">
        <v>0</v>
      </c>
      <c r="Y30" s="83" t="n">
        <v>0</v>
      </c>
      <c r="Z30" s="83" t="n">
        <v>0</v>
      </c>
      <c r="AA30" s="83" t="n">
        <v>0</v>
      </c>
    </row>
    <row r="31" customFormat="false" ht="11.25" hidden="false" customHeight="true" outlineLevel="0" collapsed="false">
      <c r="A31" s="83" t="s">
        <v>101</v>
      </c>
      <c r="C31" s="83" t="n">
        <v>-1.58870000000002</v>
      </c>
      <c r="D31" s="83" t="n">
        <v>-6.87819999999988</v>
      </c>
      <c r="E31" s="83" t="n">
        <v>-19.3443000000002</v>
      </c>
      <c r="F31" s="83" t="n">
        <v>-24.9344999999998</v>
      </c>
      <c r="G31" s="83" t="n">
        <v>-17.1923999999999</v>
      </c>
      <c r="H31" s="83" t="n">
        <v>-12.9126000000001</v>
      </c>
      <c r="I31" s="83" t="n">
        <v>-7.21730000000002</v>
      </c>
      <c r="J31" s="83" t="n">
        <v>2.65800000000013</v>
      </c>
      <c r="K31" s="83" t="n">
        <v>-0.235200000000077</v>
      </c>
      <c r="L31" s="83" t="n">
        <v>-0.666400000000067</v>
      </c>
      <c r="M31" s="83" t="n">
        <v>-9.45740000000001</v>
      </c>
      <c r="N31" s="83" t="n">
        <v>-5.07109999999989</v>
      </c>
      <c r="O31" s="83" t="n">
        <v>-25.6649</v>
      </c>
      <c r="P31" s="83" t="n">
        <v>-1.09140000000002</v>
      </c>
      <c r="Q31" s="83" t="n">
        <v>-1.37379999999985</v>
      </c>
      <c r="R31" s="83" t="n">
        <v>-6.17940000000021</v>
      </c>
      <c r="S31" s="83" t="n">
        <v>-8.50439999999981</v>
      </c>
      <c r="T31" s="83" t="n">
        <v>-15.1858999999999</v>
      </c>
      <c r="U31" s="83" t="n">
        <v>-9.1271999999999</v>
      </c>
      <c r="V31" s="83" t="n">
        <v>3.3282999999999</v>
      </c>
      <c r="W31" s="83" t="n">
        <v>7.26300000000015</v>
      </c>
      <c r="X31" s="83" t="n">
        <v>5.24639999999999</v>
      </c>
      <c r="Y31" s="83" t="n">
        <v>-19.1051</v>
      </c>
      <c r="Z31" s="83" t="n">
        <v>-20.8495999999998</v>
      </c>
      <c r="AA31" s="83" t="n">
        <v>-8.07030000000009</v>
      </c>
    </row>
    <row r="32" customFormat="false" ht="11.25" hidden="false" customHeight="true" outlineLevel="0" collapsed="false">
      <c r="A32" s="80" t="s">
        <v>105</v>
      </c>
      <c r="C32" s="84" t="n">
        <v>-1.58870000000002</v>
      </c>
      <c r="D32" s="84" t="n">
        <v>18.1218000000001</v>
      </c>
      <c r="E32" s="84" t="n">
        <v>-19.3443000000002</v>
      </c>
      <c r="F32" s="84" t="n">
        <v>-24.9344999999998</v>
      </c>
      <c r="G32" s="84" t="n">
        <v>-17.1923999999999</v>
      </c>
      <c r="H32" s="84" t="n">
        <v>-12.9126000000001</v>
      </c>
      <c r="I32" s="84" t="n">
        <v>-32.2173</v>
      </c>
      <c r="J32" s="84" t="n">
        <v>2.65800000000013</v>
      </c>
      <c r="K32" s="84" t="n">
        <v>-0.235200000000077</v>
      </c>
      <c r="L32" s="84" t="n">
        <v>-0.666400000000067</v>
      </c>
      <c r="M32" s="84" t="n">
        <v>-9.45740000000001</v>
      </c>
      <c r="N32" s="84" t="n">
        <v>-5.07109999999989</v>
      </c>
      <c r="O32" s="84" t="n">
        <v>-25.6649</v>
      </c>
      <c r="P32" s="84" t="n">
        <v>-1.09140000000002</v>
      </c>
      <c r="Q32" s="84" t="n">
        <v>-1.37379999999985</v>
      </c>
      <c r="R32" s="84" t="n">
        <v>-6.17940000000021</v>
      </c>
      <c r="S32" s="84" t="n">
        <v>-8.50439999999981</v>
      </c>
      <c r="T32" s="84" t="n">
        <v>-15.1858999999999</v>
      </c>
      <c r="U32" s="84" t="n">
        <v>-9.1271999999999</v>
      </c>
      <c r="V32" s="84" t="n">
        <v>3.3282999999999</v>
      </c>
      <c r="W32" s="84" t="n">
        <v>7.26300000000015</v>
      </c>
      <c r="X32" s="84" t="n">
        <v>5.24639999999999</v>
      </c>
      <c r="Y32" s="84" t="n">
        <v>-19.1051</v>
      </c>
      <c r="Z32" s="84" t="n">
        <v>-20.8495999999998</v>
      </c>
      <c r="AA32" s="84" t="n">
        <v>-8.0295000000001</v>
      </c>
    </row>
    <row r="33" customFormat="false" ht="11.25" hidden="false" customHeight="true" outlineLevel="0" collapsed="false">
      <c r="A33" s="83" t="s">
        <v>63</v>
      </c>
      <c r="C33" s="83" t="n">
        <v>-25</v>
      </c>
      <c r="D33" s="83" t="n">
        <v>0</v>
      </c>
      <c r="E33" s="83" t="n">
        <v>0</v>
      </c>
      <c r="F33" s="83" t="n">
        <v>0</v>
      </c>
      <c r="G33" s="83" t="n">
        <v>0</v>
      </c>
      <c r="H33" s="83" t="n">
        <v>0</v>
      </c>
      <c r="I33" s="83" t="n">
        <v>0</v>
      </c>
      <c r="J33" s="83" t="n">
        <v>0</v>
      </c>
      <c r="K33" s="83" t="n">
        <v>0</v>
      </c>
      <c r="L33" s="83" t="n">
        <v>0</v>
      </c>
      <c r="M33" s="83" t="n">
        <v>0</v>
      </c>
      <c r="N33" s="83" t="n">
        <v>0</v>
      </c>
      <c r="O33" s="83" t="n">
        <v>0</v>
      </c>
      <c r="P33" s="83" t="n">
        <v>0</v>
      </c>
      <c r="Q33" s="83" t="n">
        <v>0</v>
      </c>
      <c r="R33" s="83" t="n">
        <v>0</v>
      </c>
      <c r="S33" s="83" t="n">
        <v>0</v>
      </c>
      <c r="T33" s="83" t="n">
        <v>0</v>
      </c>
      <c r="U33" s="83" t="n">
        <v>0</v>
      </c>
      <c r="V33" s="83" t="n">
        <v>0</v>
      </c>
      <c r="W33" s="83" t="n">
        <v>0</v>
      </c>
      <c r="X33" s="83" t="n">
        <v>0</v>
      </c>
      <c r="Y33" s="83" t="n">
        <v>0</v>
      </c>
      <c r="Z33" s="83" t="n">
        <v>0</v>
      </c>
      <c r="AA33" s="83" t="n">
        <v>-1.11519999999996</v>
      </c>
    </row>
    <row r="34" customFormat="false" ht="11.25" hidden="false" customHeight="true" outlineLevel="0" collapsed="false">
      <c r="A34" s="83" t="s">
        <v>100</v>
      </c>
      <c r="C34" s="83" t="n">
        <v>0</v>
      </c>
      <c r="D34" s="83" t="n">
        <v>0</v>
      </c>
      <c r="E34" s="83" t="n">
        <v>0</v>
      </c>
      <c r="F34" s="83" t="n">
        <v>0</v>
      </c>
      <c r="G34" s="83" t="n">
        <v>0</v>
      </c>
      <c r="H34" s="83" t="n">
        <v>0</v>
      </c>
      <c r="I34" s="83" t="n">
        <v>0</v>
      </c>
      <c r="J34" s="83" t="n">
        <v>0</v>
      </c>
      <c r="K34" s="83" t="n">
        <v>0</v>
      </c>
      <c r="L34" s="83" t="n">
        <v>0</v>
      </c>
      <c r="M34" s="83" t="n">
        <v>0</v>
      </c>
      <c r="N34" s="83" t="n">
        <v>0</v>
      </c>
      <c r="O34" s="83" t="n">
        <v>0</v>
      </c>
      <c r="P34" s="83" t="n">
        <v>0</v>
      </c>
      <c r="Q34" s="83" t="n">
        <v>0</v>
      </c>
      <c r="R34" s="83" t="n">
        <v>0</v>
      </c>
      <c r="S34" s="83" t="n">
        <v>0</v>
      </c>
      <c r="T34" s="83" t="n">
        <v>0</v>
      </c>
      <c r="U34" s="83" t="n">
        <v>0</v>
      </c>
      <c r="V34" s="83" t="n">
        <v>0</v>
      </c>
      <c r="W34" s="83" t="n">
        <v>0</v>
      </c>
      <c r="X34" s="83" t="n">
        <v>0</v>
      </c>
      <c r="Y34" s="83" t="n">
        <v>0</v>
      </c>
      <c r="Z34" s="83" t="n">
        <v>0</v>
      </c>
      <c r="AA34" s="83" t="n">
        <v>0</v>
      </c>
    </row>
    <row r="35" customFormat="false" ht="11.25" hidden="false" customHeight="true" outlineLevel="0" collapsed="false">
      <c r="A35" s="83" t="s">
        <v>101</v>
      </c>
      <c r="C35" s="83" t="n">
        <v>-68.9968999999999</v>
      </c>
      <c r="D35" s="83" t="n">
        <v>-38.3245000000002</v>
      </c>
      <c r="E35" s="83" t="n">
        <v>-41.7982</v>
      </c>
      <c r="F35" s="83" t="n">
        <v>-5.44079999999985</v>
      </c>
      <c r="G35" s="83" t="n">
        <v>-8.30760000000009</v>
      </c>
      <c r="H35" s="83" t="n">
        <v>-6.06089999999995</v>
      </c>
      <c r="I35" s="83" t="n">
        <v>-8.51020000000005</v>
      </c>
      <c r="J35" s="83" t="n">
        <v>-11.2816</v>
      </c>
      <c r="K35" s="83" t="n">
        <v>-8.05310000000009</v>
      </c>
      <c r="L35" s="83" t="n">
        <v>-7.73620000000005</v>
      </c>
      <c r="M35" s="83" t="n">
        <v>-9.94979999999987</v>
      </c>
      <c r="N35" s="83" t="n">
        <v>-15.1709000000001</v>
      </c>
      <c r="O35" s="83" t="n">
        <v>-4.73579999999993</v>
      </c>
      <c r="P35" s="83" t="n">
        <v>-14.682</v>
      </c>
      <c r="Q35" s="83" t="n">
        <v>-23.9006999999999</v>
      </c>
      <c r="R35" s="83" t="n">
        <v>-9.13089999999988</v>
      </c>
      <c r="S35" s="83" t="n">
        <v>-45.3210999999999</v>
      </c>
      <c r="T35" s="83" t="n">
        <v>-51.4911</v>
      </c>
      <c r="U35" s="83" t="n">
        <v>-87.2852999999999</v>
      </c>
      <c r="V35" s="83" t="n">
        <v>-9.63670000000002</v>
      </c>
      <c r="W35" s="83" t="n">
        <v>-7.2641000000001</v>
      </c>
      <c r="X35" s="83" t="n">
        <v>-7.27070000000003</v>
      </c>
      <c r="Y35" s="83" t="n">
        <v>-9.23569999999995</v>
      </c>
      <c r="Z35" s="83" t="n">
        <v>-12.1101000000001</v>
      </c>
      <c r="AA35" s="83" t="n">
        <v>-21.2497000000001</v>
      </c>
    </row>
    <row r="36" customFormat="false" ht="11.25" hidden="false" customHeight="true" outlineLevel="0" collapsed="false">
      <c r="A36" s="80" t="s">
        <v>106</v>
      </c>
      <c r="C36" s="84" t="n">
        <v>-93.9968999999999</v>
      </c>
      <c r="D36" s="84" t="n">
        <v>-38.3245000000002</v>
      </c>
      <c r="E36" s="84" t="n">
        <v>-41.7982</v>
      </c>
      <c r="F36" s="84" t="n">
        <v>-5.44079999999985</v>
      </c>
      <c r="G36" s="84" t="n">
        <v>-8.30760000000009</v>
      </c>
      <c r="H36" s="84" t="n">
        <v>-6.06089999999995</v>
      </c>
      <c r="I36" s="84" t="n">
        <v>-8.51020000000005</v>
      </c>
      <c r="J36" s="84" t="n">
        <v>-11.2816</v>
      </c>
      <c r="K36" s="84" t="n">
        <v>-8.05310000000009</v>
      </c>
      <c r="L36" s="84" t="n">
        <v>-7.73620000000005</v>
      </c>
      <c r="M36" s="84" t="n">
        <v>-9.94979999999987</v>
      </c>
      <c r="N36" s="84" t="n">
        <v>-15.1709000000001</v>
      </c>
      <c r="O36" s="84" t="n">
        <v>-4.73579999999993</v>
      </c>
      <c r="P36" s="84" t="n">
        <v>-14.682</v>
      </c>
      <c r="Q36" s="84" t="n">
        <v>-23.9006999999999</v>
      </c>
      <c r="R36" s="84" t="n">
        <v>-9.13089999999988</v>
      </c>
      <c r="S36" s="84" t="n">
        <v>-45.3210999999999</v>
      </c>
      <c r="T36" s="84" t="n">
        <v>-51.4911</v>
      </c>
      <c r="U36" s="84" t="n">
        <v>-87.2852999999999</v>
      </c>
      <c r="V36" s="84" t="n">
        <v>-9.63670000000002</v>
      </c>
      <c r="W36" s="84" t="n">
        <v>-7.2641000000001</v>
      </c>
      <c r="X36" s="84" t="n">
        <v>-7.27070000000003</v>
      </c>
      <c r="Y36" s="84" t="n">
        <v>-9.23569999999995</v>
      </c>
      <c r="Z36" s="84" t="n">
        <v>-12.1101000000001</v>
      </c>
      <c r="AA36" s="84" t="n">
        <v>-22.3649</v>
      </c>
    </row>
    <row r="38" customFormat="false" ht="12" hidden="false" customHeight="true" outlineLevel="0" collapsed="false">
      <c r="A38" s="81" t="s">
        <v>89</v>
      </c>
    </row>
    <row r="39" customFormat="false" ht="11.25" hidden="false" customHeight="true" outlineLevel="0" collapsed="false">
      <c r="A39" s="83" t="s">
        <v>107</v>
      </c>
      <c r="C39" s="83" t="n">
        <v>50</v>
      </c>
      <c r="D39" s="83" t="n">
        <v>0</v>
      </c>
      <c r="E39" s="83" t="n">
        <v>0</v>
      </c>
      <c r="F39" s="83" t="n">
        <v>0</v>
      </c>
      <c r="G39" s="83" t="n">
        <v>0</v>
      </c>
      <c r="H39" s="83" t="n">
        <v>0</v>
      </c>
      <c r="I39" s="83" t="n">
        <v>0</v>
      </c>
      <c r="J39" s="83" t="n">
        <v>0</v>
      </c>
      <c r="K39" s="83" t="n">
        <v>0</v>
      </c>
      <c r="L39" s="83" t="n">
        <v>0</v>
      </c>
      <c r="M39" s="83" t="n">
        <v>0</v>
      </c>
      <c r="N39" s="83" t="n">
        <v>0</v>
      </c>
      <c r="O39" s="83" t="n">
        <v>0</v>
      </c>
      <c r="P39" s="83" t="n">
        <v>0</v>
      </c>
      <c r="Q39" s="83" t="n">
        <v>0</v>
      </c>
      <c r="R39" s="83" t="n">
        <v>0</v>
      </c>
      <c r="S39" s="83" t="n">
        <v>0</v>
      </c>
      <c r="T39" s="83" t="n">
        <v>0</v>
      </c>
      <c r="U39" s="83" t="n">
        <v>0</v>
      </c>
      <c r="V39" s="83" t="n">
        <v>0</v>
      </c>
      <c r="W39" s="83" t="n">
        <v>0</v>
      </c>
      <c r="X39" s="83" t="n">
        <v>0</v>
      </c>
      <c r="Y39" s="83" t="n">
        <v>0</v>
      </c>
      <c r="Z39" s="83" t="n">
        <v>0</v>
      </c>
      <c r="AA39" s="83"/>
    </row>
    <row r="40" customFormat="false" ht="11.25" hidden="false" customHeight="true" outlineLevel="0" collapsed="false">
      <c r="A40" s="83" t="s">
        <v>108</v>
      </c>
      <c r="C40" s="83" t="n">
        <v>25</v>
      </c>
      <c r="D40" s="83" t="n">
        <v>0</v>
      </c>
      <c r="E40" s="83" t="n">
        <v>0</v>
      </c>
      <c r="F40" s="83" t="n">
        <v>0</v>
      </c>
      <c r="G40" s="83" t="n">
        <v>0</v>
      </c>
      <c r="H40" s="83" t="n">
        <v>0</v>
      </c>
      <c r="I40" s="83" t="n">
        <v>0</v>
      </c>
      <c r="J40" s="83" t="n">
        <v>0</v>
      </c>
      <c r="K40" s="83" t="n">
        <v>0</v>
      </c>
      <c r="L40" s="83" t="n">
        <v>0</v>
      </c>
      <c r="M40" s="83" t="n">
        <v>0</v>
      </c>
      <c r="N40" s="83" t="n">
        <v>0</v>
      </c>
      <c r="O40" s="83" t="n">
        <v>0</v>
      </c>
      <c r="P40" s="83" t="n">
        <v>0</v>
      </c>
      <c r="Q40" s="83" t="n">
        <v>0</v>
      </c>
      <c r="R40" s="83" t="n">
        <v>0</v>
      </c>
      <c r="S40" s="83" t="n">
        <v>0</v>
      </c>
      <c r="T40" s="83" t="n">
        <v>0</v>
      </c>
      <c r="U40" s="83" t="n">
        <v>0</v>
      </c>
      <c r="V40" s="83" t="n">
        <v>0</v>
      </c>
      <c r="W40" s="83" t="n">
        <v>0</v>
      </c>
      <c r="X40" s="83" t="n">
        <v>0</v>
      </c>
      <c r="Y40" s="83" t="n">
        <v>0</v>
      </c>
      <c r="Z40" s="83" t="n">
        <v>0</v>
      </c>
      <c r="AA40" s="83"/>
    </row>
    <row r="42" customFormat="false" ht="12" hidden="false" customHeight="true" outlineLevel="0" collapsed="false">
      <c r="A42" s="81" t="s">
        <v>109</v>
      </c>
    </row>
    <row r="43" customFormat="false" ht="11.25" hidden="false" customHeight="true" outlineLevel="0" collapsed="false">
      <c r="A43" s="83" t="s">
        <v>110</v>
      </c>
      <c r="C43" s="83" t="n">
        <v>-16750187</v>
      </c>
      <c r="D43" s="83" t="n">
        <v>-33064347</v>
      </c>
      <c r="E43" s="83" t="n">
        <v>-25405684</v>
      </c>
      <c r="F43" s="83" t="n">
        <v>-28782423</v>
      </c>
      <c r="G43" s="83" t="n">
        <v>-22919232</v>
      </c>
      <c r="H43" s="83" t="n">
        <v>-23942707</v>
      </c>
      <c r="I43" s="83" t="n">
        <v>-22128935</v>
      </c>
      <c r="J43" s="83" t="n">
        <v>-19497790</v>
      </c>
      <c r="K43" s="83" t="n">
        <v>-15374394</v>
      </c>
      <c r="L43" s="83" t="n">
        <v>-19102032</v>
      </c>
      <c r="M43" s="83" t="n">
        <v>-17722285</v>
      </c>
      <c r="N43" s="83" t="n">
        <v>-15604108</v>
      </c>
      <c r="O43" s="83" t="n">
        <v>-14124799</v>
      </c>
      <c r="P43" s="83" t="n">
        <v>240953</v>
      </c>
      <c r="Q43" s="83" t="n">
        <v>-803506</v>
      </c>
      <c r="R43" s="83" t="n">
        <v>-2299676</v>
      </c>
      <c r="S43" s="83" t="n">
        <v>-2660888</v>
      </c>
      <c r="T43" s="83" t="n">
        <v>-3812986</v>
      </c>
      <c r="U43" s="83" t="n">
        <v>-3248500</v>
      </c>
      <c r="V43" s="83" t="n">
        <v>2024975</v>
      </c>
      <c r="W43" s="83" t="n">
        <v>3418702</v>
      </c>
      <c r="X43" s="83" t="n">
        <v>1749999</v>
      </c>
      <c r="Y43" s="83" t="n">
        <v>-808099</v>
      </c>
      <c r="Z43" s="83" t="n">
        <v>278099</v>
      </c>
      <c r="AA43" s="83" t="n">
        <v>-280339850</v>
      </c>
    </row>
    <row r="44" customFormat="false" ht="11.25" hidden="false" customHeight="true" outlineLevel="0" collapsed="false">
      <c r="A44" s="83" t="s">
        <v>100</v>
      </c>
      <c r="C44" s="83" t="n">
        <v>-57428166</v>
      </c>
      <c r="D44" s="83" t="n">
        <v>-60812054</v>
      </c>
      <c r="E44" s="83" t="n">
        <v>-52223329</v>
      </c>
      <c r="F44" s="83" t="n">
        <v>-49946187</v>
      </c>
      <c r="G44" s="83" t="n">
        <v>-40347021</v>
      </c>
      <c r="H44" s="83" t="n">
        <v>-38223875</v>
      </c>
      <c r="I44" s="83" t="n">
        <v>-37353416</v>
      </c>
      <c r="J44" s="83" t="n">
        <v>-60010873</v>
      </c>
      <c r="K44" s="83" t="n">
        <v>-72345911</v>
      </c>
      <c r="L44" s="83" t="n">
        <v>-55953852</v>
      </c>
      <c r="M44" s="83" t="n">
        <v>-52275261</v>
      </c>
      <c r="N44" s="83" t="n">
        <v>-57784404</v>
      </c>
      <c r="O44" s="83" t="n">
        <v>-69162705</v>
      </c>
      <c r="P44" s="83" t="n">
        <v>-74964193</v>
      </c>
      <c r="Q44" s="83" t="n">
        <v>-60490545</v>
      </c>
      <c r="R44" s="83" t="n">
        <v>-54881498</v>
      </c>
      <c r="S44" s="83" t="n">
        <v>-47919858</v>
      </c>
      <c r="T44" s="83" t="n">
        <v>-41684872</v>
      </c>
      <c r="U44" s="83" t="n">
        <v>-41596484</v>
      </c>
      <c r="V44" s="83" t="n">
        <v>-69843106</v>
      </c>
      <c r="W44" s="83" t="n">
        <v>-77117734</v>
      </c>
      <c r="X44" s="83" t="n">
        <v>-65619504</v>
      </c>
      <c r="Y44" s="83" t="n">
        <v>-57025283</v>
      </c>
      <c r="Z44" s="83" t="n">
        <v>-62343869</v>
      </c>
      <c r="AA44" s="83" t="n">
        <v>-1357354000</v>
      </c>
    </row>
    <row r="45" customFormat="false" ht="11.25" hidden="false" customHeight="true" outlineLevel="0" collapsed="false">
      <c r="A45" s="83" t="s">
        <v>101</v>
      </c>
      <c r="C45" s="83" t="n">
        <v>16312247</v>
      </c>
      <c r="D45" s="83" t="n">
        <v>17473057</v>
      </c>
      <c r="E45" s="83" t="n">
        <v>15349589</v>
      </c>
      <c r="F45" s="83" t="n">
        <v>18016053</v>
      </c>
      <c r="G45" s="83" t="n">
        <v>16559185</v>
      </c>
      <c r="H45" s="83" t="n">
        <v>14417662</v>
      </c>
      <c r="I45" s="83" t="n">
        <v>12665209</v>
      </c>
      <c r="J45" s="83" t="n">
        <v>25553426</v>
      </c>
      <c r="K45" s="83" t="n">
        <v>31480466</v>
      </c>
      <c r="L45" s="83" t="n">
        <v>20266796</v>
      </c>
      <c r="M45" s="83" t="n">
        <v>15813294</v>
      </c>
      <c r="N45" s="83" t="n">
        <v>19431188</v>
      </c>
      <c r="O45" s="83" t="n">
        <v>25334000</v>
      </c>
      <c r="P45" s="83" t="n">
        <v>22571054</v>
      </c>
      <c r="Q45" s="83" t="n">
        <v>18942876</v>
      </c>
      <c r="R45" s="83" t="n">
        <v>16774883</v>
      </c>
      <c r="S45" s="83" t="n">
        <v>16422526</v>
      </c>
      <c r="T45" s="83" t="n">
        <v>13043981</v>
      </c>
      <c r="U45" s="83" t="n">
        <v>13682603</v>
      </c>
      <c r="V45" s="83" t="n">
        <v>28821736</v>
      </c>
      <c r="W45" s="83" t="n">
        <v>30749913</v>
      </c>
      <c r="X45" s="83" t="n">
        <v>24243862</v>
      </c>
      <c r="Y45" s="83" t="n">
        <v>18535820</v>
      </c>
      <c r="Z45" s="83" t="n">
        <v>21701046</v>
      </c>
      <c r="AA45" s="83" t="n">
        <v>474162472</v>
      </c>
    </row>
    <row r="46" customFormat="false" ht="11.25" hidden="false" customHeight="true" outlineLevel="0" collapsed="false">
      <c r="A46" s="85" t="s">
        <v>111</v>
      </c>
      <c r="B46" s="86"/>
      <c r="C46" s="86" t="n">
        <v>-57866106</v>
      </c>
      <c r="D46" s="86" t="n">
        <v>-76403344</v>
      </c>
      <c r="E46" s="86" t="n">
        <v>-62279424</v>
      </c>
      <c r="F46" s="86" t="n">
        <v>-60712557</v>
      </c>
      <c r="G46" s="86" t="n">
        <v>-46707068</v>
      </c>
      <c r="H46" s="86" t="n">
        <v>-47748920</v>
      </c>
      <c r="I46" s="86" t="n">
        <v>-46817142</v>
      </c>
      <c r="J46" s="86" t="n">
        <v>-53955237</v>
      </c>
      <c r="K46" s="86" t="n">
        <v>-56239839</v>
      </c>
      <c r="L46" s="86" t="n">
        <v>-54789088</v>
      </c>
      <c r="M46" s="86" t="n">
        <v>-54184252</v>
      </c>
      <c r="N46" s="86" t="n">
        <v>-53957324</v>
      </c>
      <c r="O46" s="86" t="n">
        <v>-57953504</v>
      </c>
      <c r="P46" s="86" t="n">
        <v>-52152186</v>
      </c>
      <c r="Q46" s="86" t="n">
        <v>-42351175</v>
      </c>
      <c r="R46" s="86" t="n">
        <v>-40406291</v>
      </c>
      <c r="S46" s="86" t="n">
        <v>-34158220</v>
      </c>
      <c r="T46" s="86" t="n">
        <v>-32453877</v>
      </c>
      <c r="U46" s="86" t="n">
        <v>-31162381</v>
      </c>
      <c r="V46" s="86" t="n">
        <v>-38996395</v>
      </c>
      <c r="W46" s="86" t="n">
        <v>-42949119</v>
      </c>
      <c r="X46" s="86" t="n">
        <v>-39625643</v>
      </c>
      <c r="Y46" s="86" t="n">
        <v>-39297562</v>
      </c>
      <c r="Z46" s="86" t="n">
        <v>-40364724</v>
      </c>
      <c r="AA46" s="87" t="n">
        <v>-1163531378</v>
      </c>
    </row>
    <row r="47" customFormat="false" ht="11.25" hidden="false" customHeight="true" outlineLevel="0" collapsed="false">
      <c r="A47" s="83" t="s">
        <v>112</v>
      </c>
      <c r="C47" s="83" t="n">
        <v>-57872712</v>
      </c>
      <c r="D47" s="83" t="n">
        <v>-76400334</v>
      </c>
      <c r="E47" s="83" t="n">
        <v>-62205449</v>
      </c>
      <c r="F47" s="83" t="n">
        <v>-60666041</v>
      </c>
      <c r="G47" s="83" t="n">
        <v>-46716170</v>
      </c>
      <c r="H47" s="83" t="n">
        <v>-47754388</v>
      </c>
      <c r="I47" s="83" t="n">
        <v>-46827171</v>
      </c>
      <c r="J47" s="83" t="n">
        <v>-53982526</v>
      </c>
      <c r="K47" s="83" t="n">
        <v>-56233125</v>
      </c>
      <c r="L47" s="83" t="n">
        <v>-54781100</v>
      </c>
      <c r="M47" s="83" t="n">
        <v>-54129100</v>
      </c>
      <c r="N47" s="83" t="n">
        <v>-53963929</v>
      </c>
      <c r="O47" s="83" t="n">
        <v>-57870156</v>
      </c>
      <c r="P47" s="83" t="n">
        <v>-52171829</v>
      </c>
      <c r="Q47" s="83" t="n">
        <v>-42401425</v>
      </c>
      <c r="R47" s="83" t="n">
        <v>-40436546</v>
      </c>
      <c r="S47" s="83" t="n">
        <v>-34263316</v>
      </c>
      <c r="T47" s="83" t="n">
        <v>-32616076</v>
      </c>
      <c r="U47" s="83" t="n">
        <v>-31433797</v>
      </c>
      <c r="V47" s="83" t="n">
        <v>-38854246</v>
      </c>
      <c r="W47" s="83" t="n">
        <v>-42817163</v>
      </c>
      <c r="X47" s="83" t="n">
        <v>-39473636</v>
      </c>
      <c r="Y47" s="83" t="n">
        <v>-39509244</v>
      </c>
      <c r="Z47" s="83" t="n">
        <v>-40589582</v>
      </c>
      <c r="AA47" s="83" t="n">
        <v>-1163969061</v>
      </c>
    </row>
    <row r="48" customFormat="false" ht="11.25" hidden="false" customHeight="true" outlineLevel="0" collapsed="false">
      <c r="A48" s="83" t="s">
        <v>113</v>
      </c>
      <c r="C48" s="88" t="n">
        <v>6606</v>
      </c>
      <c r="D48" s="88" t="n">
        <v>-3010</v>
      </c>
      <c r="E48" s="88" t="n">
        <v>-73975</v>
      </c>
      <c r="F48" s="88" t="n">
        <v>-46516</v>
      </c>
      <c r="G48" s="88" t="n">
        <v>9102</v>
      </c>
      <c r="H48" s="88" t="n">
        <v>5468</v>
      </c>
      <c r="I48" s="88" t="n">
        <v>10029</v>
      </c>
      <c r="J48" s="88" t="n">
        <v>27289</v>
      </c>
      <c r="K48" s="88" t="n">
        <v>-6714</v>
      </c>
      <c r="L48" s="88" t="n">
        <v>-7988</v>
      </c>
      <c r="M48" s="88" t="n">
        <v>-55152</v>
      </c>
      <c r="N48" s="88" t="n">
        <v>6605</v>
      </c>
      <c r="O48" s="88" t="n">
        <v>-83348</v>
      </c>
      <c r="P48" s="88" t="n">
        <v>19643</v>
      </c>
      <c r="Q48" s="88" t="n">
        <v>50250</v>
      </c>
      <c r="R48" s="88" t="n">
        <v>30255</v>
      </c>
      <c r="S48" s="88" t="n">
        <v>105096</v>
      </c>
      <c r="T48" s="88" t="n">
        <v>162199</v>
      </c>
      <c r="U48" s="88" t="n">
        <v>271416</v>
      </c>
      <c r="V48" s="88" t="n">
        <v>-142149</v>
      </c>
      <c r="W48" s="88" t="n">
        <v>-131956</v>
      </c>
      <c r="X48" s="88" t="n">
        <v>-152007</v>
      </c>
      <c r="Y48" s="88" t="n">
        <v>211682</v>
      </c>
      <c r="Z48" s="88" t="n">
        <v>224858</v>
      </c>
      <c r="AA48" s="88" t="n">
        <v>437683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85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C3" activeCellId="0" sqref="C3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89" width="34.99"/>
    <col collapsed="false" customWidth="true" hidden="false" outlineLevel="0" max="2" min="2" style="90" width="3.99"/>
    <col collapsed="false" customWidth="true" hidden="false" outlineLevel="0" max="26" min="3" style="90" width="13.32"/>
    <col collapsed="false" customWidth="true" hidden="false" outlineLevel="0" max="27" min="27" style="90" width="15.99"/>
    <col collapsed="false" customWidth="false" hidden="false" outlineLevel="0" max="257" min="28" style="91" width="11.99"/>
  </cols>
  <sheetData>
    <row r="1" customFormat="false" ht="12" hidden="false" customHeight="true" outlineLevel="0" collapsed="false">
      <c r="A1" s="92" t="s">
        <v>114</v>
      </c>
    </row>
    <row r="2" customFormat="false" ht="12" hidden="false" customHeight="true" outlineLevel="0" collapsed="false">
      <c r="A2" s="92" t="s">
        <v>32</v>
      </c>
    </row>
    <row r="3" customFormat="false" ht="12" hidden="false" customHeight="true" outlineLevel="0" collapsed="false">
      <c r="A3" s="92" t="s">
        <v>95</v>
      </c>
    </row>
    <row r="4" customFormat="false" ht="12" hidden="false" customHeight="true" outlineLevel="0" collapsed="false">
      <c r="A4" s="92" t="s">
        <v>96</v>
      </c>
    </row>
    <row r="5" customFormat="false" ht="11.25" hidden="false" customHeight="true" outlineLevel="0" collapsed="false"/>
    <row r="6" customFormat="false" ht="12" hidden="false" customHeight="true" outlineLevel="0" collapsed="false">
      <c r="A6" s="93" t="s">
        <v>99</v>
      </c>
      <c r="C6" s="82" t="s">
        <v>35</v>
      </c>
      <c r="D6" s="82" t="s">
        <v>36</v>
      </c>
      <c r="E6" s="82" t="s">
        <v>37</v>
      </c>
      <c r="F6" s="82" t="s">
        <v>38</v>
      </c>
      <c r="G6" s="82" t="s">
        <v>39</v>
      </c>
      <c r="H6" s="82" t="s">
        <v>40</v>
      </c>
      <c r="I6" s="82" t="s">
        <v>41</v>
      </c>
      <c r="J6" s="82" t="s">
        <v>42</v>
      </c>
      <c r="K6" s="82" t="s">
        <v>43</v>
      </c>
      <c r="L6" s="82" t="s">
        <v>44</v>
      </c>
      <c r="M6" s="82" t="s">
        <v>45</v>
      </c>
      <c r="N6" s="82" t="s">
        <v>46</v>
      </c>
      <c r="O6" s="82" t="s">
        <v>47</v>
      </c>
      <c r="P6" s="82" t="s">
        <v>48</v>
      </c>
      <c r="Q6" s="82" t="s">
        <v>49</v>
      </c>
      <c r="R6" s="82" t="s">
        <v>50</v>
      </c>
      <c r="S6" s="82" t="s">
        <v>51</v>
      </c>
      <c r="T6" s="82" t="s">
        <v>52</v>
      </c>
      <c r="U6" s="82" t="s">
        <v>53</v>
      </c>
      <c r="V6" s="82" t="s">
        <v>54</v>
      </c>
      <c r="W6" s="82" t="s">
        <v>55</v>
      </c>
      <c r="X6" s="82" t="s">
        <v>56</v>
      </c>
      <c r="Y6" s="82" t="s">
        <v>57</v>
      </c>
      <c r="Z6" s="82" t="s">
        <v>58</v>
      </c>
      <c r="AA6" s="82" t="s">
        <v>34</v>
      </c>
    </row>
    <row r="7" customFormat="false" ht="11.25" hidden="false" customHeight="true" outlineLevel="0" collapsed="false">
      <c r="A7" s="94" t="s">
        <v>59</v>
      </c>
      <c r="C7" s="95" t="n">
        <v>-25</v>
      </c>
      <c r="D7" s="95" t="n">
        <v>0</v>
      </c>
      <c r="E7" s="95" t="n">
        <v>0</v>
      </c>
      <c r="F7" s="95" t="n">
        <v>0</v>
      </c>
      <c r="G7" s="95" t="n">
        <v>-50</v>
      </c>
      <c r="H7" s="95" t="n">
        <v>-50</v>
      </c>
      <c r="I7" s="95" t="n">
        <v>-50</v>
      </c>
      <c r="J7" s="95" t="n">
        <v>0</v>
      </c>
      <c r="K7" s="95" t="n">
        <v>0</v>
      </c>
      <c r="L7" s="95" t="n">
        <v>0</v>
      </c>
      <c r="M7" s="95" t="n">
        <v>0</v>
      </c>
      <c r="N7" s="95" t="n">
        <v>0</v>
      </c>
      <c r="O7" s="95" t="n">
        <v>0</v>
      </c>
      <c r="P7" s="95" t="n">
        <v>0</v>
      </c>
      <c r="Q7" s="95" t="n">
        <v>0</v>
      </c>
      <c r="R7" s="95" t="n">
        <v>0</v>
      </c>
      <c r="S7" s="95" t="n">
        <v>0</v>
      </c>
      <c r="T7" s="95" t="n">
        <v>0</v>
      </c>
      <c r="U7" s="95" t="n">
        <v>0</v>
      </c>
      <c r="V7" s="95" t="n">
        <v>0</v>
      </c>
      <c r="W7" s="95" t="n">
        <v>0</v>
      </c>
      <c r="X7" s="95" t="n">
        <v>0</v>
      </c>
      <c r="Y7" s="95" t="n">
        <v>0</v>
      </c>
      <c r="Z7" s="95" t="n">
        <v>0</v>
      </c>
      <c r="AA7" s="95" t="n">
        <v>-7.3002</v>
      </c>
    </row>
    <row r="8" customFormat="false" ht="11.25" hidden="false" customHeight="true" outlineLevel="0" collapsed="false">
      <c r="A8" s="94" t="s">
        <v>100</v>
      </c>
      <c r="C8" s="95" t="n">
        <v>0</v>
      </c>
      <c r="D8" s="95" t="n">
        <v>0</v>
      </c>
      <c r="E8" s="95" t="n">
        <v>0</v>
      </c>
      <c r="F8" s="95" t="n">
        <v>0</v>
      </c>
      <c r="G8" s="95" t="n">
        <v>0</v>
      </c>
      <c r="H8" s="95" t="n">
        <v>0</v>
      </c>
      <c r="I8" s="95" t="n">
        <v>0</v>
      </c>
      <c r="J8" s="95" t="n">
        <v>0</v>
      </c>
      <c r="K8" s="95" t="n">
        <v>0</v>
      </c>
      <c r="L8" s="95" t="n">
        <v>0</v>
      </c>
      <c r="M8" s="95" t="n">
        <v>0</v>
      </c>
      <c r="N8" s="95" t="n">
        <v>0</v>
      </c>
      <c r="O8" s="95" t="n">
        <v>0</v>
      </c>
      <c r="P8" s="95" t="n">
        <v>0</v>
      </c>
      <c r="Q8" s="95" t="n">
        <v>0</v>
      </c>
      <c r="R8" s="95" t="n">
        <v>0</v>
      </c>
      <c r="S8" s="95" t="n">
        <v>0</v>
      </c>
      <c r="T8" s="95" t="n">
        <v>0</v>
      </c>
      <c r="U8" s="95" t="n">
        <v>0</v>
      </c>
      <c r="V8" s="95" t="n">
        <v>0</v>
      </c>
      <c r="W8" s="95" t="n">
        <v>0</v>
      </c>
      <c r="X8" s="95" t="n">
        <v>0</v>
      </c>
      <c r="Y8" s="95" t="n">
        <v>0</v>
      </c>
      <c r="Z8" s="95" t="n">
        <v>0</v>
      </c>
      <c r="AA8" s="95" t="n">
        <v>0</v>
      </c>
    </row>
    <row r="9" customFormat="false" ht="11.25" hidden="false" customHeight="true" outlineLevel="0" collapsed="false">
      <c r="A9" s="94" t="s">
        <v>101</v>
      </c>
      <c r="C9" s="95" t="n">
        <v>0</v>
      </c>
      <c r="D9" s="95" t="n">
        <v>0</v>
      </c>
      <c r="E9" s="95" t="n">
        <v>0</v>
      </c>
      <c r="F9" s="95" t="n">
        <v>0</v>
      </c>
      <c r="G9" s="95" t="n">
        <v>0</v>
      </c>
      <c r="H9" s="95" t="n">
        <v>0</v>
      </c>
      <c r="I9" s="95" t="n">
        <v>0</v>
      </c>
      <c r="J9" s="95" t="n">
        <v>0</v>
      </c>
      <c r="K9" s="95" t="n">
        <v>0</v>
      </c>
      <c r="L9" s="95" t="n">
        <v>0</v>
      </c>
      <c r="M9" s="95" t="n">
        <v>0</v>
      </c>
      <c r="N9" s="95" t="n">
        <v>0</v>
      </c>
      <c r="O9" s="95" t="n">
        <v>0</v>
      </c>
      <c r="P9" s="95" t="n">
        <v>0</v>
      </c>
      <c r="Q9" s="95" t="n">
        <v>0</v>
      </c>
      <c r="R9" s="95" t="n">
        <v>0</v>
      </c>
      <c r="S9" s="95" t="n">
        <v>0</v>
      </c>
      <c r="T9" s="95" t="n">
        <v>0</v>
      </c>
      <c r="U9" s="95" t="n">
        <v>0</v>
      </c>
      <c r="V9" s="95" t="n">
        <v>0</v>
      </c>
      <c r="W9" s="95" t="n">
        <v>0</v>
      </c>
      <c r="X9" s="95" t="n">
        <v>0</v>
      </c>
      <c r="Y9" s="95" t="n">
        <v>0</v>
      </c>
      <c r="Z9" s="95" t="n">
        <v>0</v>
      </c>
      <c r="AA9" s="95" t="n">
        <v>0</v>
      </c>
    </row>
    <row r="10" customFormat="false" ht="11.25" hidden="false" customHeight="true" outlineLevel="0" collapsed="false">
      <c r="A10" s="92" t="s">
        <v>62</v>
      </c>
      <c r="C10" s="96" t="n">
        <v>-25</v>
      </c>
      <c r="D10" s="96" t="n">
        <v>0</v>
      </c>
      <c r="E10" s="96" t="n">
        <v>0</v>
      </c>
      <c r="F10" s="96" t="n">
        <v>0</v>
      </c>
      <c r="G10" s="96" t="n">
        <v>-50</v>
      </c>
      <c r="H10" s="96" t="n">
        <v>-50</v>
      </c>
      <c r="I10" s="96" t="n">
        <v>-50</v>
      </c>
      <c r="J10" s="96" t="n">
        <v>0</v>
      </c>
      <c r="K10" s="96" t="n">
        <v>0</v>
      </c>
      <c r="L10" s="96" t="n">
        <v>0</v>
      </c>
      <c r="M10" s="96" t="n">
        <v>0</v>
      </c>
      <c r="N10" s="96" t="n">
        <v>0</v>
      </c>
      <c r="O10" s="96" t="n">
        <v>0</v>
      </c>
      <c r="P10" s="96" t="n">
        <v>0</v>
      </c>
      <c r="Q10" s="96" t="n">
        <v>0</v>
      </c>
      <c r="R10" s="96" t="n">
        <v>0</v>
      </c>
      <c r="S10" s="96" t="n">
        <v>0</v>
      </c>
      <c r="T10" s="96" t="n">
        <v>0</v>
      </c>
      <c r="U10" s="96" t="n">
        <v>0</v>
      </c>
      <c r="V10" s="96" t="n">
        <v>0</v>
      </c>
      <c r="W10" s="96" t="n">
        <v>0</v>
      </c>
      <c r="X10" s="96" t="n">
        <v>0</v>
      </c>
      <c r="Y10" s="96" t="n">
        <v>0</v>
      </c>
      <c r="Z10" s="96" t="n">
        <v>0</v>
      </c>
      <c r="AA10" s="96" t="n">
        <v>-7.3002</v>
      </c>
    </row>
    <row r="11" customFormat="false" ht="11.25" hidden="false" customHeight="true" outlineLevel="0" collapsed="false"/>
    <row r="12" customFormat="false" ht="11.25" hidden="false" customHeight="true" outlineLevel="0" collapsed="false">
      <c r="A12" s="94" t="s">
        <v>63</v>
      </c>
      <c r="C12" s="95" t="n">
        <v>0</v>
      </c>
      <c r="D12" s="95" t="n">
        <v>0</v>
      </c>
      <c r="E12" s="95" t="n">
        <v>0</v>
      </c>
      <c r="F12" s="95" t="n">
        <v>0</v>
      </c>
      <c r="G12" s="95" t="n">
        <v>0</v>
      </c>
      <c r="H12" s="95" t="n">
        <v>0</v>
      </c>
      <c r="I12" s="95" t="n">
        <v>0</v>
      </c>
      <c r="J12" s="95" t="n">
        <v>0</v>
      </c>
      <c r="K12" s="95" t="n">
        <v>0</v>
      </c>
      <c r="L12" s="95" t="n">
        <v>0</v>
      </c>
      <c r="M12" s="95" t="n">
        <v>0</v>
      </c>
      <c r="N12" s="95" t="n">
        <v>0</v>
      </c>
      <c r="O12" s="95" t="n">
        <v>0</v>
      </c>
      <c r="P12" s="95" t="n">
        <v>0</v>
      </c>
      <c r="Q12" s="95" t="n">
        <v>0</v>
      </c>
      <c r="R12" s="95" t="n">
        <v>0</v>
      </c>
      <c r="S12" s="95" t="n">
        <v>0</v>
      </c>
      <c r="T12" s="95" t="n">
        <v>0</v>
      </c>
      <c r="U12" s="95" t="n">
        <v>0</v>
      </c>
      <c r="V12" s="95" t="n">
        <v>0</v>
      </c>
      <c r="W12" s="95" t="n">
        <v>0</v>
      </c>
      <c r="X12" s="95" t="n">
        <v>0</v>
      </c>
      <c r="Y12" s="95" t="n">
        <v>0</v>
      </c>
      <c r="Z12" s="95" t="n">
        <v>0</v>
      </c>
      <c r="AA12" s="95" t="n">
        <v>0</v>
      </c>
    </row>
    <row r="13" customFormat="false" ht="11.25" hidden="false" customHeight="true" outlineLevel="0" collapsed="false">
      <c r="A13" s="94" t="s">
        <v>100</v>
      </c>
      <c r="C13" s="95" t="n">
        <v>0</v>
      </c>
      <c r="D13" s="95" t="n">
        <v>0</v>
      </c>
      <c r="E13" s="95" t="n">
        <v>0</v>
      </c>
      <c r="F13" s="95" t="n">
        <v>0</v>
      </c>
      <c r="G13" s="95" t="n">
        <v>0</v>
      </c>
      <c r="H13" s="95" t="n">
        <v>0</v>
      </c>
      <c r="I13" s="95" t="n">
        <v>0</v>
      </c>
      <c r="J13" s="95" t="n">
        <v>0</v>
      </c>
      <c r="K13" s="95" t="n">
        <v>0</v>
      </c>
      <c r="L13" s="95" t="n">
        <v>0</v>
      </c>
      <c r="M13" s="95" t="n">
        <v>0</v>
      </c>
      <c r="N13" s="95" t="n">
        <v>0</v>
      </c>
      <c r="O13" s="95" t="n">
        <v>0</v>
      </c>
      <c r="P13" s="95" t="n">
        <v>0</v>
      </c>
      <c r="Q13" s="95" t="n">
        <v>0</v>
      </c>
      <c r="R13" s="95" t="n">
        <v>0</v>
      </c>
      <c r="S13" s="95" t="n">
        <v>0</v>
      </c>
      <c r="T13" s="95" t="n">
        <v>0</v>
      </c>
      <c r="U13" s="95" t="n">
        <v>0</v>
      </c>
      <c r="V13" s="95" t="n">
        <v>0</v>
      </c>
      <c r="W13" s="95" t="n">
        <v>0</v>
      </c>
      <c r="X13" s="95" t="n">
        <v>0</v>
      </c>
      <c r="Y13" s="95" t="n">
        <v>0</v>
      </c>
      <c r="Z13" s="95" t="n">
        <v>0</v>
      </c>
      <c r="AA13" s="95" t="n">
        <v>0</v>
      </c>
    </row>
    <row r="14" customFormat="false" ht="11.25" hidden="false" customHeight="true" outlineLevel="0" collapsed="false">
      <c r="A14" s="94" t="s">
        <v>101</v>
      </c>
      <c r="C14" s="95" t="n">
        <v>0</v>
      </c>
      <c r="D14" s="95" t="n">
        <v>0</v>
      </c>
      <c r="E14" s="95" t="n">
        <v>0</v>
      </c>
      <c r="F14" s="95" t="n">
        <v>0</v>
      </c>
      <c r="G14" s="95" t="n">
        <v>0</v>
      </c>
      <c r="H14" s="95" t="n">
        <v>0</v>
      </c>
      <c r="I14" s="95" t="n">
        <v>0</v>
      </c>
      <c r="J14" s="95" t="n">
        <v>0</v>
      </c>
      <c r="K14" s="95" t="n">
        <v>0</v>
      </c>
      <c r="L14" s="95" t="n">
        <v>0</v>
      </c>
      <c r="M14" s="95" t="n">
        <v>0</v>
      </c>
      <c r="N14" s="95" t="n">
        <v>0</v>
      </c>
      <c r="O14" s="95" t="n">
        <v>0</v>
      </c>
      <c r="P14" s="95" t="n">
        <v>0</v>
      </c>
      <c r="Q14" s="95" t="n">
        <v>0</v>
      </c>
      <c r="R14" s="95" t="n">
        <v>0</v>
      </c>
      <c r="S14" s="95" t="n">
        <v>0</v>
      </c>
      <c r="T14" s="95" t="n">
        <v>0</v>
      </c>
      <c r="U14" s="95" t="n">
        <v>0</v>
      </c>
      <c r="V14" s="95" t="n">
        <v>0</v>
      </c>
      <c r="W14" s="95" t="n">
        <v>0</v>
      </c>
      <c r="X14" s="95" t="n">
        <v>0</v>
      </c>
      <c r="Y14" s="95" t="n">
        <v>0</v>
      </c>
      <c r="Z14" s="95" t="n">
        <v>0</v>
      </c>
      <c r="AA14" s="95" t="n">
        <v>0</v>
      </c>
    </row>
    <row r="15" customFormat="false" ht="11.25" hidden="false" customHeight="true" outlineLevel="0" collapsed="false">
      <c r="A15" s="92" t="s">
        <v>66</v>
      </c>
      <c r="C15" s="96" t="n">
        <v>0</v>
      </c>
      <c r="D15" s="96" t="n">
        <v>0</v>
      </c>
      <c r="E15" s="96" t="n">
        <v>0</v>
      </c>
      <c r="F15" s="96" t="n">
        <v>0</v>
      </c>
      <c r="G15" s="96" t="n">
        <v>0</v>
      </c>
      <c r="H15" s="96" t="n">
        <v>0</v>
      </c>
      <c r="I15" s="96" t="n">
        <v>0</v>
      </c>
      <c r="J15" s="96" t="n">
        <v>0</v>
      </c>
      <c r="K15" s="96" t="n">
        <v>0</v>
      </c>
      <c r="L15" s="96" t="n">
        <v>0</v>
      </c>
      <c r="M15" s="96" t="n">
        <v>0</v>
      </c>
      <c r="N15" s="96" t="n">
        <v>0</v>
      </c>
      <c r="O15" s="96" t="n">
        <v>0</v>
      </c>
      <c r="P15" s="96" t="n">
        <v>0</v>
      </c>
      <c r="Q15" s="96" t="n">
        <v>0</v>
      </c>
      <c r="R15" s="96" t="n">
        <v>0</v>
      </c>
      <c r="S15" s="96" t="n">
        <v>0</v>
      </c>
      <c r="T15" s="96" t="n">
        <v>0</v>
      </c>
      <c r="U15" s="96" t="n">
        <v>0</v>
      </c>
      <c r="V15" s="96" t="n">
        <v>0</v>
      </c>
      <c r="W15" s="96" t="n">
        <v>0</v>
      </c>
      <c r="X15" s="96" t="n">
        <v>0</v>
      </c>
      <c r="Y15" s="96" t="n">
        <v>0</v>
      </c>
      <c r="Z15" s="96" t="n">
        <v>0</v>
      </c>
      <c r="AA15" s="96" t="n">
        <v>0</v>
      </c>
    </row>
    <row r="16" customFormat="false" ht="11.25" hidden="false" customHeight="true" outlineLevel="0" collapsed="false">
      <c r="A16" s="97" t="s">
        <v>102</v>
      </c>
      <c r="B16" s="98"/>
      <c r="C16" s="98" t="n">
        <v>-13.4409</v>
      </c>
      <c r="D16" s="98" t="n">
        <v>0</v>
      </c>
      <c r="E16" s="98" t="n">
        <v>0</v>
      </c>
      <c r="F16" s="98" t="n">
        <v>0</v>
      </c>
      <c r="G16" s="98" t="n">
        <v>-28.8889</v>
      </c>
      <c r="H16" s="98" t="n">
        <v>-27.957</v>
      </c>
      <c r="I16" s="98" t="n">
        <v>-27.7778</v>
      </c>
      <c r="J16" s="98" t="n">
        <v>0</v>
      </c>
      <c r="K16" s="98" t="n">
        <v>0</v>
      </c>
      <c r="L16" s="98" t="n">
        <v>0</v>
      </c>
      <c r="M16" s="98" t="n">
        <v>0</v>
      </c>
      <c r="N16" s="98" t="n">
        <v>0</v>
      </c>
      <c r="O16" s="98" t="n">
        <v>0</v>
      </c>
      <c r="P16" s="98" t="n">
        <v>0</v>
      </c>
      <c r="Q16" s="98" t="n">
        <v>0</v>
      </c>
      <c r="R16" s="98" t="n">
        <v>0</v>
      </c>
      <c r="S16" s="98" t="n">
        <v>0</v>
      </c>
      <c r="T16" s="98" t="n">
        <v>0</v>
      </c>
      <c r="U16" s="98" t="n">
        <v>0</v>
      </c>
      <c r="V16" s="98" t="n">
        <v>0</v>
      </c>
      <c r="W16" s="98" t="n">
        <v>0</v>
      </c>
      <c r="X16" s="98" t="n">
        <v>0</v>
      </c>
      <c r="Y16" s="98" t="n">
        <v>0</v>
      </c>
      <c r="Z16" s="98" t="n">
        <v>0</v>
      </c>
      <c r="AA16" s="99" t="n">
        <v>-4.0868</v>
      </c>
    </row>
    <row r="17" customFormat="false" ht="11.25" hidden="false" customHeight="true" outlineLevel="0" collapsed="false"/>
    <row r="18" customFormat="false" ht="12" hidden="false" customHeight="true" outlineLevel="0" collapsed="false">
      <c r="A18" s="93" t="s">
        <v>103</v>
      </c>
    </row>
    <row r="19" customFormat="false" ht="11.25" hidden="false" customHeight="true" outlineLevel="0" collapsed="false">
      <c r="A19" s="94" t="s">
        <v>59</v>
      </c>
      <c r="C19" s="95" t="n">
        <v>-75</v>
      </c>
      <c r="D19" s="95" t="n">
        <v>-25</v>
      </c>
      <c r="E19" s="95" t="n">
        <v>-25</v>
      </c>
      <c r="F19" s="95" t="n">
        <v>-25</v>
      </c>
      <c r="G19" s="95" t="n">
        <v>-50</v>
      </c>
      <c r="H19" s="95" t="n">
        <v>-50</v>
      </c>
      <c r="I19" s="95" t="n">
        <v>-50</v>
      </c>
      <c r="J19" s="95" t="n">
        <v>0</v>
      </c>
      <c r="K19" s="95" t="n">
        <v>0</v>
      </c>
      <c r="L19" s="95" t="n">
        <v>0</v>
      </c>
      <c r="M19" s="95" t="n">
        <v>0</v>
      </c>
      <c r="N19" s="95" t="n">
        <v>0</v>
      </c>
      <c r="O19" s="95" t="n">
        <v>0</v>
      </c>
      <c r="P19" s="95" t="n">
        <v>0</v>
      </c>
      <c r="Q19" s="95" t="n">
        <v>0</v>
      </c>
      <c r="R19" s="95" t="n">
        <v>0</v>
      </c>
      <c r="S19" s="95" t="n">
        <v>0</v>
      </c>
      <c r="T19" s="95" t="n">
        <v>0</v>
      </c>
      <c r="U19" s="95" t="n">
        <v>0</v>
      </c>
      <c r="V19" s="95" t="n">
        <v>0</v>
      </c>
      <c r="W19" s="95" t="n">
        <v>0</v>
      </c>
      <c r="X19" s="95" t="n">
        <v>0</v>
      </c>
      <c r="Y19" s="95" t="n">
        <v>0</v>
      </c>
      <c r="Z19" s="95" t="n">
        <v>0</v>
      </c>
      <c r="AA19" s="95" t="n">
        <v>-12.4388</v>
      </c>
    </row>
    <row r="20" customFormat="false" ht="11.25" hidden="false" customHeight="true" outlineLevel="0" collapsed="false">
      <c r="A20" s="94" t="s">
        <v>100</v>
      </c>
      <c r="C20" s="95" t="n">
        <v>0</v>
      </c>
      <c r="D20" s="95" t="n">
        <v>0</v>
      </c>
      <c r="E20" s="95" t="n">
        <v>0</v>
      </c>
      <c r="F20" s="95" t="n">
        <v>0</v>
      </c>
      <c r="G20" s="95" t="n">
        <v>0</v>
      </c>
      <c r="H20" s="95" t="n">
        <v>0</v>
      </c>
      <c r="I20" s="95" t="n">
        <v>0</v>
      </c>
      <c r="J20" s="95" t="n">
        <v>0</v>
      </c>
      <c r="K20" s="95" t="n">
        <v>0</v>
      </c>
      <c r="L20" s="95" t="n">
        <v>0</v>
      </c>
      <c r="M20" s="95" t="n">
        <v>0</v>
      </c>
      <c r="N20" s="95" t="n">
        <v>0</v>
      </c>
      <c r="O20" s="95" t="n">
        <v>0</v>
      </c>
      <c r="P20" s="95" t="n">
        <v>0</v>
      </c>
      <c r="Q20" s="95" t="n">
        <v>0</v>
      </c>
      <c r="R20" s="95" t="n">
        <v>0</v>
      </c>
      <c r="S20" s="95" t="n">
        <v>0</v>
      </c>
      <c r="T20" s="95" t="n">
        <v>0</v>
      </c>
      <c r="U20" s="95" t="n">
        <v>0</v>
      </c>
      <c r="V20" s="95" t="n">
        <v>0</v>
      </c>
      <c r="W20" s="95" t="n">
        <v>0</v>
      </c>
      <c r="X20" s="95" t="n">
        <v>0</v>
      </c>
      <c r="Y20" s="95" t="n">
        <v>0</v>
      </c>
      <c r="Z20" s="95" t="n">
        <v>0</v>
      </c>
      <c r="AA20" s="95" t="n">
        <v>0</v>
      </c>
    </row>
    <row r="21" customFormat="false" ht="11.25" hidden="false" customHeight="true" outlineLevel="0" collapsed="false">
      <c r="A21" s="94" t="s">
        <v>101</v>
      </c>
      <c r="C21" s="95" t="n">
        <v>0</v>
      </c>
      <c r="D21" s="95" t="n">
        <v>0</v>
      </c>
      <c r="E21" s="95" t="n">
        <v>0</v>
      </c>
      <c r="F21" s="95" t="n">
        <v>0</v>
      </c>
      <c r="G21" s="95" t="n">
        <v>0</v>
      </c>
      <c r="H21" s="95" t="n">
        <v>0</v>
      </c>
      <c r="I21" s="95" t="n">
        <v>0</v>
      </c>
      <c r="J21" s="95" t="n">
        <v>0</v>
      </c>
      <c r="K21" s="95" t="n">
        <v>0</v>
      </c>
      <c r="L21" s="95" t="n">
        <v>0</v>
      </c>
      <c r="M21" s="95" t="n">
        <v>0</v>
      </c>
      <c r="N21" s="95" t="n">
        <v>0</v>
      </c>
      <c r="O21" s="95" t="n">
        <v>0</v>
      </c>
      <c r="P21" s="95" t="n">
        <v>0</v>
      </c>
      <c r="Q21" s="95" t="n">
        <v>0</v>
      </c>
      <c r="R21" s="95" t="n">
        <v>0</v>
      </c>
      <c r="S21" s="95" t="n">
        <v>0</v>
      </c>
      <c r="T21" s="95" t="n">
        <v>0</v>
      </c>
      <c r="U21" s="95" t="n">
        <v>0</v>
      </c>
      <c r="V21" s="95" t="n">
        <v>0</v>
      </c>
      <c r="W21" s="95" t="n">
        <v>0</v>
      </c>
      <c r="X21" s="95" t="n">
        <v>0</v>
      </c>
      <c r="Y21" s="95" t="n">
        <v>0</v>
      </c>
      <c r="Z21" s="95" t="n">
        <v>0</v>
      </c>
      <c r="AA21" s="95" t="n">
        <v>0</v>
      </c>
    </row>
    <row r="22" customFormat="false" ht="11.25" hidden="false" customHeight="true" outlineLevel="0" collapsed="false">
      <c r="A22" s="92" t="s">
        <v>62</v>
      </c>
      <c r="C22" s="96" t="n">
        <v>-75</v>
      </c>
      <c r="D22" s="96" t="n">
        <v>-25</v>
      </c>
      <c r="E22" s="96" t="n">
        <v>-25</v>
      </c>
      <c r="F22" s="96" t="n">
        <v>-25</v>
      </c>
      <c r="G22" s="96" t="n">
        <v>-50</v>
      </c>
      <c r="H22" s="96" t="n">
        <v>-50</v>
      </c>
      <c r="I22" s="96" t="n">
        <v>-50</v>
      </c>
      <c r="J22" s="96" t="n">
        <v>0</v>
      </c>
      <c r="K22" s="96" t="n">
        <v>0</v>
      </c>
      <c r="L22" s="96" t="n">
        <v>0</v>
      </c>
      <c r="M22" s="96" t="n">
        <v>0</v>
      </c>
      <c r="N22" s="96" t="n">
        <v>0</v>
      </c>
      <c r="O22" s="96" t="n">
        <v>0</v>
      </c>
      <c r="P22" s="96" t="n">
        <v>0</v>
      </c>
      <c r="Q22" s="96" t="n">
        <v>0</v>
      </c>
      <c r="R22" s="96" t="n">
        <v>0</v>
      </c>
      <c r="S22" s="96" t="n">
        <v>0</v>
      </c>
      <c r="T22" s="96" t="n">
        <v>0</v>
      </c>
      <c r="U22" s="96" t="n">
        <v>0</v>
      </c>
      <c r="V22" s="96" t="n">
        <v>0</v>
      </c>
      <c r="W22" s="96" t="n">
        <v>0</v>
      </c>
      <c r="X22" s="96" t="n">
        <v>0</v>
      </c>
      <c r="Y22" s="96" t="n">
        <v>0</v>
      </c>
      <c r="Z22" s="96" t="n">
        <v>0</v>
      </c>
      <c r="AA22" s="96" t="n">
        <v>-12.4388</v>
      </c>
    </row>
    <row r="23" customFormat="false" ht="11.25" hidden="false" customHeight="true" outlineLevel="0" collapsed="false">
      <c r="A23" s="94" t="s">
        <v>63</v>
      </c>
      <c r="C23" s="95" t="n">
        <v>0</v>
      </c>
      <c r="D23" s="95" t="n">
        <v>0</v>
      </c>
      <c r="E23" s="95" t="n">
        <v>0</v>
      </c>
      <c r="F23" s="95" t="n">
        <v>0</v>
      </c>
      <c r="G23" s="95" t="n">
        <v>0</v>
      </c>
      <c r="H23" s="95" t="n">
        <v>0</v>
      </c>
      <c r="I23" s="95" t="n">
        <v>0</v>
      </c>
      <c r="J23" s="95" t="n">
        <v>0</v>
      </c>
      <c r="K23" s="95" t="n">
        <v>0</v>
      </c>
      <c r="L23" s="95" t="n">
        <v>0</v>
      </c>
      <c r="M23" s="95" t="n">
        <v>0</v>
      </c>
      <c r="N23" s="95" t="n">
        <v>0</v>
      </c>
      <c r="O23" s="95" t="n">
        <v>0</v>
      </c>
      <c r="P23" s="95" t="n">
        <v>0</v>
      </c>
      <c r="Q23" s="95" t="n">
        <v>0</v>
      </c>
      <c r="R23" s="95" t="n">
        <v>0</v>
      </c>
      <c r="S23" s="95" t="n">
        <v>0</v>
      </c>
      <c r="T23" s="95" t="n">
        <v>0</v>
      </c>
      <c r="U23" s="95" t="n">
        <v>0</v>
      </c>
      <c r="V23" s="95" t="n">
        <v>0</v>
      </c>
      <c r="W23" s="95" t="n">
        <v>0</v>
      </c>
      <c r="X23" s="95" t="n">
        <v>0</v>
      </c>
      <c r="Y23" s="95" t="n">
        <v>0</v>
      </c>
      <c r="Z23" s="95" t="n">
        <v>0</v>
      </c>
      <c r="AA23" s="95" t="n">
        <v>0</v>
      </c>
    </row>
    <row r="24" customFormat="false" ht="11.25" hidden="false" customHeight="true" outlineLevel="0" collapsed="false">
      <c r="A24" s="94" t="s">
        <v>100</v>
      </c>
      <c r="C24" s="95" t="n">
        <v>0</v>
      </c>
      <c r="D24" s="95" t="n">
        <v>0</v>
      </c>
      <c r="E24" s="95" t="n">
        <v>0</v>
      </c>
      <c r="F24" s="95" t="n">
        <v>0</v>
      </c>
      <c r="G24" s="95" t="n">
        <v>0</v>
      </c>
      <c r="H24" s="95" t="n">
        <v>0</v>
      </c>
      <c r="I24" s="95" t="n">
        <v>0</v>
      </c>
      <c r="J24" s="95" t="n">
        <v>0</v>
      </c>
      <c r="K24" s="95" t="n">
        <v>0</v>
      </c>
      <c r="L24" s="95" t="n">
        <v>0</v>
      </c>
      <c r="M24" s="95" t="n">
        <v>0</v>
      </c>
      <c r="N24" s="95" t="n">
        <v>0</v>
      </c>
      <c r="O24" s="95" t="n">
        <v>0</v>
      </c>
      <c r="P24" s="95" t="n">
        <v>0</v>
      </c>
      <c r="Q24" s="95" t="n">
        <v>0</v>
      </c>
      <c r="R24" s="95" t="n">
        <v>0</v>
      </c>
      <c r="S24" s="95" t="n">
        <v>0</v>
      </c>
      <c r="T24" s="95" t="n">
        <v>0</v>
      </c>
      <c r="U24" s="95" t="n">
        <v>0</v>
      </c>
      <c r="V24" s="95" t="n">
        <v>0</v>
      </c>
      <c r="W24" s="95" t="n">
        <v>0</v>
      </c>
      <c r="X24" s="95" t="n">
        <v>0</v>
      </c>
      <c r="Y24" s="95" t="n">
        <v>0</v>
      </c>
      <c r="Z24" s="95" t="n">
        <v>0</v>
      </c>
      <c r="AA24" s="95" t="n">
        <v>0</v>
      </c>
    </row>
    <row r="25" customFormat="false" ht="11.25" hidden="false" customHeight="true" outlineLevel="0" collapsed="false">
      <c r="A25" s="94" t="s">
        <v>101</v>
      </c>
      <c r="C25" s="95" t="n">
        <v>0</v>
      </c>
      <c r="D25" s="95" t="n">
        <v>0</v>
      </c>
      <c r="E25" s="95" t="n">
        <v>0</v>
      </c>
      <c r="F25" s="95" t="n">
        <v>0</v>
      </c>
      <c r="G25" s="95" t="n">
        <v>0</v>
      </c>
      <c r="H25" s="95" t="n">
        <v>0</v>
      </c>
      <c r="I25" s="95" t="n">
        <v>0</v>
      </c>
      <c r="J25" s="95" t="n">
        <v>0</v>
      </c>
      <c r="K25" s="95" t="n">
        <v>0</v>
      </c>
      <c r="L25" s="95" t="n">
        <v>0</v>
      </c>
      <c r="M25" s="95" t="n">
        <v>0</v>
      </c>
      <c r="N25" s="95" t="n">
        <v>0</v>
      </c>
      <c r="O25" s="95" t="n">
        <v>0</v>
      </c>
      <c r="P25" s="95" t="n">
        <v>0</v>
      </c>
      <c r="Q25" s="95" t="n">
        <v>0</v>
      </c>
      <c r="R25" s="95" t="n">
        <v>0</v>
      </c>
      <c r="S25" s="95" t="n">
        <v>0</v>
      </c>
      <c r="T25" s="95" t="n">
        <v>0</v>
      </c>
      <c r="U25" s="95" t="n">
        <v>0</v>
      </c>
      <c r="V25" s="95" t="n">
        <v>0</v>
      </c>
      <c r="W25" s="95" t="n">
        <v>0</v>
      </c>
      <c r="X25" s="95" t="n">
        <v>0</v>
      </c>
      <c r="Y25" s="95" t="n">
        <v>0</v>
      </c>
      <c r="Z25" s="95" t="n">
        <v>0</v>
      </c>
      <c r="AA25" s="95" t="n">
        <v>0</v>
      </c>
    </row>
    <row r="26" customFormat="false" ht="11.25" hidden="false" customHeight="true" outlineLevel="0" collapsed="false">
      <c r="A26" s="92" t="s">
        <v>66</v>
      </c>
      <c r="C26" s="96" t="n">
        <v>0</v>
      </c>
      <c r="D26" s="96" t="n">
        <v>0</v>
      </c>
      <c r="E26" s="96" t="n">
        <v>0</v>
      </c>
      <c r="F26" s="96" t="n">
        <v>0</v>
      </c>
      <c r="G26" s="96" t="n">
        <v>0</v>
      </c>
      <c r="H26" s="96" t="n">
        <v>0</v>
      </c>
      <c r="I26" s="96" t="n">
        <v>0</v>
      </c>
      <c r="J26" s="96" t="n">
        <v>0</v>
      </c>
      <c r="K26" s="96" t="n">
        <v>0</v>
      </c>
      <c r="L26" s="96" t="n">
        <v>0</v>
      </c>
      <c r="M26" s="96" t="n">
        <v>0</v>
      </c>
      <c r="N26" s="96" t="n">
        <v>0</v>
      </c>
      <c r="O26" s="96" t="n">
        <v>0</v>
      </c>
      <c r="P26" s="96" t="n">
        <v>0</v>
      </c>
      <c r="Q26" s="96" t="n">
        <v>0</v>
      </c>
      <c r="R26" s="96" t="n">
        <v>0</v>
      </c>
      <c r="S26" s="96" t="n">
        <v>0</v>
      </c>
      <c r="T26" s="96" t="n">
        <v>0</v>
      </c>
      <c r="U26" s="96" t="n">
        <v>0</v>
      </c>
      <c r="V26" s="96" t="n">
        <v>0</v>
      </c>
      <c r="W26" s="96" t="n">
        <v>0</v>
      </c>
      <c r="X26" s="96" t="n">
        <v>0</v>
      </c>
      <c r="Y26" s="96" t="n">
        <v>0</v>
      </c>
      <c r="Z26" s="96" t="n">
        <v>0</v>
      </c>
      <c r="AA26" s="96" t="n">
        <v>0</v>
      </c>
    </row>
    <row r="27" customFormat="false" ht="11.25" hidden="false" customHeight="true" outlineLevel="0" collapsed="false"/>
    <row r="28" customFormat="false" ht="12" hidden="false" customHeight="true" outlineLevel="0" collapsed="false">
      <c r="A28" s="93" t="s">
        <v>104</v>
      </c>
    </row>
    <row r="29" customFormat="false" ht="11.25" hidden="false" customHeight="true" outlineLevel="0" collapsed="false">
      <c r="A29" s="94" t="s">
        <v>59</v>
      </c>
      <c r="C29" s="95" t="n">
        <v>50</v>
      </c>
      <c r="D29" s="95" t="n">
        <v>25</v>
      </c>
      <c r="E29" s="95" t="n">
        <v>25</v>
      </c>
      <c r="F29" s="95" t="n">
        <v>25</v>
      </c>
      <c r="G29" s="95" t="n">
        <v>0</v>
      </c>
      <c r="H29" s="95" t="n">
        <v>0</v>
      </c>
      <c r="I29" s="95" t="n">
        <v>0</v>
      </c>
      <c r="J29" s="95" t="n">
        <v>0</v>
      </c>
      <c r="K29" s="95" t="n">
        <v>0</v>
      </c>
      <c r="L29" s="95" t="n">
        <v>0</v>
      </c>
      <c r="M29" s="95" t="n">
        <v>0</v>
      </c>
      <c r="N29" s="95" t="n">
        <v>0</v>
      </c>
      <c r="O29" s="95" t="n">
        <v>0</v>
      </c>
      <c r="P29" s="95" t="n">
        <v>0</v>
      </c>
      <c r="Q29" s="95" t="n">
        <v>0</v>
      </c>
      <c r="R29" s="95" t="n">
        <v>0</v>
      </c>
      <c r="S29" s="95" t="n">
        <v>0</v>
      </c>
      <c r="T29" s="95" t="n">
        <v>0</v>
      </c>
      <c r="U29" s="95" t="n">
        <v>0</v>
      </c>
      <c r="V29" s="95" t="n">
        <v>0</v>
      </c>
      <c r="W29" s="95" t="n">
        <v>0</v>
      </c>
      <c r="X29" s="95" t="n">
        <v>0</v>
      </c>
      <c r="Y29" s="95" t="n">
        <v>0</v>
      </c>
      <c r="Z29" s="95" t="n">
        <v>0</v>
      </c>
      <c r="AA29" s="95" t="n">
        <v>5.1386</v>
      </c>
    </row>
    <row r="30" customFormat="false" ht="11.25" hidden="false" customHeight="true" outlineLevel="0" collapsed="false">
      <c r="A30" s="94" t="s">
        <v>100</v>
      </c>
      <c r="C30" s="95" t="n">
        <v>0</v>
      </c>
      <c r="D30" s="95" t="n">
        <v>0</v>
      </c>
      <c r="E30" s="95" t="n">
        <v>0</v>
      </c>
      <c r="F30" s="95" t="n">
        <v>0</v>
      </c>
      <c r="G30" s="95" t="n">
        <v>0</v>
      </c>
      <c r="H30" s="95" t="n">
        <v>0</v>
      </c>
      <c r="I30" s="95" t="n">
        <v>0</v>
      </c>
      <c r="J30" s="95" t="n">
        <v>0</v>
      </c>
      <c r="K30" s="95" t="n">
        <v>0</v>
      </c>
      <c r="L30" s="95" t="n">
        <v>0</v>
      </c>
      <c r="M30" s="95" t="n">
        <v>0</v>
      </c>
      <c r="N30" s="95" t="n">
        <v>0</v>
      </c>
      <c r="O30" s="95" t="n">
        <v>0</v>
      </c>
      <c r="P30" s="95" t="n">
        <v>0</v>
      </c>
      <c r="Q30" s="95" t="n">
        <v>0</v>
      </c>
      <c r="R30" s="95" t="n">
        <v>0</v>
      </c>
      <c r="S30" s="95" t="n">
        <v>0</v>
      </c>
      <c r="T30" s="95" t="n">
        <v>0</v>
      </c>
      <c r="U30" s="95" t="n">
        <v>0</v>
      </c>
      <c r="V30" s="95" t="n">
        <v>0</v>
      </c>
      <c r="W30" s="95" t="n">
        <v>0</v>
      </c>
      <c r="X30" s="95" t="n">
        <v>0</v>
      </c>
      <c r="Y30" s="95" t="n">
        <v>0</v>
      </c>
      <c r="Z30" s="95" t="n">
        <v>0</v>
      </c>
      <c r="AA30" s="95" t="n">
        <v>0</v>
      </c>
    </row>
    <row r="31" customFormat="false" ht="11.25" hidden="false" customHeight="true" outlineLevel="0" collapsed="false">
      <c r="A31" s="94" t="s">
        <v>101</v>
      </c>
      <c r="C31" s="95" t="n">
        <v>0</v>
      </c>
      <c r="D31" s="95" t="n">
        <v>0</v>
      </c>
      <c r="E31" s="95" t="n">
        <v>0</v>
      </c>
      <c r="F31" s="95" t="n">
        <v>0</v>
      </c>
      <c r="G31" s="95" t="n">
        <v>0</v>
      </c>
      <c r="H31" s="95" t="n">
        <v>0</v>
      </c>
      <c r="I31" s="95" t="n">
        <v>0</v>
      </c>
      <c r="J31" s="95" t="n">
        <v>0</v>
      </c>
      <c r="K31" s="95" t="n">
        <v>0</v>
      </c>
      <c r="L31" s="95" t="n">
        <v>0</v>
      </c>
      <c r="M31" s="95" t="n">
        <v>0</v>
      </c>
      <c r="N31" s="95" t="n">
        <v>0</v>
      </c>
      <c r="O31" s="95" t="n">
        <v>0</v>
      </c>
      <c r="P31" s="95" t="n">
        <v>0</v>
      </c>
      <c r="Q31" s="95" t="n">
        <v>0</v>
      </c>
      <c r="R31" s="95" t="n">
        <v>0</v>
      </c>
      <c r="S31" s="95" t="n">
        <v>0</v>
      </c>
      <c r="T31" s="95" t="n">
        <v>0</v>
      </c>
      <c r="U31" s="95" t="n">
        <v>0</v>
      </c>
      <c r="V31" s="95" t="n">
        <v>0</v>
      </c>
      <c r="W31" s="95" t="n">
        <v>0</v>
      </c>
      <c r="X31" s="95" t="n">
        <v>0</v>
      </c>
      <c r="Y31" s="95" t="n">
        <v>0</v>
      </c>
      <c r="Z31" s="95" t="n">
        <v>0</v>
      </c>
      <c r="AA31" s="95" t="n">
        <v>0</v>
      </c>
    </row>
    <row r="32" customFormat="false" ht="11.25" hidden="false" customHeight="true" outlineLevel="0" collapsed="false">
      <c r="A32" s="92" t="s">
        <v>105</v>
      </c>
      <c r="C32" s="96" t="n">
        <v>50</v>
      </c>
      <c r="D32" s="96" t="n">
        <v>25</v>
      </c>
      <c r="E32" s="96" t="n">
        <v>25</v>
      </c>
      <c r="F32" s="96" t="n">
        <v>25</v>
      </c>
      <c r="G32" s="96" t="n">
        <v>0</v>
      </c>
      <c r="H32" s="96" t="n">
        <v>0</v>
      </c>
      <c r="I32" s="96" t="n">
        <v>0</v>
      </c>
      <c r="J32" s="96" t="n">
        <v>0</v>
      </c>
      <c r="K32" s="96" t="n">
        <v>0</v>
      </c>
      <c r="L32" s="96" t="n">
        <v>0</v>
      </c>
      <c r="M32" s="96" t="n">
        <v>0</v>
      </c>
      <c r="N32" s="96" t="n">
        <v>0</v>
      </c>
      <c r="O32" s="96" t="n">
        <v>0</v>
      </c>
      <c r="P32" s="96" t="n">
        <v>0</v>
      </c>
      <c r="Q32" s="96" t="n">
        <v>0</v>
      </c>
      <c r="R32" s="96" t="n">
        <v>0</v>
      </c>
      <c r="S32" s="96" t="n">
        <v>0</v>
      </c>
      <c r="T32" s="96" t="n">
        <v>0</v>
      </c>
      <c r="U32" s="96" t="n">
        <v>0</v>
      </c>
      <c r="V32" s="96" t="n">
        <v>0</v>
      </c>
      <c r="W32" s="96" t="n">
        <v>0</v>
      </c>
      <c r="X32" s="96" t="n">
        <v>0</v>
      </c>
      <c r="Y32" s="96" t="n">
        <v>0</v>
      </c>
      <c r="Z32" s="96" t="n">
        <v>0</v>
      </c>
      <c r="AA32" s="96" t="n">
        <v>5.1386</v>
      </c>
    </row>
    <row r="33" customFormat="false" ht="11.25" hidden="false" customHeight="true" outlineLevel="0" collapsed="false">
      <c r="A33" s="94" t="s">
        <v>63</v>
      </c>
      <c r="C33" s="95" t="n">
        <v>0</v>
      </c>
      <c r="D33" s="95" t="n">
        <v>0</v>
      </c>
      <c r="E33" s="95" t="n">
        <v>0</v>
      </c>
      <c r="F33" s="95" t="n">
        <v>0</v>
      </c>
      <c r="G33" s="95" t="n">
        <v>0</v>
      </c>
      <c r="H33" s="95" t="n">
        <v>0</v>
      </c>
      <c r="I33" s="95" t="n">
        <v>0</v>
      </c>
      <c r="J33" s="95" t="n">
        <v>0</v>
      </c>
      <c r="K33" s="95" t="n">
        <v>0</v>
      </c>
      <c r="L33" s="95" t="n">
        <v>0</v>
      </c>
      <c r="M33" s="95" t="n">
        <v>0</v>
      </c>
      <c r="N33" s="95" t="n">
        <v>0</v>
      </c>
      <c r="O33" s="95" t="n">
        <v>0</v>
      </c>
      <c r="P33" s="95" t="n">
        <v>0</v>
      </c>
      <c r="Q33" s="95" t="n">
        <v>0</v>
      </c>
      <c r="R33" s="95" t="n">
        <v>0</v>
      </c>
      <c r="S33" s="95" t="n">
        <v>0</v>
      </c>
      <c r="T33" s="95" t="n">
        <v>0</v>
      </c>
      <c r="U33" s="95" t="n">
        <v>0</v>
      </c>
      <c r="V33" s="95" t="n">
        <v>0</v>
      </c>
      <c r="W33" s="95" t="n">
        <v>0</v>
      </c>
      <c r="X33" s="95" t="n">
        <v>0</v>
      </c>
      <c r="Y33" s="95" t="n">
        <v>0</v>
      </c>
      <c r="Z33" s="95" t="n">
        <v>0</v>
      </c>
      <c r="AA33" s="95" t="n">
        <v>0</v>
      </c>
    </row>
    <row r="34" customFormat="false" ht="11.25" hidden="false" customHeight="true" outlineLevel="0" collapsed="false">
      <c r="A34" s="94" t="s">
        <v>100</v>
      </c>
      <c r="C34" s="95" t="n">
        <v>0</v>
      </c>
      <c r="D34" s="95" t="n">
        <v>0</v>
      </c>
      <c r="E34" s="95" t="n">
        <v>0</v>
      </c>
      <c r="F34" s="95" t="n">
        <v>0</v>
      </c>
      <c r="G34" s="95" t="n">
        <v>0</v>
      </c>
      <c r="H34" s="95" t="n">
        <v>0</v>
      </c>
      <c r="I34" s="95" t="n">
        <v>0</v>
      </c>
      <c r="J34" s="95" t="n">
        <v>0</v>
      </c>
      <c r="K34" s="95" t="n">
        <v>0</v>
      </c>
      <c r="L34" s="95" t="n">
        <v>0</v>
      </c>
      <c r="M34" s="95" t="n">
        <v>0</v>
      </c>
      <c r="N34" s="95" t="n">
        <v>0</v>
      </c>
      <c r="O34" s="95" t="n">
        <v>0</v>
      </c>
      <c r="P34" s="95" t="n">
        <v>0</v>
      </c>
      <c r="Q34" s="95" t="n">
        <v>0</v>
      </c>
      <c r="R34" s="95" t="n">
        <v>0</v>
      </c>
      <c r="S34" s="95" t="n">
        <v>0</v>
      </c>
      <c r="T34" s="95" t="n">
        <v>0</v>
      </c>
      <c r="U34" s="95" t="n">
        <v>0</v>
      </c>
      <c r="V34" s="95" t="n">
        <v>0</v>
      </c>
      <c r="W34" s="95" t="n">
        <v>0</v>
      </c>
      <c r="X34" s="95" t="n">
        <v>0</v>
      </c>
      <c r="Y34" s="95" t="n">
        <v>0</v>
      </c>
      <c r="Z34" s="95" t="n">
        <v>0</v>
      </c>
      <c r="AA34" s="95" t="n">
        <v>0</v>
      </c>
    </row>
    <row r="35" customFormat="false" ht="11.25" hidden="false" customHeight="true" outlineLevel="0" collapsed="false">
      <c r="A35" s="94" t="s">
        <v>101</v>
      </c>
      <c r="C35" s="95" t="n">
        <v>0</v>
      </c>
      <c r="D35" s="95" t="n">
        <v>0</v>
      </c>
      <c r="E35" s="95" t="n">
        <v>0</v>
      </c>
      <c r="F35" s="95" t="n">
        <v>0</v>
      </c>
      <c r="G35" s="95" t="n">
        <v>0</v>
      </c>
      <c r="H35" s="95" t="n">
        <v>0</v>
      </c>
      <c r="I35" s="95" t="n">
        <v>0</v>
      </c>
      <c r="J35" s="95" t="n">
        <v>0</v>
      </c>
      <c r="K35" s="95" t="n">
        <v>0</v>
      </c>
      <c r="L35" s="95" t="n">
        <v>0</v>
      </c>
      <c r="M35" s="95" t="n">
        <v>0</v>
      </c>
      <c r="N35" s="95" t="n">
        <v>0</v>
      </c>
      <c r="O35" s="95" t="n">
        <v>0</v>
      </c>
      <c r="P35" s="95" t="n">
        <v>0</v>
      </c>
      <c r="Q35" s="95" t="n">
        <v>0</v>
      </c>
      <c r="R35" s="95" t="n">
        <v>0</v>
      </c>
      <c r="S35" s="95" t="n">
        <v>0</v>
      </c>
      <c r="T35" s="95" t="n">
        <v>0</v>
      </c>
      <c r="U35" s="95" t="n">
        <v>0</v>
      </c>
      <c r="V35" s="95" t="n">
        <v>0</v>
      </c>
      <c r="W35" s="95" t="n">
        <v>0</v>
      </c>
      <c r="X35" s="95" t="n">
        <v>0</v>
      </c>
      <c r="Y35" s="95" t="n">
        <v>0</v>
      </c>
      <c r="Z35" s="95" t="n">
        <v>0</v>
      </c>
      <c r="AA35" s="95" t="n">
        <v>0</v>
      </c>
    </row>
    <row r="36" customFormat="false" ht="11.25" hidden="false" customHeight="true" outlineLevel="0" collapsed="false">
      <c r="A36" s="92" t="s">
        <v>106</v>
      </c>
      <c r="C36" s="96" t="n">
        <v>0</v>
      </c>
      <c r="D36" s="96" t="n">
        <v>0</v>
      </c>
      <c r="E36" s="96" t="n">
        <v>0</v>
      </c>
      <c r="F36" s="96" t="n">
        <v>0</v>
      </c>
      <c r="G36" s="96" t="n">
        <v>0</v>
      </c>
      <c r="H36" s="96" t="n">
        <v>0</v>
      </c>
      <c r="I36" s="96" t="n">
        <v>0</v>
      </c>
      <c r="J36" s="96" t="n">
        <v>0</v>
      </c>
      <c r="K36" s="96" t="n">
        <v>0</v>
      </c>
      <c r="L36" s="96" t="n">
        <v>0</v>
      </c>
      <c r="M36" s="96" t="n">
        <v>0</v>
      </c>
      <c r="N36" s="96" t="n">
        <v>0</v>
      </c>
      <c r="O36" s="96" t="n">
        <v>0</v>
      </c>
      <c r="P36" s="96" t="n">
        <v>0</v>
      </c>
      <c r="Q36" s="96" t="n">
        <v>0</v>
      </c>
      <c r="R36" s="96" t="n">
        <v>0</v>
      </c>
      <c r="S36" s="96" t="n">
        <v>0</v>
      </c>
      <c r="T36" s="96" t="n">
        <v>0</v>
      </c>
      <c r="U36" s="96" t="n">
        <v>0</v>
      </c>
      <c r="V36" s="96" t="n">
        <v>0</v>
      </c>
      <c r="W36" s="96" t="n">
        <v>0</v>
      </c>
      <c r="X36" s="96" t="n">
        <v>0</v>
      </c>
      <c r="Y36" s="96" t="n">
        <v>0</v>
      </c>
      <c r="Z36" s="96" t="n">
        <v>0</v>
      </c>
      <c r="AA36" s="96" t="n">
        <v>0</v>
      </c>
    </row>
    <row r="37" customFormat="false" ht="11.25" hidden="false" customHeight="true" outlineLevel="0" collapsed="false"/>
    <row r="38" customFormat="false" ht="12" hidden="false" customHeight="true" outlineLevel="0" collapsed="false">
      <c r="A38" s="93" t="s">
        <v>89</v>
      </c>
    </row>
    <row r="39" customFormat="false" ht="11.25" hidden="false" customHeight="true" outlineLevel="0" collapsed="false">
      <c r="A39" s="94" t="s">
        <v>107</v>
      </c>
      <c r="C39" s="95" t="n">
        <v>-50</v>
      </c>
      <c r="D39" s="95" t="n">
        <v>0</v>
      </c>
      <c r="E39" s="95" t="n">
        <v>0</v>
      </c>
      <c r="F39" s="95" t="n">
        <v>0</v>
      </c>
      <c r="G39" s="95" t="n">
        <v>0</v>
      </c>
      <c r="H39" s="95" t="n">
        <v>0</v>
      </c>
      <c r="I39" s="95" t="n">
        <v>0</v>
      </c>
      <c r="J39" s="95" t="n">
        <v>0</v>
      </c>
      <c r="K39" s="95" t="n">
        <v>0</v>
      </c>
      <c r="L39" s="95" t="n">
        <v>0</v>
      </c>
      <c r="M39" s="95" t="n">
        <v>0</v>
      </c>
      <c r="N39" s="95" t="n">
        <v>0</v>
      </c>
      <c r="O39" s="95" t="n">
        <v>0</v>
      </c>
      <c r="P39" s="95" t="n">
        <v>0</v>
      </c>
      <c r="Q39" s="95" t="n">
        <v>0</v>
      </c>
      <c r="R39" s="95" t="n">
        <v>0</v>
      </c>
      <c r="S39" s="95" t="n">
        <v>0</v>
      </c>
      <c r="T39" s="95" t="n">
        <v>0</v>
      </c>
      <c r="U39" s="95" t="n">
        <v>0</v>
      </c>
      <c r="V39" s="95" t="n">
        <v>0</v>
      </c>
      <c r="W39" s="95" t="n">
        <v>0</v>
      </c>
      <c r="X39" s="95" t="n">
        <v>0</v>
      </c>
      <c r="Y39" s="95" t="n">
        <v>0</v>
      </c>
      <c r="Z39" s="95" t="n">
        <v>0</v>
      </c>
      <c r="AA39" s="95"/>
    </row>
    <row r="40" customFormat="false" ht="11.25" hidden="false" customHeight="true" outlineLevel="0" collapsed="false">
      <c r="A40" s="94" t="s">
        <v>108</v>
      </c>
      <c r="C40" s="95" t="n">
        <v>-100</v>
      </c>
      <c r="D40" s="95" t="n">
        <v>25</v>
      </c>
      <c r="E40" s="95" t="n">
        <v>25</v>
      </c>
      <c r="F40" s="95" t="n">
        <v>25</v>
      </c>
      <c r="G40" s="95" t="n">
        <v>0</v>
      </c>
      <c r="H40" s="95" t="n">
        <v>0</v>
      </c>
      <c r="I40" s="95" t="n">
        <v>-50</v>
      </c>
      <c r="J40" s="95" t="n">
        <v>0</v>
      </c>
      <c r="K40" s="95" t="n">
        <v>0</v>
      </c>
      <c r="L40" s="95" t="n">
        <v>0</v>
      </c>
      <c r="M40" s="95" t="n">
        <v>0</v>
      </c>
      <c r="N40" s="95" t="n">
        <v>0</v>
      </c>
      <c r="O40" s="95" t="n">
        <v>0</v>
      </c>
      <c r="P40" s="95" t="n">
        <v>0</v>
      </c>
      <c r="Q40" s="95" t="n">
        <v>0</v>
      </c>
      <c r="R40" s="95" t="n">
        <v>0</v>
      </c>
      <c r="S40" s="95" t="n">
        <v>0</v>
      </c>
      <c r="T40" s="95" t="n">
        <v>0</v>
      </c>
      <c r="U40" s="95" t="n">
        <v>0</v>
      </c>
      <c r="V40" s="95" t="n">
        <v>0</v>
      </c>
      <c r="W40" s="95" t="n">
        <v>0</v>
      </c>
      <c r="X40" s="95" t="n">
        <v>0</v>
      </c>
      <c r="Y40" s="95" t="n">
        <v>0</v>
      </c>
      <c r="Z40" s="95" t="n">
        <v>0</v>
      </c>
      <c r="AA40" s="95"/>
    </row>
    <row r="41" customFormat="false" ht="11.25" hidden="false" customHeight="true" outlineLevel="0" collapsed="false"/>
    <row r="42" customFormat="false" ht="12" hidden="false" customHeight="true" outlineLevel="0" collapsed="false">
      <c r="A42" s="93" t="s">
        <v>109</v>
      </c>
    </row>
    <row r="43" customFormat="false" ht="11.25" hidden="false" customHeight="true" outlineLevel="0" collapsed="false">
      <c r="A43" s="94" t="s">
        <v>110</v>
      </c>
      <c r="C43" s="95" t="n">
        <v>-3739239</v>
      </c>
      <c r="D43" s="95" t="n">
        <v>196461</v>
      </c>
      <c r="E43" s="95" t="n">
        <v>270579</v>
      </c>
      <c r="F43" s="95" t="n">
        <v>308780</v>
      </c>
      <c r="G43" s="95" t="n">
        <v>124888</v>
      </c>
      <c r="H43" s="95" t="n">
        <v>148789</v>
      </c>
      <c r="I43" s="95" t="n">
        <v>153231</v>
      </c>
      <c r="J43" s="95" t="n">
        <v>336104</v>
      </c>
      <c r="K43" s="95" t="n">
        <v>347876</v>
      </c>
      <c r="L43" s="95" t="n">
        <v>308172</v>
      </c>
      <c r="M43" s="95" t="n">
        <v>192329</v>
      </c>
      <c r="N43" s="95" t="n">
        <v>177450</v>
      </c>
      <c r="O43" s="95" t="n">
        <v>176672</v>
      </c>
      <c r="P43" s="95" t="n">
        <v>0</v>
      </c>
      <c r="Q43" s="95" t="n">
        <v>0</v>
      </c>
      <c r="R43" s="95" t="n">
        <v>0</v>
      </c>
      <c r="S43" s="95" t="n">
        <v>0</v>
      </c>
      <c r="T43" s="95" t="n">
        <v>0</v>
      </c>
      <c r="U43" s="95" t="n">
        <v>0</v>
      </c>
      <c r="V43" s="95" t="n">
        <v>0</v>
      </c>
      <c r="W43" s="95" t="n">
        <v>0</v>
      </c>
      <c r="X43" s="95" t="n">
        <v>0</v>
      </c>
      <c r="Y43" s="95" t="n">
        <v>0</v>
      </c>
      <c r="Z43" s="95" t="n">
        <v>0</v>
      </c>
      <c r="AA43" s="95" t="n">
        <v>-997908</v>
      </c>
    </row>
    <row r="44" customFormat="false" ht="11.25" hidden="false" customHeight="true" outlineLevel="0" collapsed="false">
      <c r="A44" s="94" t="s">
        <v>100</v>
      </c>
      <c r="C44" s="95" t="n">
        <v>0</v>
      </c>
      <c r="D44" s="95" t="n">
        <v>0</v>
      </c>
      <c r="E44" s="95" t="n">
        <v>0</v>
      </c>
      <c r="F44" s="95" t="n">
        <v>0</v>
      </c>
      <c r="G44" s="95" t="n">
        <v>0</v>
      </c>
      <c r="H44" s="95" t="n">
        <v>0</v>
      </c>
      <c r="I44" s="95" t="n">
        <v>0</v>
      </c>
      <c r="J44" s="95" t="n">
        <v>0</v>
      </c>
      <c r="K44" s="95" t="n">
        <v>0</v>
      </c>
      <c r="L44" s="95" t="n">
        <v>0</v>
      </c>
      <c r="M44" s="95" t="n">
        <v>0</v>
      </c>
      <c r="N44" s="95" t="n">
        <v>0</v>
      </c>
      <c r="O44" s="95" t="n">
        <v>0</v>
      </c>
      <c r="P44" s="95" t="n">
        <v>0</v>
      </c>
      <c r="Q44" s="95" t="n">
        <v>0</v>
      </c>
      <c r="R44" s="95" t="n">
        <v>0</v>
      </c>
      <c r="S44" s="95" t="n">
        <v>0</v>
      </c>
      <c r="T44" s="95" t="n">
        <v>0</v>
      </c>
      <c r="U44" s="95" t="n">
        <v>0</v>
      </c>
      <c r="V44" s="95" t="n">
        <v>0</v>
      </c>
      <c r="W44" s="95" t="n">
        <v>0</v>
      </c>
      <c r="X44" s="95" t="n">
        <v>0</v>
      </c>
      <c r="Y44" s="95" t="n">
        <v>0</v>
      </c>
      <c r="Z44" s="95" t="n">
        <v>0</v>
      </c>
      <c r="AA44" s="95" t="n">
        <v>0</v>
      </c>
    </row>
    <row r="45" customFormat="false" ht="11.25" hidden="false" customHeight="true" outlineLevel="0" collapsed="false">
      <c r="A45" s="94" t="s">
        <v>101</v>
      </c>
      <c r="C45" s="95" t="n">
        <v>0</v>
      </c>
      <c r="D45" s="95" t="n">
        <v>0</v>
      </c>
      <c r="E45" s="95" t="n">
        <v>0</v>
      </c>
      <c r="F45" s="95" t="n">
        <v>0</v>
      </c>
      <c r="G45" s="95" t="n">
        <v>0</v>
      </c>
      <c r="H45" s="95" t="n">
        <v>0</v>
      </c>
      <c r="I45" s="95" t="n">
        <v>0</v>
      </c>
      <c r="J45" s="95" t="n">
        <v>0</v>
      </c>
      <c r="K45" s="95" t="n">
        <v>0</v>
      </c>
      <c r="L45" s="95" t="n">
        <v>0</v>
      </c>
      <c r="M45" s="95" t="n">
        <v>0</v>
      </c>
      <c r="N45" s="95" t="n">
        <v>0</v>
      </c>
      <c r="O45" s="95" t="n">
        <v>0</v>
      </c>
      <c r="P45" s="95" t="n">
        <v>0</v>
      </c>
      <c r="Q45" s="95" t="n">
        <v>0</v>
      </c>
      <c r="R45" s="95" t="n">
        <v>0</v>
      </c>
      <c r="S45" s="95" t="n">
        <v>0</v>
      </c>
      <c r="T45" s="95" t="n">
        <v>0</v>
      </c>
      <c r="U45" s="95" t="n">
        <v>0</v>
      </c>
      <c r="V45" s="95" t="n">
        <v>0</v>
      </c>
      <c r="W45" s="95" t="n">
        <v>0</v>
      </c>
      <c r="X45" s="95" t="n">
        <v>0</v>
      </c>
      <c r="Y45" s="95" t="n">
        <v>0</v>
      </c>
      <c r="Z45" s="95" t="n">
        <v>0</v>
      </c>
      <c r="AA45" s="95" t="n">
        <v>0</v>
      </c>
    </row>
    <row r="46" customFormat="false" ht="11.25" hidden="false" customHeight="true" outlineLevel="0" collapsed="false">
      <c r="A46" s="97" t="s">
        <v>111</v>
      </c>
      <c r="B46" s="98"/>
      <c r="C46" s="98" t="n">
        <v>-3739239</v>
      </c>
      <c r="D46" s="98" t="n">
        <v>196461</v>
      </c>
      <c r="E46" s="98" t="n">
        <v>270579</v>
      </c>
      <c r="F46" s="98" t="n">
        <v>308780</v>
      </c>
      <c r="G46" s="98" t="n">
        <v>124888</v>
      </c>
      <c r="H46" s="98" t="n">
        <v>148789</v>
      </c>
      <c r="I46" s="98" t="n">
        <v>153231</v>
      </c>
      <c r="J46" s="98" t="n">
        <v>336104</v>
      </c>
      <c r="K46" s="98" t="n">
        <v>347876</v>
      </c>
      <c r="L46" s="98" t="n">
        <v>308172</v>
      </c>
      <c r="M46" s="98" t="n">
        <v>192329</v>
      </c>
      <c r="N46" s="98" t="n">
        <v>177450</v>
      </c>
      <c r="O46" s="98" t="n">
        <v>176672</v>
      </c>
      <c r="P46" s="98" t="n">
        <v>0</v>
      </c>
      <c r="Q46" s="98" t="n">
        <v>0</v>
      </c>
      <c r="R46" s="98" t="n">
        <v>0</v>
      </c>
      <c r="S46" s="98" t="n">
        <v>0</v>
      </c>
      <c r="T46" s="98" t="n">
        <v>0</v>
      </c>
      <c r="U46" s="98" t="n">
        <v>0</v>
      </c>
      <c r="V46" s="98" t="n">
        <v>0</v>
      </c>
      <c r="W46" s="98" t="n">
        <v>0</v>
      </c>
      <c r="X46" s="98" t="n">
        <v>0</v>
      </c>
      <c r="Y46" s="98" t="n">
        <v>0</v>
      </c>
      <c r="Z46" s="98" t="n">
        <v>0</v>
      </c>
      <c r="AA46" s="99" t="n">
        <v>-997908</v>
      </c>
    </row>
    <row r="47" customFormat="false" ht="11.25" hidden="false" customHeight="true" outlineLevel="0" collapsed="false">
      <c r="A47" s="94" t="s">
        <v>112</v>
      </c>
      <c r="C47" s="95" t="n">
        <v>-3744141</v>
      </c>
      <c r="D47" s="95" t="n">
        <v>185781</v>
      </c>
      <c r="E47" s="95" t="n">
        <v>263599</v>
      </c>
      <c r="F47" s="95" t="n">
        <v>310498</v>
      </c>
      <c r="G47" s="95" t="n">
        <v>114620</v>
      </c>
      <c r="H47" s="95" t="n">
        <v>143663</v>
      </c>
      <c r="I47" s="95" t="n">
        <v>153215</v>
      </c>
      <c r="J47" s="95" t="n">
        <v>336069</v>
      </c>
      <c r="K47" s="95" t="n">
        <v>347840</v>
      </c>
      <c r="L47" s="95" t="n">
        <v>308140</v>
      </c>
      <c r="M47" s="95" t="n">
        <v>192308</v>
      </c>
      <c r="N47" s="95" t="n">
        <v>177431</v>
      </c>
      <c r="O47" s="95" t="n">
        <v>176653</v>
      </c>
      <c r="P47" s="95" t="n">
        <v>0</v>
      </c>
      <c r="Q47" s="95" t="n">
        <v>0</v>
      </c>
      <c r="R47" s="95" t="n">
        <v>0</v>
      </c>
      <c r="S47" s="95" t="n">
        <v>0</v>
      </c>
      <c r="T47" s="95" t="n">
        <v>0</v>
      </c>
      <c r="U47" s="95" t="n">
        <v>0</v>
      </c>
      <c r="V47" s="95" t="n">
        <v>0</v>
      </c>
      <c r="W47" s="95" t="n">
        <v>0</v>
      </c>
      <c r="X47" s="95" t="n">
        <v>0</v>
      </c>
      <c r="Y47" s="95" t="n">
        <v>0</v>
      </c>
      <c r="Z47" s="95" t="n">
        <v>0</v>
      </c>
      <c r="AA47" s="95" t="n">
        <v>-1034324</v>
      </c>
    </row>
    <row r="48" customFormat="false" ht="11.25" hidden="false" customHeight="true" outlineLevel="0" collapsed="false">
      <c r="A48" s="94" t="s">
        <v>113</v>
      </c>
      <c r="C48" s="100" t="n">
        <v>4902</v>
      </c>
      <c r="D48" s="100" t="n">
        <v>10680</v>
      </c>
      <c r="E48" s="100" t="n">
        <v>6980</v>
      </c>
      <c r="F48" s="100" t="n">
        <v>-1718</v>
      </c>
      <c r="G48" s="100" t="n">
        <v>10268</v>
      </c>
      <c r="H48" s="100" t="n">
        <v>5126</v>
      </c>
      <c r="I48" s="100" t="n">
        <v>16</v>
      </c>
      <c r="J48" s="100" t="n">
        <v>35</v>
      </c>
      <c r="K48" s="100" t="n">
        <v>36</v>
      </c>
      <c r="L48" s="100" t="n">
        <v>32</v>
      </c>
      <c r="M48" s="100" t="n">
        <v>21</v>
      </c>
      <c r="N48" s="100" t="n">
        <v>19</v>
      </c>
      <c r="O48" s="100" t="n">
        <v>19</v>
      </c>
      <c r="P48" s="100" t="n">
        <v>0</v>
      </c>
      <c r="Q48" s="100" t="n">
        <v>0</v>
      </c>
      <c r="R48" s="100" t="n">
        <v>0</v>
      </c>
      <c r="S48" s="100" t="n">
        <v>0</v>
      </c>
      <c r="T48" s="100" t="n">
        <v>0</v>
      </c>
      <c r="U48" s="100" t="n">
        <v>0</v>
      </c>
      <c r="V48" s="100" t="n">
        <v>0</v>
      </c>
      <c r="W48" s="100" t="n">
        <v>0</v>
      </c>
      <c r="X48" s="100" t="n">
        <v>0</v>
      </c>
      <c r="Y48" s="100" t="n">
        <v>0</v>
      </c>
      <c r="Z48" s="100" t="n">
        <v>0</v>
      </c>
      <c r="AA48" s="100" t="n">
        <v>36416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22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7" activePane="bottomLeft" state="frozen"/>
      <selection pane="topLeft" activeCell="A1" activeCellId="0" sqref="A1"/>
      <selection pane="bottomLeft" activeCell="C1" activeCellId="0" sqref="C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01" width="31.83"/>
    <col collapsed="false" customWidth="true" hidden="false" outlineLevel="0" max="2" min="2" style="101" width="3.99"/>
    <col collapsed="false" customWidth="true" hidden="false" outlineLevel="0" max="26" min="3" style="101" width="13.32"/>
    <col collapsed="false" customWidth="true" hidden="false" outlineLevel="0" max="27" min="27" style="101" width="15.99"/>
    <col collapsed="false" customWidth="false" hidden="false" outlineLevel="0" max="257" min="28" style="102" width="11.99"/>
  </cols>
  <sheetData>
    <row r="1" customFormat="false" ht="12" hidden="false" customHeight="true" outlineLevel="0" collapsed="false">
      <c r="A1" s="103" t="s">
        <v>115</v>
      </c>
    </row>
    <row r="2" customFormat="false" ht="12" hidden="false" customHeight="true" outlineLevel="0" collapsed="false">
      <c r="A2" s="103" t="s">
        <v>32</v>
      </c>
    </row>
    <row r="3" customFormat="false" ht="12" hidden="false" customHeight="true" outlineLevel="0" collapsed="false">
      <c r="A3" s="103" t="s">
        <v>95</v>
      </c>
    </row>
    <row r="4" customFormat="false" ht="12" hidden="false" customHeight="true" outlineLevel="0" collapsed="false">
      <c r="A4" s="103" t="s">
        <v>96</v>
      </c>
    </row>
    <row r="6" customFormat="false" ht="12" hidden="false" customHeight="true" outlineLevel="0" collapsed="false">
      <c r="A6" s="104" t="s">
        <v>116</v>
      </c>
      <c r="C6" s="105" t="s">
        <v>35</v>
      </c>
      <c r="D6" s="105" t="s">
        <v>36</v>
      </c>
      <c r="E6" s="105" t="s">
        <v>37</v>
      </c>
      <c r="F6" s="105" t="s">
        <v>38</v>
      </c>
      <c r="G6" s="105" t="s">
        <v>39</v>
      </c>
      <c r="H6" s="105" t="s">
        <v>40</v>
      </c>
      <c r="I6" s="105" t="s">
        <v>41</v>
      </c>
      <c r="J6" s="105" t="s">
        <v>42</v>
      </c>
      <c r="K6" s="105" t="s">
        <v>43</v>
      </c>
      <c r="L6" s="105" t="s">
        <v>44</v>
      </c>
      <c r="M6" s="105" t="s">
        <v>45</v>
      </c>
      <c r="N6" s="105" t="s">
        <v>46</v>
      </c>
      <c r="O6" s="105" t="s">
        <v>47</v>
      </c>
      <c r="P6" s="105" t="s">
        <v>48</v>
      </c>
      <c r="Q6" s="105" t="s">
        <v>49</v>
      </c>
      <c r="R6" s="105" t="s">
        <v>50</v>
      </c>
      <c r="S6" s="105" t="s">
        <v>51</v>
      </c>
      <c r="T6" s="105" t="s">
        <v>52</v>
      </c>
      <c r="U6" s="105" t="s">
        <v>53</v>
      </c>
      <c r="V6" s="105" t="s">
        <v>54</v>
      </c>
      <c r="W6" s="105" t="s">
        <v>55</v>
      </c>
      <c r="X6" s="105" t="s">
        <v>56</v>
      </c>
      <c r="Y6" s="105" t="s">
        <v>57</v>
      </c>
      <c r="Z6" s="105" t="s">
        <v>58</v>
      </c>
      <c r="AA6" s="105" t="s">
        <v>34</v>
      </c>
    </row>
    <row r="7" customFormat="false" ht="11.25" hidden="false" customHeight="true" outlineLevel="0" collapsed="false">
      <c r="A7" s="106" t="s">
        <v>117</v>
      </c>
      <c r="C7" s="107" t="n">
        <v>25</v>
      </c>
      <c r="D7" s="107" t="n">
        <v>75</v>
      </c>
      <c r="E7" s="107" t="n">
        <v>75</v>
      </c>
      <c r="F7" s="107" t="n">
        <v>75</v>
      </c>
      <c r="G7" s="107" t="n">
        <v>75</v>
      </c>
      <c r="H7" s="107" t="n">
        <v>75</v>
      </c>
      <c r="I7" s="107" t="n">
        <v>75</v>
      </c>
      <c r="J7" s="107" t="n">
        <v>75</v>
      </c>
      <c r="K7" s="107" t="n">
        <v>75</v>
      </c>
      <c r="L7" s="107" t="n">
        <v>75</v>
      </c>
      <c r="M7" s="107" t="n">
        <v>75</v>
      </c>
      <c r="N7" s="107" t="n">
        <v>75</v>
      </c>
      <c r="O7" s="107" t="n">
        <v>75</v>
      </c>
      <c r="P7" s="107" t="n">
        <v>0</v>
      </c>
      <c r="Q7" s="107" t="n">
        <v>0</v>
      </c>
      <c r="R7" s="107" t="n">
        <v>0</v>
      </c>
      <c r="S7" s="107" t="n">
        <v>0</v>
      </c>
      <c r="T7" s="107" t="n">
        <v>0</v>
      </c>
      <c r="U7" s="107" t="n">
        <v>0</v>
      </c>
      <c r="V7" s="107" t="n">
        <v>0</v>
      </c>
      <c r="W7" s="107" t="n">
        <v>0</v>
      </c>
      <c r="X7" s="107" t="n">
        <v>0</v>
      </c>
      <c r="Y7" s="107" t="n">
        <v>0</v>
      </c>
      <c r="Z7" s="107" t="n">
        <v>0</v>
      </c>
      <c r="AA7" s="107" t="n">
        <v>38.5808</v>
      </c>
    </row>
    <row r="8" customFormat="false" ht="11.25" hidden="false" customHeight="true" outlineLevel="0" collapsed="false">
      <c r="A8" s="106" t="s">
        <v>118</v>
      </c>
      <c r="C8" s="107" t="n">
        <v>25</v>
      </c>
      <c r="D8" s="107" t="n">
        <v>0</v>
      </c>
      <c r="E8" s="107" t="n">
        <v>0</v>
      </c>
      <c r="F8" s="107" t="n">
        <v>0</v>
      </c>
      <c r="G8" s="107" t="n">
        <v>0</v>
      </c>
      <c r="H8" s="107" t="n">
        <v>0</v>
      </c>
      <c r="I8" s="107" t="n">
        <v>0</v>
      </c>
      <c r="J8" s="107" t="n">
        <v>0</v>
      </c>
      <c r="K8" s="107" t="n">
        <v>0</v>
      </c>
      <c r="L8" s="107" t="n">
        <v>0</v>
      </c>
      <c r="M8" s="107" t="n">
        <v>0</v>
      </c>
      <c r="N8" s="107" t="n">
        <v>0</v>
      </c>
      <c r="O8" s="107" t="n">
        <v>0</v>
      </c>
      <c r="P8" s="107" t="n">
        <v>0</v>
      </c>
      <c r="Q8" s="107" t="n">
        <v>0</v>
      </c>
      <c r="R8" s="107" t="n">
        <v>0</v>
      </c>
      <c r="S8" s="107" t="n">
        <v>0</v>
      </c>
      <c r="T8" s="107" t="n">
        <v>0</v>
      </c>
      <c r="U8" s="107" t="n">
        <v>0</v>
      </c>
      <c r="V8" s="107" t="n">
        <v>0</v>
      </c>
      <c r="W8" s="107" t="n">
        <v>0</v>
      </c>
      <c r="X8" s="107" t="n">
        <v>0</v>
      </c>
      <c r="Y8" s="107" t="n">
        <v>0</v>
      </c>
      <c r="Z8" s="107" t="n">
        <v>0</v>
      </c>
      <c r="AA8" s="107" t="n">
        <v>1.1151</v>
      </c>
    </row>
    <row r="9" customFormat="false" ht="11.25" hidden="false" customHeight="true" outlineLevel="0" collapsed="false">
      <c r="A9" s="108" t="s">
        <v>102</v>
      </c>
      <c r="B9" s="109"/>
      <c r="C9" s="110" t="n">
        <v>25</v>
      </c>
      <c r="D9" s="110" t="n">
        <v>41.9355</v>
      </c>
      <c r="E9" s="110" t="n">
        <v>42.8571</v>
      </c>
      <c r="F9" s="110" t="n">
        <v>41.9355</v>
      </c>
      <c r="G9" s="110" t="n">
        <v>43.3333</v>
      </c>
      <c r="H9" s="110" t="n">
        <v>41.9355</v>
      </c>
      <c r="I9" s="110" t="n">
        <v>41.6667</v>
      </c>
      <c r="J9" s="110" t="n">
        <v>41.9355</v>
      </c>
      <c r="K9" s="110" t="n">
        <v>43.5484</v>
      </c>
      <c r="L9" s="110" t="n">
        <v>40</v>
      </c>
      <c r="M9" s="110" t="n">
        <v>43.5484</v>
      </c>
      <c r="N9" s="110" t="n">
        <v>41.6667</v>
      </c>
      <c r="O9" s="110" t="n">
        <v>40.3226</v>
      </c>
      <c r="P9" s="110" t="n">
        <v>0</v>
      </c>
      <c r="Q9" s="110" t="n">
        <v>0</v>
      </c>
      <c r="R9" s="110" t="n">
        <v>0</v>
      </c>
      <c r="S9" s="110" t="n">
        <v>0</v>
      </c>
      <c r="T9" s="110" t="n">
        <v>0</v>
      </c>
      <c r="U9" s="110" t="n">
        <v>0</v>
      </c>
      <c r="V9" s="110" t="n">
        <v>0</v>
      </c>
      <c r="W9" s="110" t="n">
        <v>0</v>
      </c>
      <c r="X9" s="110" t="n">
        <v>0</v>
      </c>
      <c r="Y9" s="110" t="n">
        <v>0</v>
      </c>
      <c r="Z9" s="110" t="n">
        <v>0</v>
      </c>
      <c r="AA9" s="111" t="n">
        <v>22.089</v>
      </c>
    </row>
    <row r="11" customFormat="false" ht="11.25" hidden="false" customHeight="true" outlineLevel="0" collapsed="false">
      <c r="A11" s="106" t="s">
        <v>119</v>
      </c>
      <c r="C11" s="107" t="n">
        <v>25</v>
      </c>
      <c r="D11" s="107" t="n">
        <v>41.9355</v>
      </c>
      <c r="E11" s="107" t="n">
        <v>42.8571</v>
      </c>
      <c r="F11" s="107" t="n">
        <v>41.9355</v>
      </c>
      <c r="G11" s="107" t="n">
        <v>43.3333</v>
      </c>
      <c r="H11" s="107" t="n">
        <v>41.9355</v>
      </c>
      <c r="I11" s="107" t="n">
        <v>41.6667</v>
      </c>
      <c r="J11" s="107" t="n">
        <v>41.9355</v>
      </c>
      <c r="K11" s="107" t="n">
        <v>43.5484</v>
      </c>
      <c r="L11" s="107" t="n">
        <v>40</v>
      </c>
      <c r="M11" s="107" t="n">
        <v>43.5484</v>
      </c>
      <c r="N11" s="107" t="n">
        <v>41.6667</v>
      </c>
      <c r="O11" s="107" t="n">
        <v>40.3226</v>
      </c>
      <c r="P11" s="107" t="n">
        <v>0</v>
      </c>
      <c r="Q11" s="107" t="n">
        <v>0</v>
      </c>
      <c r="R11" s="107" t="n">
        <v>0</v>
      </c>
      <c r="S11" s="107" t="n">
        <v>0</v>
      </c>
      <c r="T11" s="107" t="n">
        <v>0</v>
      </c>
      <c r="U11" s="107" t="n">
        <v>0</v>
      </c>
      <c r="V11" s="107" t="n">
        <v>0</v>
      </c>
      <c r="W11" s="107" t="n">
        <v>0</v>
      </c>
      <c r="X11" s="107" t="n">
        <v>0</v>
      </c>
      <c r="Y11" s="107" t="n">
        <v>0</v>
      </c>
      <c r="Z11" s="107" t="n">
        <v>0</v>
      </c>
      <c r="AA11" s="107" t="n">
        <v>22.089</v>
      </c>
    </row>
    <row r="12" customFormat="false" ht="11.25" hidden="false" customHeight="true" outlineLevel="0" collapsed="false">
      <c r="A12" s="106" t="s">
        <v>120</v>
      </c>
      <c r="C12" s="112" t="n">
        <v>0</v>
      </c>
      <c r="D12" s="112" t="n">
        <v>0</v>
      </c>
      <c r="E12" s="112" t="n">
        <v>0</v>
      </c>
      <c r="F12" s="112" t="n">
        <v>0</v>
      </c>
      <c r="G12" s="112" t="n">
        <v>0</v>
      </c>
      <c r="H12" s="112" t="n">
        <v>0</v>
      </c>
      <c r="I12" s="112" t="n">
        <v>0</v>
      </c>
      <c r="J12" s="112" t="n">
        <v>0</v>
      </c>
      <c r="K12" s="112" t="n">
        <v>0</v>
      </c>
      <c r="L12" s="112" t="n">
        <v>0</v>
      </c>
      <c r="M12" s="112" t="n">
        <v>0</v>
      </c>
      <c r="N12" s="112" t="n">
        <v>0</v>
      </c>
      <c r="O12" s="112" t="n">
        <v>0</v>
      </c>
      <c r="P12" s="112" t="n">
        <v>0</v>
      </c>
      <c r="Q12" s="112" t="n">
        <v>0</v>
      </c>
      <c r="R12" s="112" t="n">
        <v>0</v>
      </c>
      <c r="S12" s="112" t="n">
        <v>0</v>
      </c>
      <c r="T12" s="112" t="n">
        <v>0</v>
      </c>
      <c r="U12" s="112" t="n">
        <v>0</v>
      </c>
      <c r="V12" s="112" t="n">
        <v>0</v>
      </c>
      <c r="W12" s="112" t="n">
        <v>0</v>
      </c>
      <c r="X12" s="112" t="n">
        <v>0</v>
      </c>
      <c r="Y12" s="112" t="n">
        <v>0</v>
      </c>
      <c r="Z12" s="112" t="n">
        <v>0</v>
      </c>
      <c r="AA12" s="112" t="n">
        <v>0</v>
      </c>
    </row>
    <row r="14" customFormat="false" ht="11.25" hidden="false" customHeight="true" outlineLevel="0" collapsed="false">
      <c r="A14" s="106" t="s">
        <v>121</v>
      </c>
      <c r="C14" s="107" t="n">
        <v>21163085</v>
      </c>
      <c r="D14" s="107" t="n">
        <v>-812033</v>
      </c>
      <c r="E14" s="107" t="n">
        <v>-770020</v>
      </c>
      <c r="F14" s="107" t="n">
        <v>-859667</v>
      </c>
      <c r="G14" s="107" t="n">
        <v>-978393</v>
      </c>
      <c r="H14" s="107" t="n">
        <v>-939986</v>
      </c>
      <c r="I14" s="107" t="n">
        <v>-827387</v>
      </c>
      <c r="J14" s="107" t="n">
        <v>-408296</v>
      </c>
      <c r="K14" s="107" t="n">
        <v>-186065</v>
      </c>
      <c r="L14" s="107" t="n">
        <v>-458190</v>
      </c>
      <c r="M14" s="107" t="n">
        <v>-756473</v>
      </c>
      <c r="N14" s="107" t="n">
        <v>-625699</v>
      </c>
      <c r="O14" s="107" t="n">
        <v>-551022</v>
      </c>
      <c r="P14" s="107" t="n">
        <v>23225</v>
      </c>
      <c r="Q14" s="107" t="n">
        <v>21333</v>
      </c>
      <c r="R14" s="107" t="n">
        <v>22993</v>
      </c>
      <c r="S14" s="107" t="n">
        <v>22862</v>
      </c>
      <c r="T14" s="107" t="n">
        <v>22729</v>
      </c>
      <c r="U14" s="107" t="n">
        <v>21720</v>
      </c>
      <c r="V14" s="107" t="n">
        <v>22437</v>
      </c>
      <c r="W14" s="107" t="n">
        <v>22314</v>
      </c>
      <c r="X14" s="107" t="n">
        <v>21336</v>
      </c>
      <c r="Y14" s="107" t="n">
        <v>22915</v>
      </c>
      <c r="Z14" s="107" t="n">
        <v>20250</v>
      </c>
      <c r="AA14" s="107" t="n">
        <v>13233968</v>
      </c>
    </row>
    <row r="15" customFormat="false" ht="11.25" hidden="false" customHeight="true" outlineLevel="0" collapsed="false">
      <c r="A15" s="106" t="s">
        <v>122</v>
      </c>
      <c r="C15" s="107" t="n">
        <v>-314871</v>
      </c>
      <c r="D15" s="107" t="n">
        <v>19098</v>
      </c>
      <c r="E15" s="107" t="n">
        <v>16715</v>
      </c>
      <c r="F15" s="107" t="n">
        <v>18984</v>
      </c>
      <c r="G15" s="107" t="n">
        <v>17480</v>
      </c>
      <c r="H15" s="107" t="n">
        <v>18861</v>
      </c>
      <c r="I15" s="107" t="n">
        <v>18341</v>
      </c>
      <c r="J15" s="107" t="n">
        <v>18739</v>
      </c>
      <c r="K15" s="107" t="n">
        <v>17766</v>
      </c>
      <c r="L15" s="107" t="n">
        <v>19068</v>
      </c>
      <c r="M15" s="107" t="n">
        <v>17702</v>
      </c>
      <c r="N15" s="107" t="n">
        <v>18034</v>
      </c>
      <c r="O15" s="107" t="n">
        <v>19302</v>
      </c>
      <c r="P15" s="107" t="n">
        <v>18312</v>
      </c>
      <c r="Q15" s="107" t="n">
        <v>16000</v>
      </c>
      <c r="R15" s="107" t="n">
        <v>18129</v>
      </c>
      <c r="S15" s="107" t="n">
        <v>16652</v>
      </c>
      <c r="T15" s="107" t="n">
        <v>17921</v>
      </c>
      <c r="U15" s="107" t="n">
        <v>17376</v>
      </c>
      <c r="V15" s="107" t="n">
        <v>17691</v>
      </c>
      <c r="W15" s="107" t="n">
        <v>17594</v>
      </c>
      <c r="X15" s="107" t="n">
        <v>17069</v>
      </c>
      <c r="Y15" s="107" t="n">
        <v>16603</v>
      </c>
      <c r="Z15" s="107" t="n">
        <v>17719</v>
      </c>
      <c r="AA15" s="107" t="n">
        <v>96285</v>
      </c>
    </row>
    <row r="16" customFormat="false" ht="11.25" hidden="false" customHeight="true" outlineLevel="0" collapsed="false">
      <c r="A16" s="108" t="s">
        <v>111</v>
      </c>
      <c r="B16" s="109"/>
      <c r="C16" s="110" t="n">
        <v>20848214</v>
      </c>
      <c r="D16" s="110" t="n">
        <v>-792935</v>
      </c>
      <c r="E16" s="110" t="n">
        <v>-753305</v>
      </c>
      <c r="F16" s="110" t="n">
        <v>-840683</v>
      </c>
      <c r="G16" s="110" t="n">
        <v>-960913</v>
      </c>
      <c r="H16" s="110" t="n">
        <v>-921125</v>
      </c>
      <c r="I16" s="110" t="n">
        <v>-809046</v>
      </c>
      <c r="J16" s="110" t="n">
        <v>-389557</v>
      </c>
      <c r="K16" s="110" t="n">
        <v>-168299</v>
      </c>
      <c r="L16" s="110" t="n">
        <v>-439122</v>
      </c>
      <c r="M16" s="110" t="n">
        <v>-738771</v>
      </c>
      <c r="N16" s="110" t="n">
        <v>-607665</v>
      </c>
      <c r="O16" s="110" t="n">
        <v>-531720</v>
      </c>
      <c r="P16" s="110" t="n">
        <v>41537</v>
      </c>
      <c r="Q16" s="110" t="n">
        <v>37333</v>
      </c>
      <c r="R16" s="110" t="n">
        <v>41122</v>
      </c>
      <c r="S16" s="110" t="n">
        <v>39514</v>
      </c>
      <c r="T16" s="110" t="n">
        <v>40650</v>
      </c>
      <c r="U16" s="110" t="n">
        <v>39096</v>
      </c>
      <c r="V16" s="110" t="n">
        <v>40128</v>
      </c>
      <c r="W16" s="110" t="n">
        <v>39908</v>
      </c>
      <c r="X16" s="110" t="n">
        <v>38405</v>
      </c>
      <c r="Y16" s="110" t="n">
        <v>39518</v>
      </c>
      <c r="Z16" s="110" t="n">
        <v>37969</v>
      </c>
      <c r="AA16" s="111" t="n">
        <v>13330253</v>
      </c>
    </row>
    <row r="18" customFormat="false" ht="12" hidden="false" customHeight="true" outlineLevel="0" collapsed="false">
      <c r="A18" s="113" t="s">
        <v>123</v>
      </c>
    </row>
    <row r="19" customFormat="false" ht="11.25" hidden="false" customHeight="true" outlineLevel="0" collapsed="false">
      <c r="A19" s="106" t="s">
        <v>124</v>
      </c>
      <c r="C19" s="114" t="n">
        <v>32.15</v>
      </c>
      <c r="D19" s="114" t="n">
        <v>33.25</v>
      </c>
      <c r="E19" s="114" t="n">
        <v>32.45</v>
      </c>
      <c r="F19" s="114" t="n">
        <v>31.55</v>
      </c>
      <c r="G19" s="114" t="n">
        <v>27.6</v>
      </c>
      <c r="H19" s="114" t="n">
        <v>28.75</v>
      </c>
      <c r="I19" s="114" t="n">
        <v>31.25</v>
      </c>
      <c r="J19" s="114" t="n">
        <v>46</v>
      </c>
      <c r="K19" s="114" t="n">
        <v>53.5</v>
      </c>
      <c r="L19" s="114" t="n">
        <v>43</v>
      </c>
      <c r="M19" s="114" t="n">
        <v>35.25</v>
      </c>
      <c r="N19" s="114" t="n">
        <v>37.75</v>
      </c>
      <c r="O19" s="114" t="n">
        <v>40.25</v>
      </c>
      <c r="P19" s="114" t="n">
        <v>42</v>
      </c>
      <c r="Q19" s="114" t="n">
        <v>39.5</v>
      </c>
      <c r="R19" s="114" t="n">
        <v>36</v>
      </c>
      <c r="S19" s="114" t="n">
        <v>34.1</v>
      </c>
      <c r="T19" s="114" t="n">
        <v>32.25</v>
      </c>
      <c r="U19" s="114" t="n">
        <v>36</v>
      </c>
      <c r="V19" s="114" t="n">
        <v>52</v>
      </c>
      <c r="W19" s="114" t="n">
        <v>56</v>
      </c>
      <c r="X19" s="114" t="n">
        <v>49</v>
      </c>
      <c r="Y19" s="114" t="n">
        <v>38.75</v>
      </c>
      <c r="Z19" s="114" t="n">
        <v>41.75</v>
      </c>
      <c r="AA19" s="114"/>
    </row>
    <row r="20" customFormat="false" ht="11.25" hidden="false" customHeight="true" outlineLevel="0" collapsed="false">
      <c r="A20" s="106" t="s">
        <v>125</v>
      </c>
      <c r="C20" s="114" t="n">
        <v>31.85</v>
      </c>
      <c r="D20" s="114" t="n">
        <v>32.5</v>
      </c>
      <c r="E20" s="114" t="n">
        <v>32.6</v>
      </c>
      <c r="F20" s="114" t="n">
        <v>32.1</v>
      </c>
      <c r="G20" s="114" t="n">
        <v>28.1</v>
      </c>
      <c r="H20" s="114" t="n">
        <v>29</v>
      </c>
      <c r="I20" s="114" t="n">
        <v>31.25</v>
      </c>
      <c r="J20" s="114" t="n">
        <v>45.75</v>
      </c>
      <c r="K20" s="114" t="n">
        <v>53.25</v>
      </c>
      <c r="L20" s="114" t="n">
        <v>42.75</v>
      </c>
      <c r="M20" s="114" t="n">
        <v>35.75</v>
      </c>
      <c r="N20" s="114" t="n">
        <v>37.75</v>
      </c>
      <c r="O20" s="114" t="n">
        <v>41.75</v>
      </c>
      <c r="P20" s="114" t="n">
        <v>42</v>
      </c>
      <c r="Q20" s="114" t="n">
        <v>39.5</v>
      </c>
      <c r="R20" s="114" t="n">
        <v>36</v>
      </c>
      <c r="S20" s="114" t="n">
        <v>34.1</v>
      </c>
      <c r="T20" s="114" t="n">
        <v>32.25</v>
      </c>
      <c r="U20" s="114" t="n">
        <v>36</v>
      </c>
      <c r="V20" s="114" t="n">
        <v>51</v>
      </c>
      <c r="W20" s="114" t="n">
        <v>55</v>
      </c>
      <c r="X20" s="114" t="n">
        <v>48</v>
      </c>
      <c r="Y20" s="114" t="n">
        <v>40.25</v>
      </c>
      <c r="Z20" s="114" t="n">
        <v>43.25</v>
      </c>
      <c r="AA20" s="114"/>
    </row>
    <row r="21" customFormat="false" ht="11.25" hidden="false" customHeight="true" outlineLevel="0" collapsed="false">
      <c r="A21" s="106" t="s">
        <v>126</v>
      </c>
      <c r="C21" s="115" t="n">
        <v>0.299999999999997</v>
      </c>
      <c r="D21" s="115" t="n">
        <v>0.75</v>
      </c>
      <c r="E21" s="115" t="n">
        <v>-0.149999999999999</v>
      </c>
      <c r="F21" s="115" t="n">
        <v>-0.550000000000001</v>
      </c>
      <c r="G21" s="115" t="n">
        <v>-0.5</v>
      </c>
      <c r="H21" s="115" t="n">
        <v>-0.25</v>
      </c>
      <c r="I21" s="115" t="n">
        <v>0</v>
      </c>
      <c r="J21" s="115" t="n">
        <v>0.25</v>
      </c>
      <c r="K21" s="115" t="n">
        <v>0.25</v>
      </c>
      <c r="L21" s="115" t="n">
        <v>0.25</v>
      </c>
      <c r="M21" s="115" t="n">
        <v>-0.5</v>
      </c>
      <c r="N21" s="115" t="n">
        <v>0</v>
      </c>
      <c r="O21" s="115" t="n">
        <v>-1.5</v>
      </c>
      <c r="P21" s="115" t="n">
        <v>0</v>
      </c>
      <c r="Q21" s="115" t="n">
        <v>0</v>
      </c>
      <c r="R21" s="115" t="n">
        <v>0</v>
      </c>
      <c r="S21" s="115" t="n">
        <v>0</v>
      </c>
      <c r="T21" s="115" t="n">
        <v>0</v>
      </c>
      <c r="U21" s="115" t="n">
        <v>0</v>
      </c>
      <c r="V21" s="115" t="n">
        <v>1</v>
      </c>
      <c r="W21" s="115" t="n">
        <v>1</v>
      </c>
      <c r="X21" s="115" t="n">
        <v>1</v>
      </c>
      <c r="Y21" s="115" t="n">
        <v>-1.5</v>
      </c>
      <c r="Z21" s="115" t="n">
        <v>-1.5</v>
      </c>
      <c r="AA21" s="114"/>
    </row>
    <row r="23" customFormat="false" ht="11.25" hidden="false" customHeight="true" outlineLevel="0" collapsed="false">
      <c r="A23" s="106" t="s">
        <v>127</v>
      </c>
      <c r="C23" s="114" t="n">
        <v>25</v>
      </c>
      <c r="D23" s="114" t="n">
        <v>26.25</v>
      </c>
      <c r="E23" s="114" t="n">
        <v>26</v>
      </c>
      <c r="F23" s="114" t="n">
        <v>24</v>
      </c>
      <c r="G23" s="114" t="n">
        <v>20.5</v>
      </c>
      <c r="H23" s="114" t="n">
        <v>19</v>
      </c>
      <c r="I23" s="114" t="n">
        <v>18.75</v>
      </c>
      <c r="J23" s="114" t="n">
        <v>27.5</v>
      </c>
      <c r="K23" s="114" t="n">
        <v>31.5</v>
      </c>
      <c r="L23" s="114" t="n">
        <v>27.5</v>
      </c>
      <c r="M23" s="114" t="n">
        <v>24</v>
      </c>
      <c r="N23" s="114" t="n">
        <v>26</v>
      </c>
      <c r="O23" s="114" t="n">
        <v>29</v>
      </c>
      <c r="P23" s="114" t="n">
        <v>29</v>
      </c>
      <c r="Q23" s="114" t="n">
        <v>26</v>
      </c>
      <c r="R23" s="114" t="n">
        <v>24</v>
      </c>
      <c r="S23" s="114" t="n">
        <v>21.5</v>
      </c>
      <c r="T23" s="114" t="n">
        <v>19.5</v>
      </c>
      <c r="U23" s="114" t="n">
        <v>19</v>
      </c>
      <c r="V23" s="114" t="n">
        <v>33</v>
      </c>
      <c r="W23" s="114" t="n">
        <v>36</v>
      </c>
      <c r="X23" s="114" t="n">
        <v>34</v>
      </c>
      <c r="Y23" s="114" t="n">
        <v>27</v>
      </c>
      <c r="Z23" s="114" t="n">
        <v>29</v>
      </c>
      <c r="AA23" s="114"/>
    </row>
    <row r="24" customFormat="false" ht="11.25" hidden="false" customHeight="true" outlineLevel="0" collapsed="false">
      <c r="A24" s="106" t="s">
        <v>128</v>
      </c>
      <c r="C24" s="114" t="n">
        <v>25.75</v>
      </c>
      <c r="D24" s="114" t="n">
        <v>26.5</v>
      </c>
      <c r="E24" s="114" t="n">
        <v>26.5</v>
      </c>
      <c r="F24" s="114" t="n">
        <v>23.5</v>
      </c>
      <c r="G24" s="114" t="n">
        <v>20.5</v>
      </c>
      <c r="H24" s="114" t="n">
        <v>19</v>
      </c>
      <c r="I24" s="114" t="n">
        <v>18.75</v>
      </c>
      <c r="J24" s="114" t="n">
        <v>27.5</v>
      </c>
      <c r="K24" s="114" t="n">
        <v>31.5</v>
      </c>
      <c r="L24" s="114" t="n">
        <v>27.5</v>
      </c>
      <c r="M24" s="114" t="n">
        <v>24</v>
      </c>
      <c r="N24" s="114" t="n">
        <v>26</v>
      </c>
      <c r="O24" s="114" t="n">
        <v>29</v>
      </c>
      <c r="P24" s="114" t="n">
        <v>29</v>
      </c>
      <c r="Q24" s="114" t="n">
        <v>26</v>
      </c>
      <c r="R24" s="114" t="n">
        <v>24</v>
      </c>
      <c r="S24" s="114" t="n">
        <v>21.5</v>
      </c>
      <c r="T24" s="114" t="n">
        <v>19.5</v>
      </c>
      <c r="U24" s="114" t="n">
        <v>19</v>
      </c>
      <c r="V24" s="114" t="n">
        <v>33</v>
      </c>
      <c r="W24" s="114" t="n">
        <v>36</v>
      </c>
      <c r="X24" s="114" t="n">
        <v>34</v>
      </c>
      <c r="Y24" s="114" t="n">
        <v>27</v>
      </c>
      <c r="Z24" s="114" t="n">
        <v>29</v>
      </c>
      <c r="AA24" s="114"/>
    </row>
    <row r="25" customFormat="false" ht="11.25" hidden="false" customHeight="true" outlineLevel="0" collapsed="false">
      <c r="A25" s="106" t="s">
        <v>129</v>
      </c>
      <c r="C25" s="115" t="n">
        <v>-0.75</v>
      </c>
      <c r="D25" s="115" t="n">
        <v>-0.25</v>
      </c>
      <c r="E25" s="115" t="n">
        <v>-0.5</v>
      </c>
      <c r="F25" s="115" t="n">
        <v>0.5</v>
      </c>
      <c r="G25" s="115" t="n">
        <v>0</v>
      </c>
      <c r="H25" s="115" t="n">
        <v>0</v>
      </c>
      <c r="I25" s="115" t="n">
        <v>0</v>
      </c>
      <c r="J25" s="115" t="n">
        <v>0</v>
      </c>
      <c r="K25" s="115" t="n">
        <v>0</v>
      </c>
      <c r="L25" s="115" t="n">
        <v>0</v>
      </c>
      <c r="M25" s="115" t="n">
        <v>0</v>
      </c>
      <c r="N25" s="115" t="n">
        <v>0</v>
      </c>
      <c r="O25" s="115" t="n">
        <v>0</v>
      </c>
      <c r="P25" s="115" t="n">
        <v>0</v>
      </c>
      <c r="Q25" s="115" t="n">
        <v>0</v>
      </c>
      <c r="R25" s="115" t="n">
        <v>0</v>
      </c>
      <c r="S25" s="115" t="n">
        <v>0</v>
      </c>
      <c r="T25" s="115" t="n">
        <v>0</v>
      </c>
      <c r="U25" s="115" t="n">
        <v>0</v>
      </c>
      <c r="V25" s="115" t="n">
        <v>0</v>
      </c>
      <c r="W25" s="115" t="n">
        <v>0</v>
      </c>
      <c r="X25" s="115" t="n">
        <v>0</v>
      </c>
      <c r="Y25" s="115" t="n">
        <v>0</v>
      </c>
      <c r="Z25" s="115" t="n">
        <v>0</v>
      </c>
      <c r="AA25" s="114"/>
    </row>
    <row r="27" customFormat="false" ht="12" hidden="false" customHeight="true" outlineLevel="0" collapsed="false">
      <c r="A27" s="113" t="s">
        <v>130</v>
      </c>
    </row>
    <row r="28" customFormat="false" ht="11.25" hidden="false" customHeight="true" outlineLevel="0" collapsed="false">
      <c r="A28" s="106" t="s">
        <v>131</v>
      </c>
      <c r="C28" s="114" t="n">
        <v>46.1029</v>
      </c>
      <c r="D28" s="114" t="n">
        <v>70.0833</v>
      </c>
      <c r="E28" s="114" t="n">
        <v>70.0833</v>
      </c>
      <c r="F28" s="114" t="n">
        <v>70.0833</v>
      </c>
      <c r="G28" s="114" t="n">
        <v>70.0833</v>
      </c>
      <c r="H28" s="114" t="n">
        <v>70.0833</v>
      </c>
      <c r="I28" s="114" t="n">
        <v>70.0833</v>
      </c>
      <c r="J28" s="114" t="n">
        <v>70.0833</v>
      </c>
      <c r="K28" s="114" t="n">
        <v>70.0833</v>
      </c>
      <c r="L28" s="114" t="n">
        <v>70.0833</v>
      </c>
      <c r="M28" s="114" t="n">
        <v>70.0833</v>
      </c>
      <c r="N28" s="114" t="n">
        <v>70.0833</v>
      </c>
      <c r="O28" s="114" t="n">
        <v>70.0833</v>
      </c>
      <c r="P28" s="114" t="n">
        <v>0</v>
      </c>
      <c r="Q28" s="114" t="n">
        <v>0</v>
      </c>
      <c r="R28" s="114" t="n">
        <v>0</v>
      </c>
      <c r="S28" s="114" t="n">
        <v>0</v>
      </c>
      <c r="T28" s="114" t="n">
        <v>0</v>
      </c>
      <c r="U28" s="114" t="n">
        <v>0</v>
      </c>
      <c r="V28" s="114" t="n">
        <v>0</v>
      </c>
      <c r="W28" s="114" t="n">
        <v>0</v>
      </c>
      <c r="X28" s="114" t="n">
        <v>0</v>
      </c>
      <c r="Y28" s="114" t="n">
        <v>0</v>
      </c>
      <c r="Z28" s="114" t="n">
        <v>0</v>
      </c>
      <c r="AA28" s="114"/>
    </row>
    <row r="29" customFormat="false" ht="11.25" hidden="false" customHeight="true" outlineLevel="0" collapsed="false">
      <c r="A29" s="106" t="s">
        <v>132</v>
      </c>
      <c r="C29" s="114" t="n">
        <v>179.3188</v>
      </c>
      <c r="D29" s="114" t="n">
        <v>80</v>
      </c>
      <c r="E29" s="114" t="n">
        <v>80</v>
      </c>
      <c r="F29" s="114" t="n">
        <v>80</v>
      </c>
      <c r="G29" s="114" t="n">
        <v>80</v>
      </c>
      <c r="H29" s="114" t="n">
        <v>80</v>
      </c>
      <c r="I29" s="114" t="n">
        <v>80</v>
      </c>
      <c r="J29" s="114" t="n">
        <v>80</v>
      </c>
      <c r="K29" s="114" t="n">
        <v>80</v>
      </c>
      <c r="L29" s="114" t="n">
        <v>80</v>
      </c>
      <c r="M29" s="114" t="n">
        <v>80</v>
      </c>
      <c r="N29" s="114" t="n">
        <v>80</v>
      </c>
      <c r="O29" s="114" t="n">
        <v>80</v>
      </c>
      <c r="P29" s="114" t="n">
        <v>0</v>
      </c>
      <c r="Q29" s="114" t="n">
        <v>0</v>
      </c>
      <c r="R29" s="114" t="n">
        <v>0</v>
      </c>
      <c r="S29" s="114" t="n">
        <v>0</v>
      </c>
      <c r="T29" s="114" t="n">
        <v>0</v>
      </c>
      <c r="U29" s="114" t="n">
        <v>0</v>
      </c>
      <c r="V29" s="114" t="n">
        <v>0</v>
      </c>
      <c r="W29" s="114" t="n">
        <v>0</v>
      </c>
      <c r="X29" s="114" t="n">
        <v>0</v>
      </c>
      <c r="Y29" s="114" t="n">
        <v>0</v>
      </c>
      <c r="Z29" s="114" t="n">
        <v>0</v>
      </c>
      <c r="AA29" s="114"/>
    </row>
    <row r="31" customFormat="false" ht="11.25" hidden="false" customHeight="true" outlineLevel="0" collapsed="false">
      <c r="A31" s="106" t="s">
        <v>133</v>
      </c>
      <c r="C31" s="114" t="n">
        <v>34.8</v>
      </c>
      <c r="D31" s="114" t="n">
        <v>27.5</v>
      </c>
      <c r="E31" s="114" t="n">
        <v>27.5</v>
      </c>
      <c r="F31" s="114" t="n">
        <v>27.5</v>
      </c>
      <c r="G31" s="114" t="n">
        <v>27.5</v>
      </c>
      <c r="H31" s="114" t="n">
        <v>27.5</v>
      </c>
      <c r="I31" s="114" t="n">
        <v>27.5</v>
      </c>
      <c r="J31" s="114" t="n">
        <v>27.5</v>
      </c>
      <c r="K31" s="114" t="n">
        <v>27.5</v>
      </c>
      <c r="L31" s="114" t="n">
        <v>27.5</v>
      </c>
      <c r="M31" s="114" t="n">
        <v>27.5</v>
      </c>
      <c r="N31" s="114" t="n">
        <v>27.5</v>
      </c>
      <c r="O31" s="114" t="n">
        <v>27.5</v>
      </c>
      <c r="P31" s="114" t="n">
        <v>0</v>
      </c>
      <c r="Q31" s="114" t="n">
        <v>0</v>
      </c>
      <c r="R31" s="114" t="n">
        <v>0</v>
      </c>
      <c r="S31" s="114" t="n">
        <v>0</v>
      </c>
      <c r="T31" s="114" t="n">
        <v>0</v>
      </c>
      <c r="U31" s="114" t="n">
        <v>0</v>
      </c>
      <c r="V31" s="114" t="n">
        <v>0</v>
      </c>
      <c r="W31" s="114" t="n">
        <v>0</v>
      </c>
      <c r="X31" s="114" t="n">
        <v>0</v>
      </c>
      <c r="Y31" s="114" t="n">
        <v>0</v>
      </c>
      <c r="Z31" s="114" t="n">
        <v>0</v>
      </c>
      <c r="AA31" s="114"/>
    </row>
    <row r="32" customFormat="false" ht="11.25" hidden="false" customHeight="true" outlineLevel="0" collapsed="false">
      <c r="A32" s="106" t="s">
        <v>134</v>
      </c>
      <c r="C32" s="114" t="n">
        <v>27.5</v>
      </c>
      <c r="D32" s="114" t="n">
        <v>27.5</v>
      </c>
      <c r="E32" s="114" t="n">
        <v>27.5</v>
      </c>
      <c r="F32" s="114" t="n">
        <v>27.5</v>
      </c>
      <c r="G32" s="114" t="n">
        <v>27.5</v>
      </c>
      <c r="H32" s="114" t="n">
        <v>27.5</v>
      </c>
      <c r="I32" s="114" t="n">
        <v>27.5</v>
      </c>
      <c r="J32" s="114" t="n">
        <v>27.5</v>
      </c>
      <c r="K32" s="114" t="n">
        <v>27.5</v>
      </c>
      <c r="L32" s="114" t="n">
        <v>27.5</v>
      </c>
      <c r="M32" s="114" t="n">
        <v>27.5</v>
      </c>
      <c r="N32" s="114" t="n">
        <v>27.5</v>
      </c>
      <c r="O32" s="114" t="n">
        <v>27.5</v>
      </c>
      <c r="P32" s="114" t="n">
        <v>0</v>
      </c>
      <c r="Q32" s="114" t="n">
        <v>0</v>
      </c>
      <c r="R32" s="114" t="n">
        <v>0</v>
      </c>
      <c r="S32" s="114" t="n">
        <v>0</v>
      </c>
      <c r="T32" s="114" t="n">
        <v>0</v>
      </c>
      <c r="U32" s="114" t="n">
        <v>0</v>
      </c>
      <c r="V32" s="114" t="n">
        <v>0</v>
      </c>
      <c r="W32" s="114" t="n">
        <v>0</v>
      </c>
      <c r="X32" s="114" t="n">
        <v>0</v>
      </c>
      <c r="Y32" s="114" t="n">
        <v>0</v>
      </c>
      <c r="Z32" s="114" t="n">
        <v>0</v>
      </c>
      <c r="AA32" s="114"/>
    </row>
    <row r="34" customFormat="false" ht="12" hidden="false" customHeight="true" outlineLevel="0" collapsed="false">
      <c r="A34" s="104" t="s">
        <v>135</v>
      </c>
      <c r="C34" s="105" t="s">
        <v>35</v>
      </c>
      <c r="D34" s="105" t="s">
        <v>36</v>
      </c>
      <c r="E34" s="105" t="s">
        <v>37</v>
      </c>
      <c r="F34" s="105" t="s">
        <v>38</v>
      </c>
      <c r="G34" s="105" t="s">
        <v>39</v>
      </c>
      <c r="H34" s="105" t="s">
        <v>40</v>
      </c>
      <c r="I34" s="105" t="s">
        <v>41</v>
      </c>
      <c r="J34" s="105" t="s">
        <v>42</v>
      </c>
      <c r="K34" s="105" t="s">
        <v>43</v>
      </c>
      <c r="L34" s="105" t="s">
        <v>44</v>
      </c>
      <c r="M34" s="105" t="s">
        <v>45</v>
      </c>
      <c r="N34" s="105" t="s">
        <v>46</v>
      </c>
      <c r="O34" s="105" t="s">
        <v>47</v>
      </c>
      <c r="P34" s="105" t="s">
        <v>48</v>
      </c>
      <c r="Q34" s="105" t="s">
        <v>49</v>
      </c>
      <c r="R34" s="105" t="s">
        <v>50</v>
      </c>
      <c r="S34" s="105" t="s">
        <v>51</v>
      </c>
      <c r="T34" s="105" t="s">
        <v>52</v>
      </c>
      <c r="U34" s="105" t="s">
        <v>53</v>
      </c>
      <c r="V34" s="105" t="s">
        <v>54</v>
      </c>
      <c r="W34" s="105" t="s">
        <v>55</v>
      </c>
      <c r="X34" s="105" t="s">
        <v>56</v>
      </c>
      <c r="Y34" s="105" t="s">
        <v>57</v>
      </c>
      <c r="Z34" s="105" t="s">
        <v>58</v>
      </c>
      <c r="AA34" s="105" t="s">
        <v>34</v>
      </c>
    </row>
    <row r="35" customFormat="false" ht="11.25" hidden="false" customHeight="true" outlineLevel="0" collapsed="false">
      <c r="A35" s="106" t="s">
        <v>117</v>
      </c>
      <c r="C35" s="107" t="n">
        <v>0</v>
      </c>
      <c r="D35" s="107" t="n">
        <v>0</v>
      </c>
      <c r="E35" s="107" t="n">
        <v>0</v>
      </c>
      <c r="F35" s="107" t="n">
        <v>0</v>
      </c>
      <c r="G35" s="107" t="n">
        <v>0</v>
      </c>
      <c r="H35" s="107" t="n">
        <v>0</v>
      </c>
      <c r="I35" s="107" t="n">
        <v>0</v>
      </c>
      <c r="J35" s="107" t="n">
        <v>0</v>
      </c>
      <c r="K35" s="107" t="n">
        <v>0</v>
      </c>
      <c r="L35" s="107" t="n">
        <v>0</v>
      </c>
      <c r="M35" s="107" t="n">
        <v>0</v>
      </c>
      <c r="N35" s="107" t="n">
        <v>0</v>
      </c>
      <c r="O35" s="107" t="n">
        <v>0</v>
      </c>
      <c r="P35" s="107" t="n">
        <v>0</v>
      </c>
      <c r="Q35" s="107" t="n">
        <v>0</v>
      </c>
      <c r="R35" s="107" t="n">
        <v>0</v>
      </c>
      <c r="S35" s="107" t="n">
        <v>0</v>
      </c>
      <c r="T35" s="107" t="n">
        <v>0</v>
      </c>
      <c r="U35" s="107" t="n">
        <v>0</v>
      </c>
      <c r="V35" s="107" t="n">
        <v>0</v>
      </c>
      <c r="W35" s="107" t="n">
        <v>0</v>
      </c>
      <c r="X35" s="107" t="n">
        <v>0</v>
      </c>
      <c r="Y35" s="107" t="n">
        <v>0</v>
      </c>
      <c r="Z35" s="107" t="n">
        <v>0</v>
      </c>
      <c r="AA35" s="107" t="n">
        <v>0</v>
      </c>
    </row>
    <row r="36" customFormat="false" ht="11.25" hidden="false" customHeight="true" outlineLevel="0" collapsed="false">
      <c r="A36" s="106" t="s">
        <v>118</v>
      </c>
      <c r="C36" s="107" t="n">
        <v>0</v>
      </c>
      <c r="D36" s="107" t="n">
        <v>0</v>
      </c>
      <c r="E36" s="107" t="n">
        <v>0</v>
      </c>
      <c r="F36" s="107" t="n">
        <v>0</v>
      </c>
      <c r="G36" s="107" t="n">
        <v>0</v>
      </c>
      <c r="H36" s="107" t="n">
        <v>0</v>
      </c>
      <c r="I36" s="107" t="n">
        <v>0</v>
      </c>
      <c r="J36" s="107" t="n">
        <v>0</v>
      </c>
      <c r="K36" s="107" t="n">
        <v>0</v>
      </c>
      <c r="L36" s="107" t="n">
        <v>0</v>
      </c>
      <c r="M36" s="107" t="n">
        <v>0</v>
      </c>
      <c r="N36" s="107" t="n">
        <v>0</v>
      </c>
      <c r="O36" s="107" t="n">
        <v>0</v>
      </c>
      <c r="P36" s="107" t="n">
        <v>0</v>
      </c>
      <c r="Q36" s="107" t="n">
        <v>0</v>
      </c>
      <c r="R36" s="107" t="n">
        <v>0</v>
      </c>
      <c r="S36" s="107" t="n">
        <v>0</v>
      </c>
      <c r="T36" s="107" t="n">
        <v>0</v>
      </c>
      <c r="U36" s="107" t="n">
        <v>0</v>
      </c>
      <c r="V36" s="107" t="n">
        <v>0</v>
      </c>
      <c r="W36" s="107" t="n">
        <v>0</v>
      </c>
      <c r="X36" s="107" t="n">
        <v>0</v>
      </c>
      <c r="Y36" s="107" t="n">
        <v>0</v>
      </c>
      <c r="Z36" s="107" t="n">
        <v>0</v>
      </c>
      <c r="AA36" s="107" t="n">
        <v>0</v>
      </c>
    </row>
    <row r="37" customFormat="false" ht="11.25" hidden="false" customHeight="true" outlineLevel="0" collapsed="false">
      <c r="A37" s="108" t="s">
        <v>102</v>
      </c>
      <c r="B37" s="109"/>
      <c r="C37" s="110" t="n">
        <v>0</v>
      </c>
      <c r="D37" s="110" t="n">
        <v>0</v>
      </c>
      <c r="E37" s="110" t="n">
        <v>0</v>
      </c>
      <c r="F37" s="110" t="n">
        <v>0</v>
      </c>
      <c r="G37" s="110" t="n">
        <v>0</v>
      </c>
      <c r="H37" s="110" t="n">
        <v>0</v>
      </c>
      <c r="I37" s="110" t="n">
        <v>0</v>
      </c>
      <c r="J37" s="110" t="n">
        <v>0</v>
      </c>
      <c r="K37" s="110" t="n">
        <v>0</v>
      </c>
      <c r="L37" s="110" t="n">
        <v>0</v>
      </c>
      <c r="M37" s="110" t="n">
        <v>0</v>
      </c>
      <c r="N37" s="110" t="n">
        <v>0</v>
      </c>
      <c r="O37" s="110" t="n">
        <v>0</v>
      </c>
      <c r="P37" s="110" t="n">
        <v>0</v>
      </c>
      <c r="Q37" s="110" t="n">
        <v>0</v>
      </c>
      <c r="R37" s="110" t="n">
        <v>0</v>
      </c>
      <c r="S37" s="110" t="n">
        <v>0</v>
      </c>
      <c r="T37" s="110" t="n">
        <v>0</v>
      </c>
      <c r="U37" s="110" t="n">
        <v>0</v>
      </c>
      <c r="V37" s="110" t="n">
        <v>0</v>
      </c>
      <c r="W37" s="110" t="n">
        <v>0</v>
      </c>
      <c r="X37" s="110" t="n">
        <v>0</v>
      </c>
      <c r="Y37" s="110" t="n">
        <v>0</v>
      </c>
      <c r="Z37" s="110" t="n">
        <v>0</v>
      </c>
      <c r="AA37" s="111" t="n">
        <v>0</v>
      </c>
    </row>
    <row r="39" customFormat="false" ht="11.25" hidden="false" customHeight="true" outlineLevel="0" collapsed="false">
      <c r="A39" s="106" t="s">
        <v>119</v>
      </c>
      <c r="C39" s="107" t="n">
        <v>0</v>
      </c>
      <c r="D39" s="107" t="n">
        <v>0</v>
      </c>
      <c r="E39" s="107" t="n">
        <v>0</v>
      </c>
      <c r="F39" s="107" t="n">
        <v>0</v>
      </c>
      <c r="G39" s="107" t="n">
        <v>0</v>
      </c>
      <c r="H39" s="107" t="n">
        <v>0</v>
      </c>
      <c r="I39" s="107" t="n">
        <v>0</v>
      </c>
      <c r="J39" s="107" t="n">
        <v>0</v>
      </c>
      <c r="K39" s="107" t="n">
        <v>0</v>
      </c>
      <c r="L39" s="107" t="n">
        <v>0</v>
      </c>
      <c r="M39" s="107" t="n">
        <v>0</v>
      </c>
      <c r="N39" s="107" t="n">
        <v>0</v>
      </c>
      <c r="O39" s="107" t="n">
        <v>0</v>
      </c>
      <c r="P39" s="107" t="n">
        <v>0</v>
      </c>
      <c r="Q39" s="107" t="n">
        <v>0</v>
      </c>
      <c r="R39" s="107" t="n">
        <v>0</v>
      </c>
      <c r="S39" s="107" t="n">
        <v>0</v>
      </c>
      <c r="T39" s="107" t="n">
        <v>0</v>
      </c>
      <c r="U39" s="107" t="n">
        <v>0</v>
      </c>
      <c r="V39" s="107" t="n">
        <v>0</v>
      </c>
      <c r="W39" s="107" t="n">
        <v>0</v>
      </c>
      <c r="X39" s="107" t="n">
        <v>0</v>
      </c>
      <c r="Y39" s="107" t="n">
        <v>0</v>
      </c>
      <c r="Z39" s="107" t="n">
        <v>0</v>
      </c>
      <c r="AA39" s="107" t="n">
        <v>0</v>
      </c>
    </row>
    <row r="40" customFormat="false" ht="11.25" hidden="false" customHeight="true" outlineLevel="0" collapsed="false">
      <c r="A40" s="106" t="s">
        <v>120</v>
      </c>
      <c r="C40" s="112" t="n">
        <v>0</v>
      </c>
      <c r="D40" s="112" t="n">
        <v>0</v>
      </c>
      <c r="E40" s="112" t="n">
        <v>0</v>
      </c>
      <c r="F40" s="112" t="n">
        <v>0</v>
      </c>
      <c r="G40" s="112" t="n">
        <v>0</v>
      </c>
      <c r="H40" s="112" t="n">
        <v>0</v>
      </c>
      <c r="I40" s="112" t="n">
        <v>0</v>
      </c>
      <c r="J40" s="112" t="n">
        <v>0</v>
      </c>
      <c r="K40" s="112" t="n">
        <v>0</v>
      </c>
      <c r="L40" s="112" t="n">
        <v>0</v>
      </c>
      <c r="M40" s="112" t="n">
        <v>0</v>
      </c>
      <c r="N40" s="112" t="n">
        <v>0</v>
      </c>
      <c r="O40" s="112" t="n">
        <v>0</v>
      </c>
      <c r="P40" s="112" t="n">
        <v>0</v>
      </c>
      <c r="Q40" s="112" t="n">
        <v>0</v>
      </c>
      <c r="R40" s="112" t="n">
        <v>0</v>
      </c>
      <c r="S40" s="112" t="n">
        <v>0</v>
      </c>
      <c r="T40" s="112" t="n">
        <v>0</v>
      </c>
      <c r="U40" s="112" t="n">
        <v>0</v>
      </c>
      <c r="V40" s="112" t="n">
        <v>0</v>
      </c>
      <c r="W40" s="112" t="n">
        <v>0</v>
      </c>
      <c r="X40" s="112" t="n">
        <v>0</v>
      </c>
      <c r="Y40" s="112" t="n">
        <v>0</v>
      </c>
      <c r="Z40" s="112" t="n">
        <v>0</v>
      </c>
      <c r="AA40" s="112" t="n">
        <v>0</v>
      </c>
    </row>
    <row r="42" customFormat="false" ht="11.25" hidden="false" customHeight="true" outlineLevel="0" collapsed="false">
      <c r="A42" s="106" t="s">
        <v>121</v>
      </c>
      <c r="C42" s="107" t="n">
        <v>0</v>
      </c>
      <c r="D42" s="107" t="n">
        <v>0</v>
      </c>
      <c r="E42" s="107" t="n">
        <v>0</v>
      </c>
      <c r="F42" s="107" t="n">
        <v>0</v>
      </c>
      <c r="G42" s="107" t="n">
        <v>0</v>
      </c>
      <c r="H42" s="107" t="n">
        <v>0</v>
      </c>
      <c r="I42" s="107" t="n">
        <v>0</v>
      </c>
      <c r="J42" s="107" t="n">
        <v>0</v>
      </c>
      <c r="K42" s="107" t="n">
        <v>0</v>
      </c>
      <c r="L42" s="107" t="n">
        <v>0</v>
      </c>
      <c r="M42" s="107" t="n">
        <v>0</v>
      </c>
      <c r="N42" s="107" t="n">
        <v>0</v>
      </c>
      <c r="O42" s="107" t="n">
        <v>0</v>
      </c>
      <c r="P42" s="107" t="n">
        <v>0</v>
      </c>
      <c r="Q42" s="107" t="n">
        <v>0</v>
      </c>
      <c r="R42" s="107" t="n">
        <v>0</v>
      </c>
      <c r="S42" s="107" t="n">
        <v>0</v>
      </c>
      <c r="T42" s="107" t="n">
        <v>0</v>
      </c>
      <c r="U42" s="107" t="n">
        <v>0</v>
      </c>
      <c r="V42" s="107" t="n">
        <v>0</v>
      </c>
      <c r="W42" s="107" t="n">
        <v>0</v>
      </c>
      <c r="X42" s="107" t="n">
        <v>0</v>
      </c>
      <c r="Y42" s="107" t="n">
        <v>0</v>
      </c>
      <c r="Z42" s="107" t="n">
        <v>0</v>
      </c>
      <c r="AA42" s="107" t="n">
        <v>0</v>
      </c>
    </row>
    <row r="43" customFormat="false" ht="11.25" hidden="false" customHeight="true" outlineLevel="0" collapsed="false">
      <c r="A43" s="106" t="s">
        <v>122</v>
      </c>
      <c r="C43" s="107" t="n">
        <v>0</v>
      </c>
      <c r="D43" s="107" t="n">
        <v>0</v>
      </c>
      <c r="E43" s="107" t="n">
        <v>0</v>
      </c>
      <c r="F43" s="107" t="n">
        <v>0</v>
      </c>
      <c r="G43" s="107" t="n">
        <v>0</v>
      </c>
      <c r="H43" s="107" t="n">
        <v>0</v>
      </c>
      <c r="I43" s="107" t="n">
        <v>0</v>
      </c>
      <c r="J43" s="107" t="n">
        <v>0</v>
      </c>
      <c r="K43" s="107" t="n">
        <v>0</v>
      </c>
      <c r="L43" s="107" t="n">
        <v>0</v>
      </c>
      <c r="M43" s="107" t="n">
        <v>0</v>
      </c>
      <c r="N43" s="107" t="n">
        <v>0</v>
      </c>
      <c r="O43" s="107" t="n">
        <v>0</v>
      </c>
      <c r="P43" s="107" t="n">
        <v>0</v>
      </c>
      <c r="Q43" s="107" t="n">
        <v>0</v>
      </c>
      <c r="R43" s="107" t="n">
        <v>0</v>
      </c>
      <c r="S43" s="107" t="n">
        <v>0</v>
      </c>
      <c r="T43" s="107" t="n">
        <v>0</v>
      </c>
      <c r="U43" s="107" t="n">
        <v>0</v>
      </c>
      <c r="V43" s="107" t="n">
        <v>0</v>
      </c>
      <c r="W43" s="107" t="n">
        <v>0</v>
      </c>
      <c r="X43" s="107" t="n">
        <v>0</v>
      </c>
      <c r="Y43" s="107" t="n">
        <v>0</v>
      </c>
      <c r="Z43" s="107" t="n">
        <v>0</v>
      </c>
      <c r="AA43" s="107" t="n">
        <v>0</v>
      </c>
    </row>
    <row r="44" customFormat="false" ht="11.25" hidden="false" customHeight="true" outlineLevel="0" collapsed="false">
      <c r="A44" s="108" t="s">
        <v>111</v>
      </c>
      <c r="B44" s="109"/>
      <c r="C44" s="110" t="n">
        <v>0</v>
      </c>
      <c r="D44" s="110" t="n">
        <v>0</v>
      </c>
      <c r="E44" s="110" t="n">
        <v>0</v>
      </c>
      <c r="F44" s="110" t="n">
        <v>0</v>
      </c>
      <c r="G44" s="110" t="n">
        <v>0</v>
      </c>
      <c r="H44" s="110" t="n">
        <v>0</v>
      </c>
      <c r="I44" s="110" t="n">
        <v>0</v>
      </c>
      <c r="J44" s="110" t="n">
        <v>0</v>
      </c>
      <c r="K44" s="110" t="n">
        <v>0</v>
      </c>
      <c r="L44" s="110" t="n">
        <v>0</v>
      </c>
      <c r="M44" s="110" t="n">
        <v>0</v>
      </c>
      <c r="N44" s="110" t="n">
        <v>0</v>
      </c>
      <c r="O44" s="110" t="n">
        <v>0</v>
      </c>
      <c r="P44" s="110" t="n">
        <v>0</v>
      </c>
      <c r="Q44" s="110" t="n">
        <v>0</v>
      </c>
      <c r="R44" s="110" t="n">
        <v>0</v>
      </c>
      <c r="S44" s="110" t="n">
        <v>0</v>
      </c>
      <c r="T44" s="110" t="n">
        <v>0</v>
      </c>
      <c r="U44" s="110" t="n">
        <v>0</v>
      </c>
      <c r="V44" s="110" t="n">
        <v>0</v>
      </c>
      <c r="W44" s="110" t="n">
        <v>0</v>
      </c>
      <c r="X44" s="110" t="n">
        <v>0</v>
      </c>
      <c r="Y44" s="110" t="n">
        <v>0</v>
      </c>
      <c r="Z44" s="110" t="n">
        <v>0</v>
      </c>
      <c r="AA44" s="111" t="n">
        <v>0</v>
      </c>
    </row>
    <row r="46" customFormat="false" ht="12" hidden="false" customHeight="true" outlineLevel="0" collapsed="false">
      <c r="A46" s="113" t="s">
        <v>123</v>
      </c>
    </row>
    <row r="47" customFormat="false" ht="11.25" hidden="false" customHeight="true" outlineLevel="0" collapsed="false">
      <c r="A47" s="106" t="s">
        <v>124</v>
      </c>
      <c r="C47" s="114" t="n">
        <v>32.15</v>
      </c>
      <c r="D47" s="114" t="n">
        <v>33.25</v>
      </c>
      <c r="E47" s="114" t="n">
        <v>32.45</v>
      </c>
      <c r="F47" s="114" t="n">
        <v>31.55</v>
      </c>
      <c r="G47" s="114" t="n">
        <v>27.6</v>
      </c>
      <c r="H47" s="114" t="n">
        <v>28.75</v>
      </c>
      <c r="I47" s="114" t="n">
        <v>31.25</v>
      </c>
      <c r="J47" s="114" t="n">
        <v>46</v>
      </c>
      <c r="K47" s="114" t="n">
        <v>53.5</v>
      </c>
      <c r="L47" s="114" t="n">
        <v>43</v>
      </c>
      <c r="M47" s="114" t="n">
        <v>35.25</v>
      </c>
      <c r="N47" s="114" t="n">
        <v>37.75</v>
      </c>
      <c r="O47" s="114" t="n">
        <v>40.25</v>
      </c>
      <c r="P47" s="114" t="n">
        <v>42</v>
      </c>
      <c r="Q47" s="114" t="n">
        <v>39.5</v>
      </c>
      <c r="R47" s="114" t="n">
        <v>36</v>
      </c>
      <c r="S47" s="114" t="n">
        <v>34.1</v>
      </c>
      <c r="T47" s="114" t="n">
        <v>32.25</v>
      </c>
      <c r="U47" s="114" t="n">
        <v>36</v>
      </c>
      <c r="V47" s="114" t="n">
        <v>52</v>
      </c>
      <c r="W47" s="114" t="n">
        <v>56</v>
      </c>
      <c r="X47" s="114" t="n">
        <v>49</v>
      </c>
      <c r="Y47" s="114" t="n">
        <v>38.75</v>
      </c>
      <c r="Z47" s="114" t="n">
        <v>41.75</v>
      </c>
      <c r="AA47" s="114"/>
    </row>
    <row r="48" customFormat="false" ht="11.25" hidden="false" customHeight="true" outlineLevel="0" collapsed="false">
      <c r="A48" s="106" t="s">
        <v>125</v>
      </c>
      <c r="C48" s="114" t="n">
        <v>31.85</v>
      </c>
      <c r="D48" s="114" t="n">
        <v>32.5</v>
      </c>
      <c r="E48" s="114" t="n">
        <v>32.6</v>
      </c>
      <c r="F48" s="114" t="n">
        <v>32.1</v>
      </c>
      <c r="G48" s="114" t="n">
        <v>28.1</v>
      </c>
      <c r="H48" s="114" t="n">
        <v>29</v>
      </c>
      <c r="I48" s="114" t="n">
        <v>31.25</v>
      </c>
      <c r="J48" s="114" t="n">
        <v>45.75</v>
      </c>
      <c r="K48" s="114" t="n">
        <v>53.25</v>
      </c>
      <c r="L48" s="114" t="n">
        <v>42.75</v>
      </c>
      <c r="M48" s="114" t="n">
        <v>35.75</v>
      </c>
      <c r="N48" s="114" t="n">
        <v>37.75</v>
      </c>
      <c r="O48" s="114" t="n">
        <v>41.75</v>
      </c>
      <c r="P48" s="114" t="n">
        <v>42</v>
      </c>
      <c r="Q48" s="114" t="n">
        <v>39.5</v>
      </c>
      <c r="R48" s="114" t="n">
        <v>36</v>
      </c>
      <c r="S48" s="114" t="n">
        <v>34.1</v>
      </c>
      <c r="T48" s="114" t="n">
        <v>32.25</v>
      </c>
      <c r="U48" s="114" t="n">
        <v>36</v>
      </c>
      <c r="V48" s="114" t="n">
        <v>51</v>
      </c>
      <c r="W48" s="114" t="n">
        <v>55</v>
      </c>
      <c r="X48" s="114" t="n">
        <v>48</v>
      </c>
      <c r="Y48" s="114" t="n">
        <v>40.25</v>
      </c>
      <c r="Z48" s="114" t="n">
        <v>43.25</v>
      </c>
      <c r="AA48" s="114"/>
    </row>
    <row r="49" customFormat="false" ht="11.25" hidden="false" customHeight="true" outlineLevel="0" collapsed="false">
      <c r="A49" s="106" t="s">
        <v>126</v>
      </c>
      <c r="C49" s="115" t="n">
        <v>0.299999999999997</v>
      </c>
      <c r="D49" s="115" t="n">
        <v>0.75</v>
      </c>
      <c r="E49" s="115" t="n">
        <v>-0.149999999999999</v>
      </c>
      <c r="F49" s="115" t="n">
        <v>-0.550000000000001</v>
      </c>
      <c r="G49" s="115" t="n">
        <v>-0.5</v>
      </c>
      <c r="H49" s="115" t="n">
        <v>-0.25</v>
      </c>
      <c r="I49" s="115" t="n">
        <v>0</v>
      </c>
      <c r="J49" s="115" t="n">
        <v>0.25</v>
      </c>
      <c r="K49" s="115" t="n">
        <v>0.25</v>
      </c>
      <c r="L49" s="115" t="n">
        <v>0.25</v>
      </c>
      <c r="M49" s="115" t="n">
        <v>-0.5</v>
      </c>
      <c r="N49" s="115" t="n">
        <v>0</v>
      </c>
      <c r="O49" s="115" t="n">
        <v>-1.5</v>
      </c>
      <c r="P49" s="115" t="n">
        <v>0</v>
      </c>
      <c r="Q49" s="115" t="n">
        <v>0</v>
      </c>
      <c r="R49" s="115" t="n">
        <v>0</v>
      </c>
      <c r="S49" s="115" t="n">
        <v>0</v>
      </c>
      <c r="T49" s="115" t="n">
        <v>0</v>
      </c>
      <c r="U49" s="115" t="n">
        <v>0</v>
      </c>
      <c r="V49" s="115" t="n">
        <v>1</v>
      </c>
      <c r="W49" s="115" t="n">
        <v>1</v>
      </c>
      <c r="X49" s="115" t="n">
        <v>1</v>
      </c>
      <c r="Y49" s="115" t="n">
        <v>-1.5</v>
      </c>
      <c r="Z49" s="115" t="n">
        <v>-1.5</v>
      </c>
      <c r="AA49" s="114"/>
    </row>
    <row r="51" customFormat="false" ht="11.25" hidden="false" customHeight="true" outlineLevel="0" collapsed="false">
      <c r="A51" s="106" t="s">
        <v>127</v>
      </c>
      <c r="C51" s="114" t="n">
        <v>25</v>
      </c>
      <c r="D51" s="114" t="n">
        <v>26.25</v>
      </c>
      <c r="E51" s="114" t="n">
        <v>26</v>
      </c>
      <c r="F51" s="114" t="n">
        <v>24</v>
      </c>
      <c r="G51" s="114" t="n">
        <v>20.5</v>
      </c>
      <c r="H51" s="114" t="n">
        <v>19</v>
      </c>
      <c r="I51" s="114" t="n">
        <v>18.75</v>
      </c>
      <c r="J51" s="114" t="n">
        <v>27.5</v>
      </c>
      <c r="K51" s="114" t="n">
        <v>31.5</v>
      </c>
      <c r="L51" s="114" t="n">
        <v>27.5</v>
      </c>
      <c r="M51" s="114" t="n">
        <v>24</v>
      </c>
      <c r="N51" s="114" t="n">
        <v>26</v>
      </c>
      <c r="O51" s="114" t="n">
        <v>29</v>
      </c>
      <c r="P51" s="114" t="n">
        <v>29</v>
      </c>
      <c r="Q51" s="114" t="n">
        <v>26</v>
      </c>
      <c r="R51" s="114" t="n">
        <v>24</v>
      </c>
      <c r="S51" s="114" t="n">
        <v>21.5</v>
      </c>
      <c r="T51" s="114" t="n">
        <v>19.5</v>
      </c>
      <c r="U51" s="114" t="n">
        <v>19</v>
      </c>
      <c r="V51" s="114" t="n">
        <v>33</v>
      </c>
      <c r="W51" s="114" t="n">
        <v>36</v>
      </c>
      <c r="X51" s="114" t="n">
        <v>34</v>
      </c>
      <c r="Y51" s="114" t="n">
        <v>27</v>
      </c>
      <c r="Z51" s="114" t="n">
        <v>29</v>
      </c>
      <c r="AA51" s="114"/>
    </row>
    <row r="52" customFormat="false" ht="11.25" hidden="false" customHeight="true" outlineLevel="0" collapsed="false">
      <c r="A52" s="106" t="s">
        <v>128</v>
      </c>
      <c r="C52" s="114" t="n">
        <v>25.75</v>
      </c>
      <c r="D52" s="114" t="n">
        <v>26.5</v>
      </c>
      <c r="E52" s="114" t="n">
        <v>26.5</v>
      </c>
      <c r="F52" s="114" t="n">
        <v>23.5</v>
      </c>
      <c r="G52" s="114" t="n">
        <v>20.5</v>
      </c>
      <c r="H52" s="114" t="n">
        <v>19</v>
      </c>
      <c r="I52" s="114" t="n">
        <v>18.75</v>
      </c>
      <c r="J52" s="114" t="n">
        <v>27.5</v>
      </c>
      <c r="K52" s="114" t="n">
        <v>31.5</v>
      </c>
      <c r="L52" s="114" t="n">
        <v>27.5</v>
      </c>
      <c r="M52" s="114" t="n">
        <v>24</v>
      </c>
      <c r="N52" s="114" t="n">
        <v>26</v>
      </c>
      <c r="O52" s="114" t="n">
        <v>29</v>
      </c>
      <c r="P52" s="114" t="n">
        <v>29</v>
      </c>
      <c r="Q52" s="114" t="n">
        <v>26</v>
      </c>
      <c r="R52" s="114" t="n">
        <v>24</v>
      </c>
      <c r="S52" s="114" t="n">
        <v>21.5</v>
      </c>
      <c r="T52" s="114" t="n">
        <v>19.5</v>
      </c>
      <c r="U52" s="114" t="n">
        <v>19</v>
      </c>
      <c r="V52" s="114" t="n">
        <v>33</v>
      </c>
      <c r="W52" s="114" t="n">
        <v>36</v>
      </c>
      <c r="X52" s="114" t="n">
        <v>34</v>
      </c>
      <c r="Y52" s="114" t="n">
        <v>27</v>
      </c>
      <c r="Z52" s="114" t="n">
        <v>29</v>
      </c>
      <c r="AA52" s="114"/>
    </row>
    <row r="53" customFormat="false" ht="11.25" hidden="false" customHeight="true" outlineLevel="0" collapsed="false">
      <c r="A53" s="106" t="s">
        <v>129</v>
      </c>
      <c r="C53" s="115" t="n">
        <v>-0.75</v>
      </c>
      <c r="D53" s="115" t="n">
        <v>-0.25</v>
      </c>
      <c r="E53" s="115" t="n">
        <v>-0.5</v>
      </c>
      <c r="F53" s="115" t="n">
        <v>0.5</v>
      </c>
      <c r="G53" s="115" t="n">
        <v>0</v>
      </c>
      <c r="H53" s="115" t="n">
        <v>0</v>
      </c>
      <c r="I53" s="115" t="n">
        <v>0</v>
      </c>
      <c r="J53" s="115" t="n">
        <v>0</v>
      </c>
      <c r="K53" s="115" t="n">
        <v>0</v>
      </c>
      <c r="L53" s="115" t="n">
        <v>0</v>
      </c>
      <c r="M53" s="115" t="n">
        <v>0</v>
      </c>
      <c r="N53" s="115" t="n">
        <v>0</v>
      </c>
      <c r="O53" s="115" t="n">
        <v>0</v>
      </c>
      <c r="P53" s="115" t="n">
        <v>0</v>
      </c>
      <c r="Q53" s="115" t="n">
        <v>0</v>
      </c>
      <c r="R53" s="115" t="n">
        <v>0</v>
      </c>
      <c r="S53" s="115" t="n">
        <v>0</v>
      </c>
      <c r="T53" s="115" t="n">
        <v>0</v>
      </c>
      <c r="U53" s="115" t="n">
        <v>0</v>
      </c>
      <c r="V53" s="115" t="n">
        <v>0</v>
      </c>
      <c r="W53" s="115" t="n">
        <v>0</v>
      </c>
      <c r="X53" s="115" t="n">
        <v>0</v>
      </c>
      <c r="Y53" s="115" t="n">
        <v>0</v>
      </c>
      <c r="Z53" s="115" t="n">
        <v>0</v>
      </c>
      <c r="AA53" s="114"/>
    </row>
    <row r="55" customFormat="false" ht="12" hidden="false" customHeight="true" outlineLevel="0" collapsed="false">
      <c r="A55" s="113" t="s">
        <v>130</v>
      </c>
    </row>
    <row r="56" customFormat="false" ht="11.25" hidden="false" customHeight="true" outlineLevel="0" collapsed="false">
      <c r="A56" s="106" t="s">
        <v>131</v>
      </c>
      <c r="C56" s="114" t="n">
        <v>0</v>
      </c>
      <c r="D56" s="114" t="n">
        <v>0</v>
      </c>
      <c r="E56" s="114" t="n">
        <v>0</v>
      </c>
      <c r="F56" s="114" t="n">
        <v>0</v>
      </c>
      <c r="G56" s="114" t="n">
        <v>0</v>
      </c>
      <c r="H56" s="114" t="n">
        <v>0</v>
      </c>
      <c r="I56" s="114" t="n">
        <v>0</v>
      </c>
      <c r="J56" s="114" t="n">
        <v>0</v>
      </c>
      <c r="K56" s="114" t="n">
        <v>0</v>
      </c>
      <c r="L56" s="114" t="n">
        <v>0</v>
      </c>
      <c r="M56" s="114" t="n">
        <v>0</v>
      </c>
      <c r="N56" s="114" t="n">
        <v>0</v>
      </c>
      <c r="O56" s="114" t="n">
        <v>0</v>
      </c>
      <c r="P56" s="114" t="n">
        <v>0</v>
      </c>
      <c r="Q56" s="114" t="n">
        <v>0</v>
      </c>
      <c r="R56" s="114" t="n">
        <v>0</v>
      </c>
      <c r="S56" s="114" t="n">
        <v>0</v>
      </c>
      <c r="T56" s="114" t="n">
        <v>0</v>
      </c>
      <c r="U56" s="114" t="n">
        <v>0</v>
      </c>
      <c r="V56" s="114" t="n">
        <v>0</v>
      </c>
      <c r="W56" s="114" t="n">
        <v>0</v>
      </c>
      <c r="X56" s="114" t="n">
        <v>0</v>
      </c>
      <c r="Y56" s="114" t="n">
        <v>0</v>
      </c>
      <c r="Z56" s="114" t="n">
        <v>0</v>
      </c>
      <c r="AA56" s="114"/>
    </row>
    <row r="57" customFormat="false" ht="11.25" hidden="false" customHeight="true" outlineLevel="0" collapsed="false">
      <c r="A57" s="106" t="s">
        <v>132</v>
      </c>
      <c r="C57" s="114" t="n">
        <v>0</v>
      </c>
      <c r="D57" s="114" t="n">
        <v>0</v>
      </c>
      <c r="E57" s="114" t="n">
        <v>0</v>
      </c>
      <c r="F57" s="114" t="n">
        <v>0</v>
      </c>
      <c r="G57" s="114" t="n">
        <v>0</v>
      </c>
      <c r="H57" s="114" t="n">
        <v>0</v>
      </c>
      <c r="I57" s="114" t="n">
        <v>0</v>
      </c>
      <c r="J57" s="114" t="n">
        <v>0</v>
      </c>
      <c r="K57" s="114" t="n">
        <v>0</v>
      </c>
      <c r="L57" s="114" t="n">
        <v>0</v>
      </c>
      <c r="M57" s="114" t="n">
        <v>0</v>
      </c>
      <c r="N57" s="114" t="n">
        <v>0</v>
      </c>
      <c r="O57" s="114" t="n">
        <v>0</v>
      </c>
      <c r="P57" s="114" t="n">
        <v>0</v>
      </c>
      <c r="Q57" s="114" t="n">
        <v>0</v>
      </c>
      <c r="R57" s="114" t="n">
        <v>0</v>
      </c>
      <c r="S57" s="114" t="n">
        <v>0</v>
      </c>
      <c r="T57" s="114" t="n">
        <v>0</v>
      </c>
      <c r="U57" s="114" t="n">
        <v>0</v>
      </c>
      <c r="V57" s="114" t="n">
        <v>0</v>
      </c>
      <c r="W57" s="114" t="n">
        <v>0</v>
      </c>
      <c r="X57" s="114" t="n">
        <v>0</v>
      </c>
      <c r="Y57" s="114" t="n">
        <v>0</v>
      </c>
      <c r="Z57" s="114" t="n">
        <v>0</v>
      </c>
      <c r="AA57" s="114"/>
    </row>
    <row r="59" customFormat="false" ht="11.25" hidden="false" customHeight="true" outlineLevel="0" collapsed="false">
      <c r="A59" s="106" t="s">
        <v>133</v>
      </c>
      <c r="C59" s="114" t="n">
        <v>0</v>
      </c>
      <c r="D59" s="114" t="n">
        <v>0</v>
      </c>
      <c r="E59" s="114" t="n">
        <v>0</v>
      </c>
      <c r="F59" s="114" t="n">
        <v>0</v>
      </c>
      <c r="G59" s="114" t="n">
        <v>0</v>
      </c>
      <c r="H59" s="114" t="n">
        <v>0</v>
      </c>
      <c r="I59" s="114" t="n">
        <v>0</v>
      </c>
      <c r="J59" s="114" t="n">
        <v>0</v>
      </c>
      <c r="K59" s="114" t="n">
        <v>0</v>
      </c>
      <c r="L59" s="114" t="n">
        <v>0</v>
      </c>
      <c r="M59" s="114" t="n">
        <v>0</v>
      </c>
      <c r="N59" s="114" t="n">
        <v>0</v>
      </c>
      <c r="O59" s="114" t="n">
        <v>0</v>
      </c>
      <c r="P59" s="114" t="n">
        <v>0</v>
      </c>
      <c r="Q59" s="114" t="n">
        <v>0</v>
      </c>
      <c r="R59" s="114" t="n">
        <v>0</v>
      </c>
      <c r="S59" s="114" t="n">
        <v>0</v>
      </c>
      <c r="T59" s="114" t="n">
        <v>0</v>
      </c>
      <c r="U59" s="114" t="n">
        <v>0</v>
      </c>
      <c r="V59" s="114" t="n">
        <v>0</v>
      </c>
      <c r="W59" s="114" t="n">
        <v>0</v>
      </c>
      <c r="X59" s="114" t="n">
        <v>0</v>
      </c>
      <c r="Y59" s="114" t="n">
        <v>0</v>
      </c>
      <c r="Z59" s="114" t="n">
        <v>0</v>
      </c>
      <c r="AA59" s="114"/>
    </row>
    <row r="60" customFormat="false" ht="11.25" hidden="false" customHeight="true" outlineLevel="0" collapsed="false">
      <c r="A60" s="106" t="s">
        <v>134</v>
      </c>
      <c r="C60" s="114" t="n">
        <v>0</v>
      </c>
      <c r="D60" s="114" t="n">
        <v>0</v>
      </c>
      <c r="E60" s="114" t="n">
        <v>0</v>
      </c>
      <c r="F60" s="114" t="n">
        <v>0</v>
      </c>
      <c r="G60" s="114" t="n">
        <v>0</v>
      </c>
      <c r="H60" s="114" t="n">
        <v>0</v>
      </c>
      <c r="I60" s="114" t="n">
        <v>0</v>
      </c>
      <c r="J60" s="114" t="n">
        <v>0</v>
      </c>
      <c r="K60" s="114" t="n">
        <v>0</v>
      </c>
      <c r="L60" s="114" t="n">
        <v>0</v>
      </c>
      <c r="M60" s="114" t="n">
        <v>0</v>
      </c>
      <c r="N60" s="114" t="n">
        <v>0</v>
      </c>
      <c r="O60" s="114" t="n">
        <v>0</v>
      </c>
      <c r="P60" s="114" t="n">
        <v>0</v>
      </c>
      <c r="Q60" s="114" t="n">
        <v>0</v>
      </c>
      <c r="R60" s="114" t="n">
        <v>0</v>
      </c>
      <c r="S60" s="114" t="n">
        <v>0</v>
      </c>
      <c r="T60" s="114" t="n">
        <v>0</v>
      </c>
      <c r="U60" s="114" t="n">
        <v>0</v>
      </c>
      <c r="V60" s="114" t="n">
        <v>0</v>
      </c>
      <c r="W60" s="114" t="n">
        <v>0</v>
      </c>
      <c r="X60" s="114" t="n">
        <v>0</v>
      </c>
      <c r="Y60" s="114" t="n">
        <v>0</v>
      </c>
      <c r="Z60" s="114" t="n">
        <v>0</v>
      </c>
      <c r="AA60" s="114"/>
    </row>
    <row r="62" customFormat="false" ht="12" hidden="false" customHeight="true" outlineLevel="0" collapsed="false">
      <c r="A62" s="104" t="s">
        <v>136</v>
      </c>
      <c r="C62" s="105" t="s">
        <v>35</v>
      </c>
      <c r="D62" s="105" t="s">
        <v>36</v>
      </c>
      <c r="E62" s="105" t="s">
        <v>37</v>
      </c>
      <c r="F62" s="105" t="s">
        <v>38</v>
      </c>
      <c r="G62" s="105" t="s">
        <v>39</v>
      </c>
      <c r="H62" s="105" t="s">
        <v>40</v>
      </c>
      <c r="I62" s="105" t="s">
        <v>41</v>
      </c>
      <c r="J62" s="105" t="s">
        <v>42</v>
      </c>
      <c r="K62" s="105" t="s">
        <v>43</v>
      </c>
      <c r="L62" s="105" t="s">
        <v>44</v>
      </c>
      <c r="M62" s="105" t="s">
        <v>45</v>
      </c>
      <c r="N62" s="105" t="s">
        <v>46</v>
      </c>
      <c r="O62" s="105" t="s">
        <v>47</v>
      </c>
      <c r="P62" s="105" t="s">
        <v>48</v>
      </c>
      <c r="Q62" s="105" t="s">
        <v>49</v>
      </c>
      <c r="R62" s="105" t="s">
        <v>50</v>
      </c>
      <c r="S62" s="105" t="s">
        <v>51</v>
      </c>
      <c r="T62" s="105" t="s">
        <v>52</v>
      </c>
      <c r="U62" s="105" t="s">
        <v>53</v>
      </c>
      <c r="V62" s="105" t="s">
        <v>54</v>
      </c>
      <c r="W62" s="105" t="s">
        <v>55</v>
      </c>
      <c r="X62" s="105" t="s">
        <v>56</v>
      </c>
      <c r="Y62" s="105" t="s">
        <v>57</v>
      </c>
      <c r="Z62" s="105" t="s">
        <v>58</v>
      </c>
      <c r="AA62" s="105" t="s">
        <v>34</v>
      </c>
    </row>
    <row r="63" customFormat="false" ht="11.25" hidden="false" customHeight="true" outlineLevel="0" collapsed="false">
      <c r="A63" s="106" t="s">
        <v>117</v>
      </c>
      <c r="C63" s="107" t="n">
        <v>745.5875</v>
      </c>
      <c r="D63" s="107" t="n">
        <v>768.8798</v>
      </c>
      <c r="E63" s="107" t="n">
        <v>811.8297</v>
      </c>
      <c r="F63" s="107" t="n">
        <v>808.0154</v>
      </c>
      <c r="G63" s="107" t="n">
        <v>661.2269</v>
      </c>
      <c r="H63" s="107" t="n">
        <v>656.1269</v>
      </c>
      <c r="I63" s="107" t="n">
        <v>618.85</v>
      </c>
      <c r="J63" s="107" t="n">
        <v>712.2769</v>
      </c>
      <c r="K63" s="107" t="n">
        <v>709.1389</v>
      </c>
      <c r="L63" s="107" t="n">
        <v>703.975</v>
      </c>
      <c r="M63" s="107" t="n">
        <v>717.3874</v>
      </c>
      <c r="N63" s="107" t="n">
        <v>693.3875</v>
      </c>
      <c r="O63" s="107" t="n">
        <v>700.0875</v>
      </c>
      <c r="P63" s="107" t="n">
        <v>323.7798</v>
      </c>
      <c r="Q63" s="107" t="n">
        <v>322.3297</v>
      </c>
      <c r="R63" s="107" t="n">
        <v>321.5154</v>
      </c>
      <c r="S63" s="107" t="n">
        <v>311.6069</v>
      </c>
      <c r="T63" s="107" t="n">
        <v>308.0012</v>
      </c>
      <c r="U63" s="107" t="n">
        <v>340.28</v>
      </c>
      <c r="V63" s="107" t="n">
        <v>340.8569</v>
      </c>
      <c r="W63" s="107" t="n">
        <v>337.2512</v>
      </c>
      <c r="X63" s="107" t="n">
        <v>340.28</v>
      </c>
      <c r="Y63" s="107" t="n">
        <v>324.03</v>
      </c>
      <c r="Z63" s="107" t="n">
        <v>300.53</v>
      </c>
      <c r="AA63" s="107" t="n">
        <v>536.4482</v>
      </c>
    </row>
    <row r="64" customFormat="false" ht="11.25" hidden="false" customHeight="true" outlineLevel="0" collapsed="false">
      <c r="A64" s="106" t="s">
        <v>118</v>
      </c>
      <c r="C64" s="107" t="n">
        <v>567.5378</v>
      </c>
      <c r="D64" s="107" t="n">
        <v>645.978</v>
      </c>
      <c r="E64" s="107" t="n">
        <v>636.1701</v>
      </c>
      <c r="F64" s="107" t="n">
        <v>656.2195</v>
      </c>
      <c r="G64" s="107" t="n">
        <v>444.0888</v>
      </c>
      <c r="H64" s="107" t="n">
        <v>444.8329</v>
      </c>
      <c r="I64" s="107" t="n">
        <v>462.9188</v>
      </c>
      <c r="J64" s="107" t="n">
        <v>325.5622</v>
      </c>
      <c r="K64" s="107" t="n">
        <v>318.9558</v>
      </c>
      <c r="L64" s="107" t="n">
        <v>325.7982</v>
      </c>
      <c r="M64" s="107" t="n">
        <v>366.1748</v>
      </c>
      <c r="N64" s="107" t="n">
        <v>375.5094</v>
      </c>
      <c r="O64" s="107" t="n">
        <v>382.439</v>
      </c>
      <c r="P64" s="107" t="n">
        <v>175.9604</v>
      </c>
      <c r="Q64" s="107" t="n">
        <v>171.7465</v>
      </c>
      <c r="R64" s="107" t="n">
        <v>194.7195</v>
      </c>
      <c r="S64" s="107" t="n">
        <v>87.7648</v>
      </c>
      <c r="T64" s="107" t="n">
        <v>92.2043</v>
      </c>
      <c r="U64" s="107" t="n">
        <v>72.9531</v>
      </c>
      <c r="V64" s="107" t="n">
        <v>71.2622</v>
      </c>
      <c r="W64" s="107" t="n">
        <v>71.6829</v>
      </c>
      <c r="X64" s="107" t="n">
        <v>72.2875</v>
      </c>
      <c r="Y64" s="107" t="n">
        <v>65.133</v>
      </c>
      <c r="Z64" s="107" t="n">
        <v>80.2321</v>
      </c>
      <c r="AA64" s="107" t="n">
        <v>296.2864</v>
      </c>
    </row>
    <row r="65" customFormat="false" ht="11.25" hidden="false" customHeight="true" outlineLevel="0" collapsed="false">
      <c r="A65" s="108" t="s">
        <v>102</v>
      </c>
      <c r="B65" s="109"/>
      <c r="C65" s="110" t="n">
        <v>663.2634</v>
      </c>
      <c r="D65" s="110" t="n">
        <v>714.6973</v>
      </c>
      <c r="E65" s="110" t="n">
        <v>736.547</v>
      </c>
      <c r="F65" s="110" t="n">
        <v>741.0946</v>
      </c>
      <c r="G65" s="110" t="n">
        <v>569.5464</v>
      </c>
      <c r="H65" s="110" t="n">
        <v>562.9758</v>
      </c>
      <c r="I65" s="110" t="n">
        <v>549.5472</v>
      </c>
      <c r="J65" s="110" t="n">
        <v>541.7898</v>
      </c>
      <c r="K65" s="110" t="n">
        <v>545.5137</v>
      </c>
      <c r="L65" s="110" t="n">
        <v>527.4925</v>
      </c>
      <c r="M65" s="110" t="n">
        <v>570.1047</v>
      </c>
      <c r="N65" s="110" t="n">
        <v>552.1083</v>
      </c>
      <c r="O65" s="110" t="n">
        <v>553.2177</v>
      </c>
      <c r="P65" s="110" t="n">
        <v>258.6121</v>
      </c>
      <c r="Q65" s="110" t="n">
        <v>257.794</v>
      </c>
      <c r="R65" s="110" t="n">
        <v>265.6161</v>
      </c>
      <c r="S65" s="110" t="n">
        <v>217.0958</v>
      </c>
      <c r="T65" s="110" t="n">
        <v>212.8649</v>
      </c>
      <c r="U65" s="110" t="n">
        <v>221.4681</v>
      </c>
      <c r="V65" s="110" t="n">
        <v>222.0033</v>
      </c>
      <c r="W65" s="110" t="n">
        <v>220.1727</v>
      </c>
      <c r="X65" s="110" t="n">
        <v>221.1722</v>
      </c>
      <c r="Y65" s="110" t="n">
        <v>215.4603</v>
      </c>
      <c r="Z65" s="110" t="n">
        <v>197.7243</v>
      </c>
      <c r="AA65" s="111" t="n">
        <v>430.7331</v>
      </c>
    </row>
    <row r="67" customFormat="false" ht="11.25" hidden="false" customHeight="true" outlineLevel="0" collapsed="false">
      <c r="A67" s="106" t="s">
        <v>119</v>
      </c>
      <c r="C67" s="107" t="n">
        <v>674.8226</v>
      </c>
      <c r="D67" s="107" t="n">
        <v>700.7188</v>
      </c>
      <c r="E67" s="107" t="n">
        <v>736.547</v>
      </c>
      <c r="F67" s="107" t="n">
        <v>741.0946</v>
      </c>
      <c r="G67" s="107" t="n">
        <v>569.5464</v>
      </c>
      <c r="H67" s="107" t="n">
        <v>562.9758</v>
      </c>
      <c r="I67" s="107" t="n">
        <v>563.4361</v>
      </c>
      <c r="J67" s="107" t="n">
        <v>541.7898</v>
      </c>
      <c r="K67" s="107" t="n">
        <v>545.5137</v>
      </c>
      <c r="L67" s="107" t="n">
        <v>527.4925</v>
      </c>
      <c r="M67" s="107" t="n">
        <v>570.1047</v>
      </c>
      <c r="N67" s="107" t="n">
        <v>552.1083</v>
      </c>
      <c r="O67" s="107" t="n">
        <v>553.2177</v>
      </c>
      <c r="P67" s="107" t="n">
        <v>258.6121</v>
      </c>
      <c r="Q67" s="107" t="n">
        <v>257.794</v>
      </c>
      <c r="R67" s="107" t="n">
        <v>265.6161</v>
      </c>
      <c r="S67" s="107" t="n">
        <v>217.0958</v>
      </c>
      <c r="T67" s="107" t="n">
        <v>212.8649</v>
      </c>
      <c r="U67" s="107" t="n">
        <v>221.4681</v>
      </c>
      <c r="V67" s="107" t="n">
        <v>222.0033</v>
      </c>
      <c r="W67" s="107" t="n">
        <v>220.1727</v>
      </c>
      <c r="X67" s="107" t="n">
        <v>221.1722</v>
      </c>
      <c r="Y67" s="107" t="n">
        <v>215.4603</v>
      </c>
      <c r="Z67" s="107" t="n">
        <v>197.7243</v>
      </c>
      <c r="AA67" s="107" t="n">
        <v>431.2012</v>
      </c>
    </row>
    <row r="68" customFormat="false" ht="11.25" hidden="false" customHeight="true" outlineLevel="0" collapsed="false">
      <c r="A68" s="106" t="s">
        <v>120</v>
      </c>
      <c r="C68" s="112" t="n">
        <v>-11.5591999999999</v>
      </c>
      <c r="D68" s="112" t="n">
        <v>13.9785000000001</v>
      </c>
      <c r="E68" s="112" t="n">
        <v>0</v>
      </c>
      <c r="F68" s="112" t="n">
        <v>0</v>
      </c>
      <c r="G68" s="112" t="n">
        <v>0</v>
      </c>
      <c r="H68" s="112" t="n">
        <v>0</v>
      </c>
      <c r="I68" s="112" t="n">
        <v>-13.8889</v>
      </c>
      <c r="J68" s="112" t="n">
        <v>0</v>
      </c>
      <c r="K68" s="112" t="n">
        <v>0</v>
      </c>
      <c r="L68" s="112" t="n">
        <v>0</v>
      </c>
      <c r="M68" s="112" t="n">
        <v>0</v>
      </c>
      <c r="N68" s="112" t="n">
        <v>0</v>
      </c>
      <c r="O68" s="112" t="n">
        <v>0</v>
      </c>
      <c r="P68" s="112" t="n">
        <v>0</v>
      </c>
      <c r="Q68" s="112" t="n">
        <v>0</v>
      </c>
      <c r="R68" s="112" t="n">
        <v>0</v>
      </c>
      <c r="S68" s="112" t="n">
        <v>0</v>
      </c>
      <c r="T68" s="112" t="n">
        <v>0</v>
      </c>
      <c r="U68" s="112" t="n">
        <v>0</v>
      </c>
      <c r="V68" s="112" t="n">
        <v>0</v>
      </c>
      <c r="W68" s="112" t="n">
        <v>0</v>
      </c>
      <c r="X68" s="112" t="n">
        <v>0</v>
      </c>
      <c r="Y68" s="112" t="n">
        <v>0</v>
      </c>
      <c r="Z68" s="112" t="n">
        <v>0</v>
      </c>
      <c r="AA68" s="112" t="n">
        <v>-0.468099999999993</v>
      </c>
    </row>
    <row r="70" customFormat="false" ht="11.25" hidden="false" customHeight="true" outlineLevel="0" collapsed="false">
      <c r="A70" s="106" t="s">
        <v>121</v>
      </c>
      <c r="C70" s="107" t="n">
        <v>-24742068</v>
      </c>
      <c r="D70" s="107" t="n">
        <v>-19654046</v>
      </c>
      <c r="E70" s="107" t="n">
        <v>-13501264</v>
      </c>
      <c r="F70" s="107" t="n">
        <v>-14543892</v>
      </c>
      <c r="G70" s="107" t="n">
        <v>-12425084</v>
      </c>
      <c r="H70" s="107" t="n">
        <v>-12408100</v>
      </c>
      <c r="I70" s="107" t="n">
        <v>-10611453</v>
      </c>
      <c r="J70" s="107" t="n">
        <v>-12732951</v>
      </c>
      <c r="K70" s="107" t="n">
        <v>-10648416</v>
      </c>
      <c r="L70" s="107" t="n">
        <v>-12036486</v>
      </c>
      <c r="M70" s="107" t="n">
        <v>-9773649</v>
      </c>
      <c r="N70" s="107" t="n">
        <v>-8643672</v>
      </c>
      <c r="O70" s="107" t="n">
        <v>-7813207</v>
      </c>
      <c r="P70" s="107" t="n">
        <v>-277310</v>
      </c>
      <c r="Q70" s="107" t="n">
        <v>-649931</v>
      </c>
      <c r="R70" s="107" t="n">
        <v>-1248167</v>
      </c>
      <c r="S70" s="107" t="n">
        <v>-1406187</v>
      </c>
      <c r="T70" s="107" t="n">
        <v>-1849973</v>
      </c>
      <c r="U70" s="107" t="n">
        <v>-1124359</v>
      </c>
      <c r="V70" s="107" t="n">
        <v>1124664</v>
      </c>
      <c r="W70" s="107" t="n">
        <v>1750780</v>
      </c>
      <c r="X70" s="107" t="n">
        <v>900497</v>
      </c>
      <c r="Y70" s="107" t="n">
        <v>-518470</v>
      </c>
      <c r="Z70" s="107" t="n">
        <v>-410003</v>
      </c>
      <c r="AA70" s="107" t="n">
        <v>-173242747</v>
      </c>
    </row>
    <row r="71" customFormat="false" ht="11.25" hidden="false" customHeight="true" outlineLevel="0" collapsed="false">
      <c r="A71" s="106" t="s">
        <v>122</v>
      </c>
      <c r="C71" s="107" t="n">
        <v>-12993614</v>
      </c>
      <c r="D71" s="107" t="n">
        <v>-12913175</v>
      </c>
      <c r="E71" s="107" t="n">
        <v>-11393371</v>
      </c>
      <c r="F71" s="107" t="n">
        <v>-13179886</v>
      </c>
      <c r="G71" s="107" t="n">
        <v>-8650899</v>
      </c>
      <c r="H71" s="107" t="n">
        <v>-9528988</v>
      </c>
      <c r="I71" s="107" t="n">
        <v>-9429211</v>
      </c>
      <c r="J71" s="107" t="n">
        <v>-7090626</v>
      </c>
      <c r="K71" s="107" t="n">
        <v>-6403064</v>
      </c>
      <c r="L71" s="107" t="n">
        <v>-7188183</v>
      </c>
      <c r="M71" s="107" t="n">
        <v>-7353702</v>
      </c>
      <c r="N71" s="107" t="n">
        <v>-7177245</v>
      </c>
      <c r="O71" s="107" t="n">
        <v>-7234950</v>
      </c>
      <c r="P71" s="107" t="n">
        <v>-1079449</v>
      </c>
      <c r="Q71" s="107" t="n">
        <v>-1117505</v>
      </c>
      <c r="R71" s="107" t="n">
        <v>-1201806</v>
      </c>
      <c r="S71" s="107" t="n">
        <v>-959899</v>
      </c>
      <c r="T71" s="107" t="n">
        <v>-1066872</v>
      </c>
      <c r="U71" s="107" t="n">
        <v>-1143687</v>
      </c>
      <c r="V71" s="107" t="n">
        <v>-882969</v>
      </c>
      <c r="W71" s="107" t="n">
        <v>-821424</v>
      </c>
      <c r="X71" s="107" t="n">
        <v>-838417</v>
      </c>
      <c r="Y71" s="107" t="n">
        <v>-1010714</v>
      </c>
      <c r="Z71" s="107" t="n">
        <v>-901800</v>
      </c>
      <c r="AA71" s="107" t="n">
        <v>-131561456</v>
      </c>
    </row>
    <row r="72" customFormat="false" ht="11.25" hidden="false" customHeight="true" outlineLevel="0" collapsed="false">
      <c r="A72" s="108" t="s">
        <v>111</v>
      </c>
      <c r="B72" s="109"/>
      <c r="C72" s="110" t="n">
        <v>-37735682</v>
      </c>
      <c r="D72" s="110" t="n">
        <v>-32567221</v>
      </c>
      <c r="E72" s="110" t="n">
        <v>-24894635</v>
      </c>
      <c r="F72" s="110" t="n">
        <v>-27723778</v>
      </c>
      <c r="G72" s="110" t="n">
        <v>-21075983</v>
      </c>
      <c r="H72" s="110" t="n">
        <v>-21937088</v>
      </c>
      <c r="I72" s="110" t="n">
        <v>-20040664</v>
      </c>
      <c r="J72" s="110" t="n">
        <v>-19823577</v>
      </c>
      <c r="K72" s="110" t="n">
        <v>-17051480</v>
      </c>
      <c r="L72" s="110" t="n">
        <v>-19224669</v>
      </c>
      <c r="M72" s="110" t="n">
        <v>-17127351</v>
      </c>
      <c r="N72" s="110" t="n">
        <v>-15820917</v>
      </c>
      <c r="O72" s="110" t="n">
        <v>-15048157</v>
      </c>
      <c r="P72" s="110" t="n">
        <v>-1356759</v>
      </c>
      <c r="Q72" s="110" t="n">
        <v>-1767436</v>
      </c>
      <c r="R72" s="110" t="n">
        <v>-2449973</v>
      </c>
      <c r="S72" s="110" t="n">
        <v>-2366086</v>
      </c>
      <c r="T72" s="110" t="n">
        <v>-2916845</v>
      </c>
      <c r="U72" s="110" t="n">
        <v>-2268046</v>
      </c>
      <c r="V72" s="110" t="n">
        <v>241695</v>
      </c>
      <c r="W72" s="110" t="n">
        <v>929356</v>
      </c>
      <c r="X72" s="110" t="n">
        <v>62080</v>
      </c>
      <c r="Y72" s="110" t="n">
        <v>-1529184</v>
      </c>
      <c r="Z72" s="110" t="n">
        <v>-1311803</v>
      </c>
      <c r="AA72" s="111" t="n">
        <v>-304804203</v>
      </c>
    </row>
    <row r="74" customFormat="false" ht="12" hidden="false" customHeight="true" outlineLevel="0" collapsed="false">
      <c r="A74" s="113" t="s">
        <v>123</v>
      </c>
    </row>
    <row r="75" customFormat="false" ht="11.25" hidden="false" customHeight="true" outlineLevel="0" collapsed="false">
      <c r="A75" s="106" t="s">
        <v>124</v>
      </c>
      <c r="C75" s="114" t="n">
        <v>31.25</v>
      </c>
      <c r="D75" s="114" t="n">
        <v>32.4</v>
      </c>
      <c r="E75" s="114" t="n">
        <v>31.5</v>
      </c>
      <c r="F75" s="114" t="n">
        <v>30.5</v>
      </c>
      <c r="G75" s="114" t="n">
        <v>26.5</v>
      </c>
      <c r="H75" s="114" t="n">
        <v>26.5</v>
      </c>
      <c r="I75" s="114" t="n">
        <v>27.25</v>
      </c>
      <c r="J75" s="114" t="n">
        <v>41.5</v>
      </c>
      <c r="K75" s="114" t="n">
        <v>50</v>
      </c>
      <c r="L75" s="114" t="n">
        <v>40.5</v>
      </c>
      <c r="M75" s="114" t="n">
        <v>34.5</v>
      </c>
      <c r="N75" s="114" t="n">
        <v>37</v>
      </c>
      <c r="O75" s="114" t="n">
        <v>39.5</v>
      </c>
      <c r="P75" s="114" t="n">
        <v>41</v>
      </c>
      <c r="Q75" s="114" t="n">
        <v>38</v>
      </c>
      <c r="R75" s="114" t="n">
        <v>34</v>
      </c>
      <c r="S75" s="114" t="n">
        <v>32</v>
      </c>
      <c r="T75" s="114" t="n">
        <v>29</v>
      </c>
      <c r="U75" s="114" t="n">
        <v>31</v>
      </c>
      <c r="V75" s="114" t="n">
        <v>47</v>
      </c>
      <c r="W75" s="114" t="n">
        <v>52</v>
      </c>
      <c r="X75" s="114" t="n">
        <v>46</v>
      </c>
      <c r="Y75" s="114" t="n">
        <v>37.5</v>
      </c>
      <c r="Z75" s="114" t="n">
        <v>40.5</v>
      </c>
      <c r="AA75" s="114"/>
    </row>
    <row r="76" customFormat="false" ht="11.25" hidden="false" customHeight="true" outlineLevel="0" collapsed="false">
      <c r="A76" s="106" t="s">
        <v>125</v>
      </c>
      <c r="C76" s="114" t="n">
        <v>31</v>
      </c>
      <c r="D76" s="114" t="n">
        <v>31.9</v>
      </c>
      <c r="E76" s="114" t="n">
        <v>31.75</v>
      </c>
      <c r="F76" s="114" t="n">
        <v>31</v>
      </c>
      <c r="G76" s="114" t="n">
        <v>27</v>
      </c>
      <c r="H76" s="114" t="n">
        <v>26.75</v>
      </c>
      <c r="I76" s="114" t="n">
        <v>27.25</v>
      </c>
      <c r="J76" s="114" t="n">
        <v>41.25</v>
      </c>
      <c r="K76" s="114" t="n">
        <v>49.75</v>
      </c>
      <c r="L76" s="114" t="n">
        <v>40.25</v>
      </c>
      <c r="M76" s="114" t="n">
        <v>35</v>
      </c>
      <c r="N76" s="114" t="n">
        <v>37</v>
      </c>
      <c r="O76" s="114" t="n">
        <v>41</v>
      </c>
      <c r="P76" s="114" t="n">
        <v>41</v>
      </c>
      <c r="Q76" s="114" t="n">
        <v>38</v>
      </c>
      <c r="R76" s="114" t="n">
        <v>34</v>
      </c>
      <c r="S76" s="114" t="n">
        <v>32</v>
      </c>
      <c r="T76" s="114" t="n">
        <v>29</v>
      </c>
      <c r="U76" s="114" t="n">
        <v>31</v>
      </c>
      <c r="V76" s="114" t="n">
        <v>46</v>
      </c>
      <c r="W76" s="114" t="n">
        <v>51</v>
      </c>
      <c r="X76" s="114" t="n">
        <v>45</v>
      </c>
      <c r="Y76" s="114" t="n">
        <v>39</v>
      </c>
      <c r="Z76" s="114" t="n">
        <v>42</v>
      </c>
      <c r="AA76" s="114"/>
    </row>
    <row r="77" customFormat="false" ht="11.25" hidden="false" customHeight="true" outlineLevel="0" collapsed="false">
      <c r="A77" s="106" t="s">
        <v>126</v>
      </c>
      <c r="C77" s="115" t="n">
        <v>0.25</v>
      </c>
      <c r="D77" s="115" t="n">
        <v>0.5</v>
      </c>
      <c r="E77" s="115" t="n">
        <v>-0.25</v>
      </c>
      <c r="F77" s="115" t="n">
        <v>-0.5</v>
      </c>
      <c r="G77" s="115" t="n">
        <v>-0.5</v>
      </c>
      <c r="H77" s="115" t="n">
        <v>-0.25</v>
      </c>
      <c r="I77" s="115" t="n">
        <v>0</v>
      </c>
      <c r="J77" s="115" t="n">
        <v>0.25</v>
      </c>
      <c r="K77" s="115" t="n">
        <v>0.25</v>
      </c>
      <c r="L77" s="115" t="n">
        <v>0.25</v>
      </c>
      <c r="M77" s="115" t="n">
        <v>-0.5</v>
      </c>
      <c r="N77" s="115" t="n">
        <v>0</v>
      </c>
      <c r="O77" s="115" t="n">
        <v>-1.5</v>
      </c>
      <c r="P77" s="115" t="n">
        <v>0</v>
      </c>
      <c r="Q77" s="115" t="n">
        <v>0</v>
      </c>
      <c r="R77" s="115" t="n">
        <v>0</v>
      </c>
      <c r="S77" s="115" t="n">
        <v>0</v>
      </c>
      <c r="T77" s="115" t="n">
        <v>0</v>
      </c>
      <c r="U77" s="115" t="n">
        <v>0</v>
      </c>
      <c r="V77" s="115" t="n">
        <v>1</v>
      </c>
      <c r="W77" s="115" t="n">
        <v>1</v>
      </c>
      <c r="X77" s="115" t="n">
        <v>1</v>
      </c>
      <c r="Y77" s="115" t="n">
        <v>-1.5</v>
      </c>
      <c r="Z77" s="115" t="n">
        <v>-1.5</v>
      </c>
      <c r="AA77" s="114"/>
    </row>
    <row r="79" customFormat="false" ht="11.25" hidden="false" customHeight="true" outlineLevel="0" collapsed="false">
      <c r="A79" s="106" t="s">
        <v>127</v>
      </c>
      <c r="C79" s="114" t="n">
        <v>25</v>
      </c>
      <c r="D79" s="114" t="n">
        <v>26.25</v>
      </c>
      <c r="E79" s="114" t="n">
        <v>26</v>
      </c>
      <c r="F79" s="114" t="n">
        <v>24</v>
      </c>
      <c r="G79" s="114" t="n">
        <v>20.5</v>
      </c>
      <c r="H79" s="114" t="n">
        <v>19</v>
      </c>
      <c r="I79" s="114" t="n">
        <v>18.75</v>
      </c>
      <c r="J79" s="114" t="n">
        <v>27.5</v>
      </c>
      <c r="K79" s="114" t="n">
        <v>31.5</v>
      </c>
      <c r="L79" s="114" t="n">
        <v>27.5</v>
      </c>
      <c r="M79" s="114" t="n">
        <v>24</v>
      </c>
      <c r="N79" s="114" t="n">
        <v>26</v>
      </c>
      <c r="O79" s="114" t="n">
        <v>29</v>
      </c>
      <c r="P79" s="114" t="n">
        <v>29</v>
      </c>
      <c r="Q79" s="114" t="n">
        <v>26</v>
      </c>
      <c r="R79" s="114" t="n">
        <v>24</v>
      </c>
      <c r="S79" s="114" t="n">
        <v>21.5</v>
      </c>
      <c r="T79" s="114" t="n">
        <v>19.5</v>
      </c>
      <c r="U79" s="114" t="n">
        <v>19</v>
      </c>
      <c r="V79" s="114" t="n">
        <v>33</v>
      </c>
      <c r="W79" s="114" t="n">
        <v>36</v>
      </c>
      <c r="X79" s="114" t="n">
        <v>34</v>
      </c>
      <c r="Y79" s="114" t="n">
        <v>27</v>
      </c>
      <c r="Z79" s="114" t="n">
        <v>29</v>
      </c>
      <c r="AA79" s="114"/>
    </row>
    <row r="80" customFormat="false" ht="11.25" hidden="false" customHeight="true" outlineLevel="0" collapsed="false">
      <c r="A80" s="106" t="s">
        <v>128</v>
      </c>
      <c r="C80" s="114" t="n">
        <v>25.75</v>
      </c>
      <c r="D80" s="114" t="n">
        <v>26.5</v>
      </c>
      <c r="E80" s="114" t="n">
        <v>26.5</v>
      </c>
      <c r="F80" s="114" t="n">
        <v>23.5</v>
      </c>
      <c r="G80" s="114" t="n">
        <v>20.5</v>
      </c>
      <c r="H80" s="114" t="n">
        <v>19</v>
      </c>
      <c r="I80" s="114" t="n">
        <v>18.75</v>
      </c>
      <c r="J80" s="114" t="n">
        <v>27.5</v>
      </c>
      <c r="K80" s="114" t="n">
        <v>31.5</v>
      </c>
      <c r="L80" s="114" t="n">
        <v>27.5</v>
      </c>
      <c r="M80" s="114" t="n">
        <v>24</v>
      </c>
      <c r="N80" s="114" t="n">
        <v>26</v>
      </c>
      <c r="O80" s="114" t="n">
        <v>29</v>
      </c>
      <c r="P80" s="114" t="n">
        <v>29</v>
      </c>
      <c r="Q80" s="114" t="n">
        <v>26</v>
      </c>
      <c r="R80" s="114" t="n">
        <v>24</v>
      </c>
      <c r="S80" s="114" t="n">
        <v>21.5</v>
      </c>
      <c r="T80" s="114" t="n">
        <v>19.5</v>
      </c>
      <c r="U80" s="114" t="n">
        <v>19</v>
      </c>
      <c r="V80" s="114" t="n">
        <v>33</v>
      </c>
      <c r="W80" s="114" t="n">
        <v>36</v>
      </c>
      <c r="X80" s="114" t="n">
        <v>34</v>
      </c>
      <c r="Y80" s="114" t="n">
        <v>27</v>
      </c>
      <c r="Z80" s="114" t="n">
        <v>29</v>
      </c>
      <c r="AA80" s="114"/>
    </row>
    <row r="81" customFormat="false" ht="11.25" hidden="false" customHeight="true" outlineLevel="0" collapsed="false">
      <c r="A81" s="106" t="s">
        <v>129</v>
      </c>
      <c r="C81" s="115" t="n">
        <v>-0.75</v>
      </c>
      <c r="D81" s="115" t="n">
        <v>-0.25</v>
      </c>
      <c r="E81" s="115" t="n">
        <v>-0.5</v>
      </c>
      <c r="F81" s="115" t="n">
        <v>0.5</v>
      </c>
      <c r="G81" s="115" t="n">
        <v>0</v>
      </c>
      <c r="H81" s="115" t="n">
        <v>0</v>
      </c>
      <c r="I81" s="115" t="n">
        <v>0</v>
      </c>
      <c r="J81" s="115" t="n">
        <v>0</v>
      </c>
      <c r="K81" s="115" t="n">
        <v>0</v>
      </c>
      <c r="L81" s="115" t="n">
        <v>0</v>
      </c>
      <c r="M81" s="115" t="n">
        <v>0</v>
      </c>
      <c r="N81" s="115" t="n">
        <v>0</v>
      </c>
      <c r="O81" s="115" t="n">
        <v>0</v>
      </c>
      <c r="P81" s="115" t="n">
        <v>0</v>
      </c>
      <c r="Q81" s="115" t="n">
        <v>0</v>
      </c>
      <c r="R81" s="115" t="n">
        <v>0</v>
      </c>
      <c r="S81" s="115" t="n">
        <v>0</v>
      </c>
      <c r="T81" s="115" t="n">
        <v>0</v>
      </c>
      <c r="U81" s="115" t="n">
        <v>0</v>
      </c>
      <c r="V81" s="115" t="n">
        <v>0</v>
      </c>
      <c r="W81" s="115" t="n">
        <v>0</v>
      </c>
      <c r="X81" s="115" t="n">
        <v>0</v>
      </c>
      <c r="Y81" s="115" t="n">
        <v>0</v>
      </c>
      <c r="Z81" s="115" t="n">
        <v>0</v>
      </c>
      <c r="AA81" s="114"/>
    </row>
    <row r="83" customFormat="false" ht="12" hidden="false" customHeight="true" outlineLevel="0" collapsed="false">
      <c r="A83" s="113" t="s">
        <v>130</v>
      </c>
    </row>
    <row r="84" customFormat="false" ht="11.25" hidden="false" customHeight="true" outlineLevel="0" collapsed="false">
      <c r="A84" s="106" t="s">
        <v>131</v>
      </c>
      <c r="C84" s="114" t="n">
        <v>95.161</v>
      </c>
      <c r="D84" s="114" t="n">
        <v>101.0529</v>
      </c>
      <c r="E84" s="114" t="n">
        <v>86.2886</v>
      </c>
      <c r="F84" s="114" t="n">
        <v>89.9875</v>
      </c>
      <c r="G84" s="114" t="n">
        <v>84.1464</v>
      </c>
      <c r="H84" s="114" t="n">
        <v>84.1464</v>
      </c>
      <c r="I84" s="114" t="n">
        <v>84.1464</v>
      </c>
      <c r="J84" s="114" t="n">
        <v>102.9654</v>
      </c>
      <c r="K84" s="114" t="n">
        <v>102.9654</v>
      </c>
      <c r="L84" s="114" t="n">
        <v>102.9654</v>
      </c>
      <c r="M84" s="114" t="n">
        <v>78.7357</v>
      </c>
      <c r="N84" s="114" t="n">
        <v>78.7357</v>
      </c>
      <c r="O84" s="114" t="n">
        <v>78.7357</v>
      </c>
      <c r="P84" s="114" t="n">
        <v>57.49</v>
      </c>
      <c r="Q84" s="114" t="n">
        <v>57.49</v>
      </c>
      <c r="R84" s="114" t="n">
        <v>57.49</v>
      </c>
      <c r="S84" s="114" t="n">
        <v>57.49</v>
      </c>
      <c r="T84" s="114" t="n">
        <v>57.49</v>
      </c>
      <c r="U84" s="114" t="n">
        <v>57.49</v>
      </c>
      <c r="V84" s="114" t="n">
        <v>57.49</v>
      </c>
      <c r="W84" s="114" t="n">
        <v>57.49</v>
      </c>
      <c r="X84" s="114" t="n">
        <v>57.49</v>
      </c>
      <c r="Y84" s="114" t="n">
        <v>57.49</v>
      </c>
      <c r="Z84" s="114" t="n">
        <v>57.49</v>
      </c>
      <c r="AA84" s="114"/>
    </row>
    <row r="85" customFormat="false" ht="11.25" hidden="false" customHeight="true" outlineLevel="0" collapsed="false">
      <c r="A85" s="106" t="s">
        <v>132</v>
      </c>
      <c r="C85" s="114" t="n">
        <v>81.7792</v>
      </c>
      <c r="D85" s="114" t="n">
        <v>81.0688</v>
      </c>
      <c r="E85" s="114" t="n">
        <v>97.1083</v>
      </c>
      <c r="F85" s="114" t="n">
        <v>160.55</v>
      </c>
      <c r="G85" s="114" t="n">
        <v>88.63</v>
      </c>
      <c r="H85" s="114" t="n">
        <v>88.63</v>
      </c>
      <c r="I85" s="114" t="n">
        <v>75.1438</v>
      </c>
      <c r="J85" s="114" t="n">
        <v>114.825</v>
      </c>
      <c r="K85" s="114" t="n">
        <v>114.825</v>
      </c>
      <c r="L85" s="114" t="n">
        <v>114.825</v>
      </c>
      <c r="M85" s="114" t="n">
        <v>90.3</v>
      </c>
      <c r="N85" s="114" t="n">
        <v>90.3</v>
      </c>
      <c r="O85" s="114" t="n">
        <v>90.3</v>
      </c>
      <c r="P85" s="114" t="n">
        <v>0</v>
      </c>
      <c r="Q85" s="114" t="n">
        <v>0</v>
      </c>
      <c r="R85" s="114" t="n">
        <v>0</v>
      </c>
      <c r="S85" s="114" t="n">
        <v>0</v>
      </c>
      <c r="T85" s="114" t="n">
        <v>0</v>
      </c>
      <c r="U85" s="114" t="n">
        <v>0</v>
      </c>
      <c r="V85" s="114" t="n">
        <v>0</v>
      </c>
      <c r="W85" s="114" t="n">
        <v>0</v>
      </c>
      <c r="X85" s="114" t="n">
        <v>0</v>
      </c>
      <c r="Y85" s="114" t="n">
        <v>0</v>
      </c>
      <c r="Z85" s="114" t="n">
        <v>0</v>
      </c>
      <c r="AA85" s="114"/>
    </row>
    <row r="87" customFormat="false" ht="11.25" hidden="false" customHeight="true" outlineLevel="0" collapsed="false">
      <c r="A87" s="106" t="s">
        <v>133</v>
      </c>
      <c r="C87" s="114" t="n">
        <v>73.3016</v>
      </c>
      <c r="D87" s="114" t="n">
        <v>77.0207</v>
      </c>
      <c r="E87" s="114" t="n">
        <v>77.0207</v>
      </c>
      <c r="F87" s="114" t="n">
        <v>77.0207</v>
      </c>
      <c r="G87" s="114" t="n">
        <v>71.6119</v>
      </c>
      <c r="H87" s="114" t="n">
        <v>71.6119</v>
      </c>
      <c r="I87" s="114" t="n">
        <v>69.4023</v>
      </c>
      <c r="J87" s="114" t="n">
        <v>72.1235</v>
      </c>
      <c r="K87" s="114" t="n">
        <v>72.1235</v>
      </c>
      <c r="L87" s="114" t="n">
        <v>72.1235</v>
      </c>
      <c r="M87" s="114" t="n">
        <v>68.7421</v>
      </c>
      <c r="N87" s="114" t="n">
        <v>68.7421</v>
      </c>
      <c r="O87" s="114" t="n">
        <v>68.7421</v>
      </c>
      <c r="P87" s="114" t="n">
        <v>29.9</v>
      </c>
      <c r="Q87" s="114" t="n">
        <v>29.9</v>
      </c>
      <c r="R87" s="114" t="n">
        <v>29.9</v>
      </c>
      <c r="S87" s="114" t="n">
        <v>28.0571</v>
      </c>
      <c r="T87" s="114" t="n">
        <v>28.0571</v>
      </c>
      <c r="U87" s="114" t="n">
        <v>28.0571</v>
      </c>
      <c r="V87" s="114" t="n">
        <v>28.0571</v>
      </c>
      <c r="W87" s="114" t="n">
        <v>28.0571</v>
      </c>
      <c r="X87" s="114" t="n">
        <v>28.0571</v>
      </c>
      <c r="Y87" s="114" t="n">
        <v>28.0571</v>
      </c>
      <c r="Z87" s="114" t="n">
        <v>28.0571</v>
      </c>
      <c r="AA87" s="114"/>
    </row>
    <row r="88" customFormat="false" ht="11.25" hidden="false" customHeight="true" outlineLevel="0" collapsed="false">
      <c r="A88" s="106" t="s">
        <v>134</v>
      </c>
      <c r="C88" s="114" t="n">
        <v>43.625</v>
      </c>
      <c r="D88" s="114" t="n">
        <v>0</v>
      </c>
      <c r="E88" s="114" t="n">
        <v>0</v>
      </c>
      <c r="F88" s="114" t="n">
        <v>0</v>
      </c>
      <c r="G88" s="114" t="n">
        <v>0</v>
      </c>
      <c r="H88" s="114" t="n">
        <v>0</v>
      </c>
      <c r="I88" s="114" t="n">
        <v>0</v>
      </c>
      <c r="J88" s="114" t="n">
        <v>0</v>
      </c>
      <c r="K88" s="114" t="n">
        <v>0</v>
      </c>
      <c r="L88" s="114" t="n">
        <v>0</v>
      </c>
      <c r="M88" s="114" t="n">
        <v>0</v>
      </c>
      <c r="N88" s="114" t="n">
        <v>0</v>
      </c>
      <c r="O88" s="114" t="n">
        <v>0</v>
      </c>
      <c r="P88" s="114" t="n">
        <v>0</v>
      </c>
      <c r="Q88" s="114" t="n">
        <v>0</v>
      </c>
      <c r="R88" s="114" t="n">
        <v>0</v>
      </c>
      <c r="S88" s="114" t="n">
        <v>0</v>
      </c>
      <c r="T88" s="114" t="n">
        <v>0</v>
      </c>
      <c r="U88" s="114" t="n">
        <v>0</v>
      </c>
      <c r="V88" s="114" t="n">
        <v>0</v>
      </c>
      <c r="W88" s="114" t="n">
        <v>0</v>
      </c>
      <c r="X88" s="114" t="n">
        <v>0</v>
      </c>
      <c r="Y88" s="114" t="n">
        <v>0</v>
      </c>
      <c r="Z88" s="114" t="n">
        <v>0</v>
      </c>
      <c r="AA88" s="114"/>
    </row>
    <row r="90" customFormat="false" ht="12" hidden="false" customHeight="true" outlineLevel="0" collapsed="false">
      <c r="A90" s="104" t="s">
        <v>137</v>
      </c>
      <c r="C90" s="105" t="s">
        <v>35</v>
      </c>
      <c r="D90" s="105" t="s">
        <v>36</v>
      </c>
      <c r="E90" s="105" t="s">
        <v>37</v>
      </c>
      <c r="F90" s="105" t="s">
        <v>38</v>
      </c>
      <c r="G90" s="105" t="s">
        <v>39</v>
      </c>
      <c r="H90" s="105" t="s">
        <v>40</v>
      </c>
      <c r="I90" s="105" t="s">
        <v>41</v>
      </c>
      <c r="J90" s="105" t="s">
        <v>42</v>
      </c>
      <c r="K90" s="105" t="s">
        <v>43</v>
      </c>
      <c r="L90" s="105" t="s">
        <v>44</v>
      </c>
      <c r="M90" s="105" t="s">
        <v>45</v>
      </c>
      <c r="N90" s="105" t="s">
        <v>46</v>
      </c>
      <c r="O90" s="105" t="s">
        <v>47</v>
      </c>
      <c r="P90" s="105" t="s">
        <v>48</v>
      </c>
      <c r="Q90" s="105" t="s">
        <v>49</v>
      </c>
      <c r="R90" s="105" t="s">
        <v>50</v>
      </c>
      <c r="S90" s="105" t="s">
        <v>51</v>
      </c>
      <c r="T90" s="105" t="s">
        <v>52</v>
      </c>
      <c r="U90" s="105" t="s">
        <v>53</v>
      </c>
      <c r="V90" s="105" t="s">
        <v>54</v>
      </c>
      <c r="W90" s="105" t="s">
        <v>55</v>
      </c>
      <c r="X90" s="105" t="s">
        <v>56</v>
      </c>
      <c r="Y90" s="105" t="s">
        <v>57</v>
      </c>
      <c r="Z90" s="105" t="s">
        <v>58</v>
      </c>
      <c r="AA90" s="105" t="s">
        <v>34</v>
      </c>
    </row>
    <row r="91" customFormat="false" ht="11.25" hidden="false" customHeight="true" outlineLevel="0" collapsed="false">
      <c r="A91" s="106" t="s">
        <v>117</v>
      </c>
      <c r="C91" s="107" t="n">
        <v>-2</v>
      </c>
      <c r="D91" s="107" t="n">
        <v>-0.9615</v>
      </c>
      <c r="E91" s="107" t="n">
        <v>-1.25</v>
      </c>
      <c r="F91" s="107" t="n">
        <v>-20</v>
      </c>
      <c r="G91" s="107" t="n">
        <v>-20</v>
      </c>
      <c r="H91" s="107" t="n">
        <v>-20</v>
      </c>
      <c r="I91" s="107" t="n">
        <v>-38.75</v>
      </c>
      <c r="J91" s="107" t="n">
        <v>-63.75</v>
      </c>
      <c r="K91" s="107" t="n">
        <v>-63.75</v>
      </c>
      <c r="L91" s="107" t="n">
        <v>-63.75</v>
      </c>
      <c r="M91" s="107" t="n">
        <v>-20</v>
      </c>
      <c r="N91" s="107" t="n">
        <v>-2</v>
      </c>
      <c r="O91" s="107" t="n">
        <v>-1.1</v>
      </c>
      <c r="P91" s="107" t="n">
        <v>-0.9615</v>
      </c>
      <c r="Q91" s="107" t="n">
        <v>-2.1875</v>
      </c>
      <c r="R91" s="107" t="n">
        <v>-20</v>
      </c>
      <c r="S91" s="107" t="n">
        <v>-20</v>
      </c>
      <c r="T91" s="107" t="n">
        <v>-20</v>
      </c>
      <c r="U91" s="107" t="n">
        <v>-38.75</v>
      </c>
      <c r="V91" s="107" t="n">
        <v>-63.75</v>
      </c>
      <c r="W91" s="107" t="n">
        <v>-63.75</v>
      </c>
      <c r="X91" s="107" t="n">
        <v>-64.2</v>
      </c>
      <c r="Y91" s="107" t="n">
        <v>-20</v>
      </c>
      <c r="Z91" s="107" t="n">
        <v>-2.1875</v>
      </c>
      <c r="AA91" s="107" t="n">
        <v>-26.5559</v>
      </c>
    </row>
    <row r="92" customFormat="false" ht="11.25" hidden="false" customHeight="true" outlineLevel="0" collapsed="false">
      <c r="A92" s="106" t="s">
        <v>118</v>
      </c>
      <c r="C92" s="107" t="n">
        <v>-18.9535</v>
      </c>
      <c r="D92" s="107" t="n">
        <v>-18.9024</v>
      </c>
      <c r="E92" s="107" t="n">
        <v>-20</v>
      </c>
      <c r="F92" s="107" t="n">
        <v>-20</v>
      </c>
      <c r="G92" s="107" t="n">
        <v>-19.9342</v>
      </c>
      <c r="H92" s="107" t="n">
        <v>-20</v>
      </c>
      <c r="I92" s="107" t="n">
        <v>-20</v>
      </c>
      <c r="J92" s="107" t="n">
        <v>-20.9146</v>
      </c>
      <c r="K92" s="107" t="n">
        <v>-20</v>
      </c>
      <c r="L92" s="107" t="n">
        <v>-22.1429</v>
      </c>
      <c r="M92" s="107" t="n">
        <v>-20.0641</v>
      </c>
      <c r="N92" s="107" t="n">
        <v>-18.875</v>
      </c>
      <c r="O92" s="107" t="n">
        <v>-18.9535</v>
      </c>
      <c r="P92" s="107" t="n">
        <v>-18.9024</v>
      </c>
      <c r="Q92" s="107" t="n">
        <v>-20</v>
      </c>
      <c r="R92" s="107" t="n">
        <v>-20</v>
      </c>
      <c r="S92" s="107" t="n">
        <v>-19.9342</v>
      </c>
      <c r="T92" s="107" t="n">
        <v>-20</v>
      </c>
      <c r="U92" s="107" t="n">
        <v>-20</v>
      </c>
      <c r="V92" s="107" t="n">
        <v>-20.9146</v>
      </c>
      <c r="W92" s="107" t="n">
        <v>-20</v>
      </c>
      <c r="X92" s="107" t="n">
        <v>-21.6875</v>
      </c>
      <c r="Y92" s="107" t="n">
        <v>-20.0641</v>
      </c>
      <c r="Z92" s="107" t="n">
        <v>-18.9286</v>
      </c>
      <c r="AA92" s="107" t="n">
        <v>-19.9611</v>
      </c>
    </row>
    <row r="93" customFormat="false" ht="11.25" hidden="false" customHeight="true" outlineLevel="0" collapsed="false">
      <c r="A93" s="108" t="s">
        <v>102</v>
      </c>
      <c r="B93" s="109"/>
      <c r="C93" s="110" t="n">
        <v>-9.8387</v>
      </c>
      <c r="D93" s="110" t="n">
        <v>-8.871</v>
      </c>
      <c r="E93" s="110" t="n">
        <v>-9.2857</v>
      </c>
      <c r="F93" s="110" t="n">
        <v>-20</v>
      </c>
      <c r="G93" s="110" t="n">
        <v>-19.9722</v>
      </c>
      <c r="H93" s="110" t="n">
        <v>-20</v>
      </c>
      <c r="I93" s="110" t="n">
        <v>-30.4167</v>
      </c>
      <c r="J93" s="110" t="n">
        <v>-44.8656</v>
      </c>
      <c r="K93" s="110" t="n">
        <v>-45.4032</v>
      </c>
      <c r="L93" s="110" t="n">
        <v>-44.3333</v>
      </c>
      <c r="M93" s="110" t="n">
        <v>-20.0269</v>
      </c>
      <c r="N93" s="110" t="n">
        <v>-9.5</v>
      </c>
      <c r="O93" s="110" t="n">
        <v>-9.3548</v>
      </c>
      <c r="P93" s="110" t="n">
        <v>-8.871</v>
      </c>
      <c r="Q93" s="110" t="n">
        <v>-9.8214</v>
      </c>
      <c r="R93" s="110" t="n">
        <v>-20</v>
      </c>
      <c r="S93" s="110" t="n">
        <v>-19.9722</v>
      </c>
      <c r="T93" s="110" t="n">
        <v>-20</v>
      </c>
      <c r="U93" s="110" t="n">
        <v>-30.4167</v>
      </c>
      <c r="V93" s="110" t="n">
        <v>-44.8656</v>
      </c>
      <c r="W93" s="110" t="n">
        <v>-44.4624</v>
      </c>
      <c r="X93" s="110" t="n">
        <v>-45.3056</v>
      </c>
      <c r="Y93" s="110" t="n">
        <v>-20.0269</v>
      </c>
      <c r="Z93" s="110" t="n">
        <v>-10</v>
      </c>
      <c r="AA93" s="111" t="n">
        <v>-23.653</v>
      </c>
    </row>
    <row r="95" customFormat="false" ht="11.25" hidden="false" customHeight="true" outlineLevel="0" collapsed="false">
      <c r="A95" s="106" t="s">
        <v>119</v>
      </c>
      <c r="C95" s="107" t="n">
        <v>-9.8387</v>
      </c>
      <c r="D95" s="107" t="n">
        <v>-8.871</v>
      </c>
      <c r="E95" s="107" t="n">
        <v>-9.2857</v>
      </c>
      <c r="F95" s="107" t="n">
        <v>-20</v>
      </c>
      <c r="G95" s="107" t="n">
        <v>-19.9722</v>
      </c>
      <c r="H95" s="107" t="n">
        <v>-20</v>
      </c>
      <c r="I95" s="107" t="n">
        <v>-30.4167</v>
      </c>
      <c r="J95" s="107" t="n">
        <v>-44.8656</v>
      </c>
      <c r="K95" s="107" t="n">
        <v>-45.4032</v>
      </c>
      <c r="L95" s="107" t="n">
        <v>-44.3333</v>
      </c>
      <c r="M95" s="107" t="n">
        <v>-20.0269</v>
      </c>
      <c r="N95" s="107" t="n">
        <v>-9.5</v>
      </c>
      <c r="O95" s="107" t="n">
        <v>-9.3548</v>
      </c>
      <c r="P95" s="107" t="n">
        <v>-8.871</v>
      </c>
      <c r="Q95" s="107" t="n">
        <v>-9.8214</v>
      </c>
      <c r="R95" s="107" t="n">
        <v>-20</v>
      </c>
      <c r="S95" s="107" t="n">
        <v>-19.9722</v>
      </c>
      <c r="T95" s="107" t="n">
        <v>-20</v>
      </c>
      <c r="U95" s="107" t="n">
        <v>-30.4167</v>
      </c>
      <c r="V95" s="107" t="n">
        <v>-44.8656</v>
      </c>
      <c r="W95" s="107" t="n">
        <v>-44.4624</v>
      </c>
      <c r="X95" s="107" t="n">
        <v>-45.3056</v>
      </c>
      <c r="Y95" s="107" t="n">
        <v>-20.0269</v>
      </c>
      <c r="Z95" s="107" t="n">
        <v>-10</v>
      </c>
      <c r="AA95" s="107" t="n">
        <v>-23.653</v>
      </c>
    </row>
    <row r="96" customFormat="false" ht="11.25" hidden="false" customHeight="true" outlineLevel="0" collapsed="false">
      <c r="A96" s="106" t="s">
        <v>120</v>
      </c>
      <c r="C96" s="112" t="n">
        <v>0</v>
      </c>
      <c r="D96" s="112" t="n">
        <v>0</v>
      </c>
      <c r="E96" s="112" t="n">
        <v>0</v>
      </c>
      <c r="F96" s="112" t="n">
        <v>0</v>
      </c>
      <c r="G96" s="112" t="n">
        <v>0</v>
      </c>
      <c r="H96" s="112" t="n">
        <v>0</v>
      </c>
      <c r="I96" s="112" t="n">
        <v>0</v>
      </c>
      <c r="J96" s="112" t="n">
        <v>0</v>
      </c>
      <c r="K96" s="112" t="n">
        <v>0</v>
      </c>
      <c r="L96" s="112" t="n">
        <v>0</v>
      </c>
      <c r="M96" s="112" t="n">
        <v>0</v>
      </c>
      <c r="N96" s="112" t="n">
        <v>0</v>
      </c>
      <c r="O96" s="112" t="n">
        <v>0</v>
      </c>
      <c r="P96" s="112" t="n">
        <v>0</v>
      </c>
      <c r="Q96" s="112" t="n">
        <v>0</v>
      </c>
      <c r="R96" s="112" t="n">
        <v>0</v>
      </c>
      <c r="S96" s="112" t="n">
        <v>0</v>
      </c>
      <c r="T96" s="112" t="n">
        <v>0</v>
      </c>
      <c r="U96" s="112" t="n">
        <v>0</v>
      </c>
      <c r="V96" s="112" t="n">
        <v>0</v>
      </c>
      <c r="W96" s="112" t="n">
        <v>0</v>
      </c>
      <c r="X96" s="112" t="n">
        <v>0</v>
      </c>
      <c r="Y96" s="112" t="n">
        <v>0</v>
      </c>
      <c r="Z96" s="112" t="n">
        <v>0</v>
      </c>
      <c r="AA96" s="112" t="n">
        <v>0</v>
      </c>
    </row>
    <row r="98" customFormat="false" ht="11.25" hidden="false" customHeight="true" outlineLevel="0" collapsed="false">
      <c r="A98" s="106" t="s">
        <v>121</v>
      </c>
      <c r="C98" s="107" t="n">
        <v>221934</v>
      </c>
      <c r="D98" s="107" t="n">
        <v>243467</v>
      </c>
      <c r="E98" s="107" t="n">
        <v>220744</v>
      </c>
      <c r="F98" s="107" t="n">
        <v>-4527</v>
      </c>
      <c r="G98" s="107" t="n">
        <v>27895</v>
      </c>
      <c r="H98" s="107" t="n">
        <v>18401</v>
      </c>
      <c r="I98" s="107" t="n">
        <v>-231585</v>
      </c>
      <c r="J98" s="107" t="n">
        <v>-451970</v>
      </c>
      <c r="K98" s="107" t="n">
        <v>-668836</v>
      </c>
      <c r="L98" s="107" t="n">
        <v>-343177</v>
      </c>
      <c r="M98" s="107" t="n">
        <v>-35500</v>
      </c>
      <c r="N98" s="107" t="n">
        <v>209819</v>
      </c>
      <c r="O98" s="107" t="n">
        <v>220879</v>
      </c>
      <c r="P98" s="107" t="n">
        <v>230109</v>
      </c>
      <c r="Q98" s="107" t="n">
        <v>194585</v>
      </c>
      <c r="R98" s="107" t="n">
        <v>-39304</v>
      </c>
      <c r="S98" s="107" t="n">
        <v>-24230</v>
      </c>
      <c r="T98" s="107" t="n">
        <v>-9713</v>
      </c>
      <c r="U98" s="107" t="n">
        <v>-287746</v>
      </c>
      <c r="V98" s="107" t="n">
        <v>-573385</v>
      </c>
      <c r="W98" s="107" t="n">
        <v>-667520</v>
      </c>
      <c r="X98" s="107" t="n">
        <v>-483548</v>
      </c>
      <c r="Y98" s="107" t="n">
        <v>-60715</v>
      </c>
      <c r="Z98" s="107" t="n">
        <v>183004</v>
      </c>
      <c r="AA98" s="107" t="n">
        <v>-2110919</v>
      </c>
    </row>
    <row r="99" customFormat="false" ht="11.25" hidden="false" customHeight="true" outlineLevel="0" collapsed="false">
      <c r="A99" s="106" t="s">
        <v>122</v>
      </c>
      <c r="C99" s="107" t="n">
        <v>50202</v>
      </c>
      <c r="D99" s="107" t="n">
        <v>40419</v>
      </c>
      <c r="E99" s="107" t="n">
        <v>28572</v>
      </c>
      <c r="F99" s="107" t="n">
        <v>45431</v>
      </c>
      <c r="G99" s="107" t="n">
        <v>62747</v>
      </c>
      <c r="H99" s="107" t="n">
        <v>77379</v>
      </c>
      <c r="I99" s="107" t="n">
        <v>76811</v>
      </c>
      <c r="J99" s="107" t="n">
        <v>14366</v>
      </c>
      <c r="K99" s="107" t="n">
        <v>-3037</v>
      </c>
      <c r="L99" s="107" t="n">
        <v>3609</v>
      </c>
      <c r="M99" s="107" t="n">
        <v>42365</v>
      </c>
      <c r="N99" s="107" t="n">
        <v>39844</v>
      </c>
      <c r="O99" s="107" t="n">
        <v>23211</v>
      </c>
      <c r="P99" s="107" t="n">
        <v>22484</v>
      </c>
      <c r="Q99" s="107" t="n">
        <v>27350</v>
      </c>
      <c r="R99" s="107" t="n">
        <v>43386</v>
      </c>
      <c r="S99" s="107" t="n">
        <v>54083</v>
      </c>
      <c r="T99" s="107" t="n">
        <v>70459</v>
      </c>
      <c r="U99" s="107" t="n">
        <v>71287</v>
      </c>
      <c r="V99" s="107" t="n">
        <v>-21223</v>
      </c>
      <c r="W99" s="107" t="n">
        <v>-30075</v>
      </c>
      <c r="X99" s="107" t="n">
        <v>-34247</v>
      </c>
      <c r="Y99" s="107" t="n">
        <v>22705</v>
      </c>
      <c r="Z99" s="107" t="n">
        <v>21527</v>
      </c>
      <c r="AA99" s="107" t="n">
        <v>749655</v>
      </c>
    </row>
    <row r="100" customFormat="false" ht="11.25" hidden="false" customHeight="true" outlineLevel="0" collapsed="false">
      <c r="A100" s="108" t="s">
        <v>111</v>
      </c>
      <c r="B100" s="109"/>
      <c r="C100" s="110" t="n">
        <v>272136</v>
      </c>
      <c r="D100" s="110" t="n">
        <v>283886</v>
      </c>
      <c r="E100" s="110" t="n">
        <v>249316</v>
      </c>
      <c r="F100" s="110" t="n">
        <v>40904</v>
      </c>
      <c r="G100" s="110" t="n">
        <v>90642</v>
      </c>
      <c r="H100" s="110" t="n">
        <v>95780</v>
      </c>
      <c r="I100" s="110" t="n">
        <v>-154774</v>
      </c>
      <c r="J100" s="110" t="n">
        <v>-437604</v>
      </c>
      <c r="K100" s="110" t="n">
        <v>-671873</v>
      </c>
      <c r="L100" s="110" t="n">
        <v>-339568</v>
      </c>
      <c r="M100" s="110" t="n">
        <v>6865</v>
      </c>
      <c r="N100" s="110" t="n">
        <v>249663</v>
      </c>
      <c r="O100" s="110" t="n">
        <v>244090</v>
      </c>
      <c r="P100" s="110" t="n">
        <v>252593</v>
      </c>
      <c r="Q100" s="110" t="n">
        <v>221935</v>
      </c>
      <c r="R100" s="110" t="n">
        <v>4082</v>
      </c>
      <c r="S100" s="110" t="n">
        <v>29853</v>
      </c>
      <c r="T100" s="110" t="n">
        <v>60746</v>
      </c>
      <c r="U100" s="110" t="n">
        <v>-216459</v>
      </c>
      <c r="V100" s="110" t="n">
        <v>-594608</v>
      </c>
      <c r="W100" s="110" t="n">
        <v>-697595</v>
      </c>
      <c r="X100" s="110" t="n">
        <v>-517795</v>
      </c>
      <c r="Y100" s="110" t="n">
        <v>-38010</v>
      </c>
      <c r="Z100" s="110" t="n">
        <v>204531</v>
      </c>
      <c r="AA100" s="111" t="n">
        <v>-1361264</v>
      </c>
    </row>
    <row r="102" customFormat="false" ht="12" hidden="false" customHeight="true" outlineLevel="0" collapsed="false">
      <c r="A102" s="113" t="s">
        <v>123</v>
      </c>
    </row>
    <row r="103" customFormat="false" ht="11.25" hidden="false" customHeight="true" outlineLevel="0" collapsed="false">
      <c r="A103" s="106" t="s">
        <v>124</v>
      </c>
      <c r="C103" s="114" t="n">
        <v>32.15</v>
      </c>
      <c r="D103" s="114" t="n">
        <v>33.25</v>
      </c>
      <c r="E103" s="114" t="n">
        <v>32.45</v>
      </c>
      <c r="F103" s="114" t="n">
        <v>31.55</v>
      </c>
      <c r="G103" s="114" t="n">
        <v>27.6</v>
      </c>
      <c r="H103" s="114" t="n">
        <v>28.75</v>
      </c>
      <c r="I103" s="114" t="n">
        <v>31.25</v>
      </c>
      <c r="J103" s="114" t="n">
        <v>46</v>
      </c>
      <c r="K103" s="114" t="n">
        <v>53.5</v>
      </c>
      <c r="L103" s="114" t="n">
        <v>43</v>
      </c>
      <c r="M103" s="114" t="n">
        <v>35.25</v>
      </c>
      <c r="N103" s="114" t="n">
        <v>37.75</v>
      </c>
      <c r="O103" s="114" t="n">
        <v>40.25</v>
      </c>
      <c r="P103" s="114" t="n">
        <v>42</v>
      </c>
      <c r="Q103" s="114" t="n">
        <v>39.5</v>
      </c>
      <c r="R103" s="114" t="n">
        <v>36</v>
      </c>
      <c r="S103" s="114" t="n">
        <v>34.1</v>
      </c>
      <c r="T103" s="114" t="n">
        <v>32.25</v>
      </c>
      <c r="U103" s="114" t="n">
        <v>36</v>
      </c>
      <c r="V103" s="114" t="n">
        <v>52</v>
      </c>
      <c r="W103" s="114" t="n">
        <v>56</v>
      </c>
      <c r="X103" s="114" t="n">
        <v>49</v>
      </c>
      <c r="Y103" s="114" t="n">
        <v>38.75</v>
      </c>
      <c r="Z103" s="114" t="n">
        <v>41.75</v>
      </c>
      <c r="AA103" s="114"/>
    </row>
    <row r="104" customFormat="false" ht="11.25" hidden="false" customHeight="true" outlineLevel="0" collapsed="false">
      <c r="A104" s="106" t="s">
        <v>125</v>
      </c>
      <c r="C104" s="114" t="n">
        <v>31.85</v>
      </c>
      <c r="D104" s="114" t="n">
        <v>32.5</v>
      </c>
      <c r="E104" s="114" t="n">
        <v>32.6</v>
      </c>
      <c r="F104" s="114" t="n">
        <v>32.1</v>
      </c>
      <c r="G104" s="114" t="n">
        <v>28.1</v>
      </c>
      <c r="H104" s="114" t="n">
        <v>29</v>
      </c>
      <c r="I104" s="114" t="n">
        <v>31.25</v>
      </c>
      <c r="J104" s="114" t="n">
        <v>45.75</v>
      </c>
      <c r="K104" s="114" t="n">
        <v>53.25</v>
      </c>
      <c r="L104" s="114" t="n">
        <v>42.75</v>
      </c>
      <c r="M104" s="114" t="n">
        <v>35.75</v>
      </c>
      <c r="N104" s="114" t="n">
        <v>37.75</v>
      </c>
      <c r="O104" s="114" t="n">
        <v>41.75</v>
      </c>
      <c r="P104" s="114" t="n">
        <v>42</v>
      </c>
      <c r="Q104" s="114" t="n">
        <v>39.5</v>
      </c>
      <c r="R104" s="114" t="n">
        <v>36</v>
      </c>
      <c r="S104" s="114" t="n">
        <v>34.1</v>
      </c>
      <c r="T104" s="114" t="n">
        <v>32.25</v>
      </c>
      <c r="U104" s="114" t="n">
        <v>36</v>
      </c>
      <c r="V104" s="114" t="n">
        <v>51</v>
      </c>
      <c r="W104" s="114" t="n">
        <v>55</v>
      </c>
      <c r="X104" s="114" t="n">
        <v>48</v>
      </c>
      <c r="Y104" s="114" t="n">
        <v>40.25</v>
      </c>
      <c r="Z104" s="114" t="n">
        <v>43.25</v>
      </c>
      <c r="AA104" s="114"/>
    </row>
    <row r="105" customFormat="false" ht="11.25" hidden="false" customHeight="true" outlineLevel="0" collapsed="false">
      <c r="A105" s="106" t="s">
        <v>126</v>
      </c>
      <c r="C105" s="115" t="n">
        <v>0.299999999999997</v>
      </c>
      <c r="D105" s="115" t="n">
        <v>0.75</v>
      </c>
      <c r="E105" s="115" t="n">
        <v>-0.149999999999999</v>
      </c>
      <c r="F105" s="115" t="n">
        <v>-0.550000000000001</v>
      </c>
      <c r="G105" s="115" t="n">
        <v>-0.5</v>
      </c>
      <c r="H105" s="115" t="n">
        <v>-0.25</v>
      </c>
      <c r="I105" s="115" t="n">
        <v>0</v>
      </c>
      <c r="J105" s="115" t="n">
        <v>0.25</v>
      </c>
      <c r="K105" s="115" t="n">
        <v>0.25</v>
      </c>
      <c r="L105" s="115" t="n">
        <v>0.25</v>
      </c>
      <c r="M105" s="115" t="n">
        <v>-0.5</v>
      </c>
      <c r="N105" s="115" t="n">
        <v>0</v>
      </c>
      <c r="O105" s="115" t="n">
        <v>-1.5</v>
      </c>
      <c r="P105" s="115" t="n">
        <v>0</v>
      </c>
      <c r="Q105" s="115" t="n">
        <v>0</v>
      </c>
      <c r="R105" s="115" t="n">
        <v>0</v>
      </c>
      <c r="S105" s="115" t="n">
        <v>0</v>
      </c>
      <c r="T105" s="115" t="n">
        <v>0</v>
      </c>
      <c r="U105" s="115" t="n">
        <v>0</v>
      </c>
      <c r="V105" s="115" t="n">
        <v>1</v>
      </c>
      <c r="W105" s="115" t="n">
        <v>1</v>
      </c>
      <c r="X105" s="115" t="n">
        <v>1</v>
      </c>
      <c r="Y105" s="115" t="n">
        <v>-1.5</v>
      </c>
      <c r="Z105" s="115" t="n">
        <v>-1.5</v>
      </c>
      <c r="AA105" s="114"/>
    </row>
    <row r="107" customFormat="false" ht="11.25" hidden="false" customHeight="true" outlineLevel="0" collapsed="false">
      <c r="A107" s="106" t="s">
        <v>127</v>
      </c>
      <c r="C107" s="114" t="n">
        <v>25</v>
      </c>
      <c r="D107" s="114" t="n">
        <v>26.25</v>
      </c>
      <c r="E107" s="114" t="n">
        <v>26</v>
      </c>
      <c r="F107" s="114" t="n">
        <v>24</v>
      </c>
      <c r="G107" s="114" t="n">
        <v>20.5</v>
      </c>
      <c r="H107" s="114" t="n">
        <v>19</v>
      </c>
      <c r="I107" s="114" t="n">
        <v>18.75</v>
      </c>
      <c r="J107" s="114" t="n">
        <v>27.5</v>
      </c>
      <c r="K107" s="114" t="n">
        <v>31.5</v>
      </c>
      <c r="L107" s="114" t="n">
        <v>27.5</v>
      </c>
      <c r="M107" s="114" t="n">
        <v>24</v>
      </c>
      <c r="N107" s="114" t="n">
        <v>26</v>
      </c>
      <c r="O107" s="114" t="n">
        <v>29</v>
      </c>
      <c r="P107" s="114" t="n">
        <v>29</v>
      </c>
      <c r="Q107" s="114" t="n">
        <v>26</v>
      </c>
      <c r="R107" s="114" t="n">
        <v>24</v>
      </c>
      <c r="S107" s="114" t="n">
        <v>21.5</v>
      </c>
      <c r="T107" s="114" t="n">
        <v>19.5</v>
      </c>
      <c r="U107" s="114" t="n">
        <v>19</v>
      </c>
      <c r="V107" s="114" t="n">
        <v>33</v>
      </c>
      <c r="W107" s="114" t="n">
        <v>36</v>
      </c>
      <c r="X107" s="114" t="n">
        <v>34</v>
      </c>
      <c r="Y107" s="114" t="n">
        <v>27</v>
      </c>
      <c r="Z107" s="114" t="n">
        <v>29</v>
      </c>
      <c r="AA107" s="114"/>
    </row>
    <row r="108" customFormat="false" ht="11.25" hidden="false" customHeight="true" outlineLevel="0" collapsed="false">
      <c r="A108" s="106" t="s">
        <v>128</v>
      </c>
      <c r="C108" s="114" t="n">
        <v>25.75</v>
      </c>
      <c r="D108" s="114" t="n">
        <v>26.5</v>
      </c>
      <c r="E108" s="114" t="n">
        <v>26.5</v>
      </c>
      <c r="F108" s="114" t="n">
        <v>23.5</v>
      </c>
      <c r="G108" s="114" t="n">
        <v>20.5</v>
      </c>
      <c r="H108" s="114" t="n">
        <v>19</v>
      </c>
      <c r="I108" s="114" t="n">
        <v>18.75</v>
      </c>
      <c r="J108" s="114" t="n">
        <v>27.5</v>
      </c>
      <c r="K108" s="114" t="n">
        <v>31.5</v>
      </c>
      <c r="L108" s="114" t="n">
        <v>27.5</v>
      </c>
      <c r="M108" s="114" t="n">
        <v>24</v>
      </c>
      <c r="N108" s="114" t="n">
        <v>26</v>
      </c>
      <c r="O108" s="114" t="n">
        <v>29</v>
      </c>
      <c r="P108" s="114" t="n">
        <v>29</v>
      </c>
      <c r="Q108" s="114" t="n">
        <v>26</v>
      </c>
      <c r="R108" s="114" t="n">
        <v>24</v>
      </c>
      <c r="S108" s="114" t="n">
        <v>21.5</v>
      </c>
      <c r="T108" s="114" t="n">
        <v>19.5</v>
      </c>
      <c r="U108" s="114" t="n">
        <v>19</v>
      </c>
      <c r="V108" s="114" t="n">
        <v>33</v>
      </c>
      <c r="W108" s="114" t="n">
        <v>36</v>
      </c>
      <c r="X108" s="114" t="n">
        <v>34</v>
      </c>
      <c r="Y108" s="114" t="n">
        <v>27</v>
      </c>
      <c r="Z108" s="114" t="n">
        <v>29</v>
      </c>
      <c r="AA108" s="114"/>
    </row>
    <row r="109" customFormat="false" ht="11.25" hidden="false" customHeight="true" outlineLevel="0" collapsed="false">
      <c r="A109" s="106" t="s">
        <v>129</v>
      </c>
      <c r="C109" s="115" t="n">
        <v>-0.75</v>
      </c>
      <c r="D109" s="115" t="n">
        <v>-0.25</v>
      </c>
      <c r="E109" s="115" t="n">
        <v>-0.5</v>
      </c>
      <c r="F109" s="115" t="n">
        <v>0.5</v>
      </c>
      <c r="G109" s="115" t="n">
        <v>0</v>
      </c>
      <c r="H109" s="115" t="n">
        <v>0</v>
      </c>
      <c r="I109" s="115" t="n">
        <v>0</v>
      </c>
      <c r="J109" s="115" t="n">
        <v>0</v>
      </c>
      <c r="K109" s="115" t="n">
        <v>0</v>
      </c>
      <c r="L109" s="115" t="n">
        <v>0</v>
      </c>
      <c r="M109" s="115" t="n">
        <v>0</v>
      </c>
      <c r="N109" s="115" t="n">
        <v>0</v>
      </c>
      <c r="O109" s="115" t="n">
        <v>0</v>
      </c>
      <c r="P109" s="115" t="n">
        <v>0</v>
      </c>
      <c r="Q109" s="115" t="n">
        <v>0</v>
      </c>
      <c r="R109" s="115" t="n">
        <v>0</v>
      </c>
      <c r="S109" s="115" t="n">
        <v>0</v>
      </c>
      <c r="T109" s="115" t="n">
        <v>0</v>
      </c>
      <c r="U109" s="115" t="n">
        <v>0</v>
      </c>
      <c r="V109" s="115" t="n">
        <v>0</v>
      </c>
      <c r="W109" s="115" t="n">
        <v>0</v>
      </c>
      <c r="X109" s="115" t="n">
        <v>0</v>
      </c>
      <c r="Y109" s="115" t="n">
        <v>0</v>
      </c>
      <c r="Z109" s="115" t="n">
        <v>0</v>
      </c>
      <c r="AA109" s="114"/>
    </row>
    <row r="111" customFormat="false" ht="12" hidden="false" customHeight="true" outlineLevel="0" collapsed="false">
      <c r="A111" s="113" t="s">
        <v>130</v>
      </c>
    </row>
    <row r="112" customFormat="false" ht="11.25" hidden="false" customHeight="true" outlineLevel="0" collapsed="false">
      <c r="A112" s="106" t="s">
        <v>131</v>
      </c>
      <c r="C112" s="114" t="n">
        <v>0</v>
      </c>
      <c r="D112" s="114" t="n">
        <v>0</v>
      </c>
      <c r="E112" s="114" t="n">
        <v>0</v>
      </c>
      <c r="F112" s="114" t="n">
        <v>0</v>
      </c>
      <c r="G112" s="114" t="n">
        <v>0</v>
      </c>
      <c r="H112" s="114" t="n">
        <v>0</v>
      </c>
      <c r="I112" s="114" t="n">
        <v>0</v>
      </c>
      <c r="J112" s="114" t="n">
        <v>0</v>
      </c>
      <c r="K112" s="114" t="n">
        <v>0</v>
      </c>
      <c r="L112" s="114" t="n">
        <v>0</v>
      </c>
      <c r="M112" s="114" t="n">
        <v>0</v>
      </c>
      <c r="N112" s="114" t="n">
        <v>0</v>
      </c>
      <c r="O112" s="114" t="n">
        <v>0</v>
      </c>
      <c r="P112" s="114" t="n">
        <v>0</v>
      </c>
      <c r="Q112" s="114" t="n">
        <v>0</v>
      </c>
      <c r="R112" s="114" t="n">
        <v>0</v>
      </c>
      <c r="S112" s="114" t="n">
        <v>0</v>
      </c>
      <c r="T112" s="114" t="n">
        <v>0</v>
      </c>
      <c r="U112" s="114" t="n">
        <v>0</v>
      </c>
      <c r="V112" s="114" t="n">
        <v>0</v>
      </c>
      <c r="W112" s="114" t="n">
        <v>0</v>
      </c>
      <c r="X112" s="114" t="n">
        <v>0</v>
      </c>
      <c r="Y112" s="114" t="n">
        <v>0</v>
      </c>
      <c r="Z112" s="114" t="n">
        <v>0</v>
      </c>
      <c r="AA112" s="114"/>
    </row>
    <row r="113" customFormat="false" ht="11.25" hidden="false" customHeight="true" outlineLevel="0" collapsed="false">
      <c r="A113" s="106" t="s">
        <v>132</v>
      </c>
      <c r="C113" s="114" t="n">
        <v>31</v>
      </c>
      <c r="D113" s="114" t="n">
        <v>31</v>
      </c>
      <c r="E113" s="114" t="n">
        <v>31</v>
      </c>
      <c r="F113" s="114" t="n">
        <v>31</v>
      </c>
      <c r="G113" s="114" t="n">
        <v>31</v>
      </c>
      <c r="H113" s="114" t="n">
        <v>31</v>
      </c>
      <c r="I113" s="114" t="n">
        <v>31</v>
      </c>
      <c r="J113" s="114" t="n">
        <v>40.4444</v>
      </c>
      <c r="K113" s="114" t="n">
        <v>40.4444</v>
      </c>
      <c r="L113" s="114" t="n">
        <v>40.4444</v>
      </c>
      <c r="M113" s="114" t="n">
        <v>31</v>
      </c>
      <c r="N113" s="114" t="n">
        <v>31</v>
      </c>
      <c r="O113" s="114" t="n">
        <v>31</v>
      </c>
      <c r="P113" s="114" t="n">
        <v>31</v>
      </c>
      <c r="Q113" s="114" t="n">
        <v>31</v>
      </c>
      <c r="R113" s="114" t="n">
        <v>31</v>
      </c>
      <c r="S113" s="114" t="n">
        <v>31</v>
      </c>
      <c r="T113" s="114" t="n">
        <v>31</v>
      </c>
      <c r="U113" s="114" t="n">
        <v>31</v>
      </c>
      <c r="V113" s="114" t="n">
        <v>40.4444</v>
      </c>
      <c r="W113" s="114" t="n">
        <v>40.4444</v>
      </c>
      <c r="X113" s="114" t="n">
        <v>40.4444</v>
      </c>
      <c r="Y113" s="114" t="n">
        <v>31</v>
      </c>
      <c r="Z113" s="114" t="n">
        <v>31</v>
      </c>
      <c r="AA113" s="114"/>
    </row>
    <row r="115" customFormat="false" ht="11.25" hidden="false" customHeight="true" outlineLevel="0" collapsed="false">
      <c r="A115" s="106" t="s">
        <v>133</v>
      </c>
      <c r="C115" s="114" t="n">
        <v>0</v>
      </c>
      <c r="D115" s="114" t="n">
        <v>0</v>
      </c>
      <c r="E115" s="114" t="n">
        <v>0</v>
      </c>
      <c r="F115" s="114" t="n">
        <v>0</v>
      </c>
      <c r="G115" s="114" t="n">
        <v>0</v>
      </c>
      <c r="H115" s="114" t="n">
        <v>0</v>
      </c>
      <c r="I115" s="114" t="n">
        <v>0</v>
      </c>
      <c r="J115" s="114" t="n">
        <v>0</v>
      </c>
      <c r="K115" s="114" t="n">
        <v>0</v>
      </c>
      <c r="L115" s="114" t="n">
        <v>0</v>
      </c>
      <c r="M115" s="114" t="n">
        <v>0</v>
      </c>
      <c r="N115" s="114" t="n">
        <v>0</v>
      </c>
      <c r="O115" s="114" t="n">
        <v>0</v>
      </c>
      <c r="P115" s="114" t="n">
        <v>0</v>
      </c>
      <c r="Q115" s="114" t="n">
        <v>0</v>
      </c>
      <c r="R115" s="114" t="n">
        <v>0</v>
      </c>
      <c r="S115" s="114" t="n">
        <v>0</v>
      </c>
      <c r="T115" s="114" t="n">
        <v>0</v>
      </c>
      <c r="U115" s="114" t="n">
        <v>0</v>
      </c>
      <c r="V115" s="114" t="n">
        <v>0</v>
      </c>
      <c r="W115" s="114" t="n">
        <v>0</v>
      </c>
      <c r="X115" s="114" t="n">
        <v>0</v>
      </c>
      <c r="Y115" s="114" t="n">
        <v>0</v>
      </c>
      <c r="Z115" s="114" t="n">
        <v>0</v>
      </c>
      <c r="AA115" s="114"/>
    </row>
    <row r="116" customFormat="false" ht="11.25" hidden="false" customHeight="true" outlineLevel="0" collapsed="false">
      <c r="A116" s="106" t="s">
        <v>134</v>
      </c>
      <c r="C116" s="114" t="n">
        <v>31</v>
      </c>
      <c r="D116" s="114" t="n">
        <v>31</v>
      </c>
      <c r="E116" s="114" t="n">
        <v>31</v>
      </c>
      <c r="F116" s="114" t="n">
        <v>31</v>
      </c>
      <c r="G116" s="114" t="n">
        <v>31</v>
      </c>
      <c r="H116" s="114" t="n">
        <v>31</v>
      </c>
      <c r="I116" s="114" t="n">
        <v>31</v>
      </c>
      <c r="J116" s="114" t="n">
        <v>31</v>
      </c>
      <c r="K116" s="114" t="n">
        <v>31</v>
      </c>
      <c r="L116" s="114" t="n">
        <v>31</v>
      </c>
      <c r="M116" s="114" t="n">
        <v>31</v>
      </c>
      <c r="N116" s="114" t="n">
        <v>31</v>
      </c>
      <c r="O116" s="114" t="n">
        <v>31</v>
      </c>
      <c r="P116" s="114" t="n">
        <v>31</v>
      </c>
      <c r="Q116" s="114" t="n">
        <v>31</v>
      </c>
      <c r="R116" s="114" t="n">
        <v>31</v>
      </c>
      <c r="S116" s="114" t="n">
        <v>31</v>
      </c>
      <c r="T116" s="114" t="n">
        <v>31</v>
      </c>
      <c r="U116" s="114" t="n">
        <v>31</v>
      </c>
      <c r="V116" s="114" t="n">
        <v>31</v>
      </c>
      <c r="W116" s="114" t="n">
        <v>31</v>
      </c>
      <c r="X116" s="114" t="n">
        <v>31</v>
      </c>
      <c r="Y116" s="114" t="n">
        <v>31</v>
      </c>
      <c r="Z116" s="114" t="n">
        <v>31</v>
      </c>
      <c r="AA116" s="114"/>
    </row>
    <row r="117" customFormat="false" ht="13.5" hidden="true" customHeight="true" outlineLevel="0" collapsed="false"/>
    <row r="118" customFormat="false" ht="12" hidden="true" customHeight="true" outlineLevel="0" collapsed="false">
      <c r="A118" s="104" t="s">
        <v>138</v>
      </c>
      <c r="C118" s="105" t="s">
        <v>35</v>
      </c>
      <c r="D118" s="105" t="s">
        <v>36</v>
      </c>
      <c r="E118" s="105" t="s">
        <v>37</v>
      </c>
      <c r="F118" s="105" t="s">
        <v>38</v>
      </c>
      <c r="G118" s="105" t="s">
        <v>39</v>
      </c>
      <c r="H118" s="105" t="s">
        <v>40</v>
      </c>
      <c r="I118" s="105" t="s">
        <v>41</v>
      </c>
      <c r="J118" s="105" t="s">
        <v>42</v>
      </c>
      <c r="K118" s="105" t="s">
        <v>43</v>
      </c>
      <c r="L118" s="105" t="s">
        <v>44</v>
      </c>
      <c r="M118" s="105" t="s">
        <v>45</v>
      </c>
      <c r="N118" s="105" t="s">
        <v>46</v>
      </c>
      <c r="O118" s="105" t="s">
        <v>47</v>
      </c>
      <c r="P118" s="105" t="s">
        <v>48</v>
      </c>
      <c r="Q118" s="105" t="s">
        <v>49</v>
      </c>
      <c r="R118" s="105" t="s">
        <v>50</v>
      </c>
      <c r="S118" s="105" t="s">
        <v>51</v>
      </c>
      <c r="T118" s="105" t="s">
        <v>52</v>
      </c>
      <c r="U118" s="105" t="s">
        <v>53</v>
      </c>
      <c r="V118" s="105" t="s">
        <v>54</v>
      </c>
      <c r="W118" s="105" t="s">
        <v>55</v>
      </c>
      <c r="X118" s="105" t="s">
        <v>56</v>
      </c>
      <c r="Y118" s="105" t="s">
        <v>57</v>
      </c>
      <c r="Z118" s="105" t="s">
        <v>58</v>
      </c>
      <c r="AA118" s="105" t="s">
        <v>34</v>
      </c>
    </row>
    <row r="119" customFormat="false" ht="11.25" hidden="true" customHeight="true" outlineLevel="0" collapsed="false">
      <c r="A119" s="106" t="s">
        <v>117</v>
      </c>
      <c r="C119" s="107" t="n">
        <v>0</v>
      </c>
      <c r="D119" s="107" t="n">
        <v>0</v>
      </c>
      <c r="E119" s="107" t="n">
        <v>0</v>
      </c>
      <c r="F119" s="107" t="n">
        <v>0</v>
      </c>
      <c r="G119" s="107" t="n">
        <v>0</v>
      </c>
      <c r="H119" s="107" t="n">
        <v>0</v>
      </c>
      <c r="I119" s="107" t="n">
        <v>0</v>
      </c>
      <c r="J119" s="107" t="n">
        <v>0</v>
      </c>
      <c r="K119" s="107" t="n">
        <v>0</v>
      </c>
      <c r="L119" s="107" t="n">
        <v>0</v>
      </c>
      <c r="M119" s="107" t="n">
        <v>0</v>
      </c>
      <c r="N119" s="107" t="n">
        <v>0</v>
      </c>
      <c r="O119" s="107" t="n">
        <v>0</v>
      </c>
      <c r="P119" s="107" t="n">
        <v>0</v>
      </c>
      <c r="Q119" s="107" t="n">
        <v>0</v>
      </c>
      <c r="R119" s="107" t="n">
        <v>0</v>
      </c>
      <c r="S119" s="107" t="n">
        <v>0</v>
      </c>
      <c r="T119" s="107" t="n">
        <v>0</v>
      </c>
      <c r="U119" s="107" t="n">
        <v>0</v>
      </c>
      <c r="V119" s="107" t="n">
        <v>0</v>
      </c>
      <c r="W119" s="107" t="n">
        <v>0</v>
      </c>
      <c r="X119" s="107" t="n">
        <v>0</v>
      </c>
      <c r="Y119" s="107" t="n">
        <v>0</v>
      </c>
      <c r="Z119" s="107" t="n">
        <v>0</v>
      </c>
      <c r="AA119" s="107" t="n">
        <v>0</v>
      </c>
    </row>
    <row r="120" customFormat="false" ht="11.25" hidden="true" customHeight="true" outlineLevel="0" collapsed="false">
      <c r="A120" s="106" t="s">
        <v>118</v>
      </c>
      <c r="C120" s="107" t="n">
        <v>0</v>
      </c>
      <c r="D120" s="107" t="n">
        <v>0</v>
      </c>
      <c r="E120" s="107" t="n">
        <v>0</v>
      </c>
      <c r="F120" s="107" t="n">
        <v>0</v>
      </c>
      <c r="G120" s="107" t="n">
        <v>0</v>
      </c>
      <c r="H120" s="107" t="n">
        <v>0</v>
      </c>
      <c r="I120" s="107" t="n">
        <v>0</v>
      </c>
      <c r="J120" s="107" t="n">
        <v>0</v>
      </c>
      <c r="K120" s="107" t="n">
        <v>0</v>
      </c>
      <c r="L120" s="107" t="n">
        <v>0</v>
      </c>
      <c r="M120" s="107" t="n">
        <v>0</v>
      </c>
      <c r="N120" s="107" t="n">
        <v>0</v>
      </c>
      <c r="O120" s="107" t="n">
        <v>0</v>
      </c>
      <c r="P120" s="107" t="n">
        <v>0</v>
      </c>
      <c r="Q120" s="107" t="n">
        <v>0</v>
      </c>
      <c r="R120" s="107" t="n">
        <v>0</v>
      </c>
      <c r="S120" s="107" t="n">
        <v>0</v>
      </c>
      <c r="T120" s="107" t="n">
        <v>0</v>
      </c>
      <c r="U120" s="107" t="n">
        <v>0</v>
      </c>
      <c r="V120" s="107" t="n">
        <v>0</v>
      </c>
      <c r="W120" s="107" t="n">
        <v>0</v>
      </c>
      <c r="X120" s="107" t="n">
        <v>0</v>
      </c>
      <c r="Y120" s="107" t="n">
        <v>0</v>
      </c>
      <c r="Z120" s="107" t="n">
        <v>0</v>
      </c>
      <c r="AA120" s="107" t="n">
        <v>0</v>
      </c>
    </row>
    <row r="121" customFormat="false" ht="11.25" hidden="true" customHeight="true" outlineLevel="0" collapsed="false">
      <c r="A121" s="108" t="s">
        <v>102</v>
      </c>
      <c r="B121" s="109"/>
      <c r="C121" s="110" t="n">
        <v>0</v>
      </c>
      <c r="D121" s="110" t="n">
        <v>0</v>
      </c>
      <c r="E121" s="110" t="n">
        <v>0</v>
      </c>
      <c r="F121" s="110" t="n">
        <v>0</v>
      </c>
      <c r="G121" s="110" t="n">
        <v>0</v>
      </c>
      <c r="H121" s="110" t="n">
        <v>0</v>
      </c>
      <c r="I121" s="110" t="n">
        <v>0</v>
      </c>
      <c r="J121" s="110" t="n">
        <v>0</v>
      </c>
      <c r="K121" s="110" t="n">
        <v>0</v>
      </c>
      <c r="L121" s="110" t="n">
        <v>0</v>
      </c>
      <c r="M121" s="110" t="n">
        <v>0</v>
      </c>
      <c r="N121" s="110" t="n">
        <v>0</v>
      </c>
      <c r="O121" s="110" t="n">
        <v>0</v>
      </c>
      <c r="P121" s="110" t="n">
        <v>0</v>
      </c>
      <c r="Q121" s="110" t="n">
        <v>0</v>
      </c>
      <c r="R121" s="110" t="n">
        <v>0</v>
      </c>
      <c r="S121" s="110" t="n">
        <v>0</v>
      </c>
      <c r="T121" s="110" t="n">
        <v>0</v>
      </c>
      <c r="U121" s="110" t="n">
        <v>0</v>
      </c>
      <c r="V121" s="110" t="n">
        <v>0</v>
      </c>
      <c r="W121" s="110" t="n">
        <v>0</v>
      </c>
      <c r="X121" s="110" t="n">
        <v>0</v>
      </c>
      <c r="Y121" s="110" t="n">
        <v>0</v>
      </c>
      <c r="Z121" s="110" t="n">
        <v>0</v>
      </c>
      <c r="AA121" s="111" t="n">
        <v>0</v>
      </c>
    </row>
    <row r="122" customFormat="false" ht="13.5" hidden="true" customHeight="true" outlineLevel="0" collapsed="false"/>
    <row r="123" customFormat="false" ht="11.25" hidden="true" customHeight="true" outlineLevel="0" collapsed="false">
      <c r="A123" s="106" t="s">
        <v>119</v>
      </c>
      <c r="C123" s="107" t="n">
        <v>0</v>
      </c>
      <c r="D123" s="107" t="n">
        <v>0</v>
      </c>
      <c r="E123" s="107" t="n">
        <v>0</v>
      </c>
      <c r="F123" s="107" t="n">
        <v>0</v>
      </c>
      <c r="G123" s="107" t="n">
        <v>0</v>
      </c>
      <c r="H123" s="107" t="n">
        <v>0</v>
      </c>
      <c r="I123" s="107" t="n">
        <v>0</v>
      </c>
      <c r="J123" s="107" t="n">
        <v>0</v>
      </c>
      <c r="K123" s="107" t="n">
        <v>0</v>
      </c>
      <c r="L123" s="107" t="n">
        <v>0</v>
      </c>
      <c r="M123" s="107" t="n">
        <v>0</v>
      </c>
      <c r="N123" s="107" t="n">
        <v>0</v>
      </c>
      <c r="O123" s="107" t="n">
        <v>0</v>
      </c>
      <c r="P123" s="107" t="n">
        <v>0</v>
      </c>
      <c r="Q123" s="107" t="n">
        <v>0</v>
      </c>
      <c r="R123" s="107" t="n">
        <v>0</v>
      </c>
      <c r="S123" s="107" t="n">
        <v>0</v>
      </c>
      <c r="T123" s="107" t="n">
        <v>0</v>
      </c>
      <c r="U123" s="107" t="n">
        <v>0</v>
      </c>
      <c r="V123" s="107" t="n">
        <v>0</v>
      </c>
      <c r="W123" s="107" t="n">
        <v>0</v>
      </c>
      <c r="X123" s="107" t="n">
        <v>0</v>
      </c>
      <c r="Y123" s="107" t="n">
        <v>0</v>
      </c>
      <c r="Z123" s="107" t="n">
        <v>0</v>
      </c>
      <c r="AA123" s="107" t="n">
        <v>0</v>
      </c>
    </row>
    <row r="124" customFormat="false" ht="11.25" hidden="true" customHeight="true" outlineLevel="0" collapsed="false">
      <c r="A124" s="106" t="s">
        <v>120</v>
      </c>
      <c r="C124" s="112" t="n">
        <v>0</v>
      </c>
      <c r="D124" s="112" t="n">
        <v>0</v>
      </c>
      <c r="E124" s="112" t="n">
        <v>0</v>
      </c>
      <c r="F124" s="112" t="n">
        <v>0</v>
      </c>
      <c r="G124" s="112" t="n">
        <v>0</v>
      </c>
      <c r="H124" s="112" t="n">
        <v>0</v>
      </c>
      <c r="I124" s="112" t="n">
        <v>0</v>
      </c>
      <c r="J124" s="112" t="n">
        <v>0</v>
      </c>
      <c r="K124" s="112" t="n">
        <v>0</v>
      </c>
      <c r="L124" s="112" t="n">
        <v>0</v>
      </c>
      <c r="M124" s="112" t="n">
        <v>0</v>
      </c>
      <c r="N124" s="112" t="n">
        <v>0</v>
      </c>
      <c r="O124" s="112" t="n">
        <v>0</v>
      </c>
      <c r="P124" s="112" t="n">
        <v>0</v>
      </c>
      <c r="Q124" s="112" t="n">
        <v>0</v>
      </c>
      <c r="R124" s="112" t="n">
        <v>0</v>
      </c>
      <c r="S124" s="112" t="n">
        <v>0</v>
      </c>
      <c r="T124" s="112" t="n">
        <v>0</v>
      </c>
      <c r="U124" s="112" t="n">
        <v>0</v>
      </c>
      <c r="V124" s="112" t="n">
        <v>0</v>
      </c>
      <c r="W124" s="112" t="n">
        <v>0</v>
      </c>
      <c r="X124" s="112" t="n">
        <v>0</v>
      </c>
      <c r="Y124" s="112" t="n">
        <v>0</v>
      </c>
      <c r="Z124" s="112" t="n">
        <v>0</v>
      </c>
      <c r="AA124" s="112" t="n">
        <v>0</v>
      </c>
    </row>
    <row r="125" customFormat="false" ht="13.5" hidden="true" customHeight="true" outlineLevel="0" collapsed="false"/>
    <row r="126" customFormat="false" ht="11.25" hidden="true" customHeight="true" outlineLevel="0" collapsed="false">
      <c r="A126" s="106" t="s">
        <v>121</v>
      </c>
      <c r="C126" s="107" t="n">
        <v>0</v>
      </c>
      <c r="D126" s="107" t="n">
        <v>0</v>
      </c>
      <c r="E126" s="107" t="n">
        <v>0</v>
      </c>
      <c r="F126" s="107" t="n">
        <v>0</v>
      </c>
      <c r="G126" s="107" t="n">
        <v>0</v>
      </c>
      <c r="H126" s="107" t="n">
        <v>0</v>
      </c>
      <c r="I126" s="107" t="n">
        <v>0</v>
      </c>
      <c r="J126" s="107" t="n">
        <v>0</v>
      </c>
      <c r="K126" s="107" t="n">
        <v>0</v>
      </c>
      <c r="L126" s="107" t="n">
        <v>0</v>
      </c>
      <c r="M126" s="107" t="n">
        <v>0</v>
      </c>
      <c r="N126" s="107" t="n">
        <v>0</v>
      </c>
      <c r="O126" s="107" t="n">
        <v>0</v>
      </c>
      <c r="P126" s="107" t="n">
        <v>0</v>
      </c>
      <c r="Q126" s="107" t="n">
        <v>0</v>
      </c>
      <c r="R126" s="107" t="n">
        <v>0</v>
      </c>
      <c r="S126" s="107" t="n">
        <v>0</v>
      </c>
      <c r="T126" s="107" t="n">
        <v>0</v>
      </c>
      <c r="U126" s="107" t="n">
        <v>0</v>
      </c>
      <c r="V126" s="107" t="n">
        <v>0</v>
      </c>
      <c r="W126" s="107" t="n">
        <v>0</v>
      </c>
      <c r="X126" s="107" t="n">
        <v>0</v>
      </c>
      <c r="Y126" s="107" t="n">
        <v>0</v>
      </c>
      <c r="Z126" s="107" t="n">
        <v>0</v>
      </c>
      <c r="AA126" s="107" t="n">
        <v>0</v>
      </c>
    </row>
    <row r="127" customFormat="false" ht="11.25" hidden="true" customHeight="true" outlineLevel="0" collapsed="false">
      <c r="A127" s="106" t="s">
        <v>122</v>
      </c>
      <c r="C127" s="107" t="n">
        <v>0</v>
      </c>
      <c r="D127" s="107" t="n">
        <v>0</v>
      </c>
      <c r="E127" s="107" t="n">
        <v>0</v>
      </c>
      <c r="F127" s="107" t="n">
        <v>0</v>
      </c>
      <c r="G127" s="107" t="n">
        <v>0</v>
      </c>
      <c r="H127" s="107" t="n">
        <v>0</v>
      </c>
      <c r="I127" s="107" t="n">
        <v>0</v>
      </c>
      <c r="J127" s="107" t="n">
        <v>0</v>
      </c>
      <c r="K127" s="107" t="n">
        <v>0</v>
      </c>
      <c r="L127" s="107" t="n">
        <v>0</v>
      </c>
      <c r="M127" s="107" t="n">
        <v>0</v>
      </c>
      <c r="N127" s="107" t="n">
        <v>0</v>
      </c>
      <c r="O127" s="107" t="n">
        <v>0</v>
      </c>
      <c r="P127" s="107" t="n">
        <v>0</v>
      </c>
      <c r="Q127" s="107" t="n">
        <v>0</v>
      </c>
      <c r="R127" s="107" t="n">
        <v>0</v>
      </c>
      <c r="S127" s="107" t="n">
        <v>0</v>
      </c>
      <c r="T127" s="107" t="n">
        <v>0</v>
      </c>
      <c r="U127" s="107" t="n">
        <v>0</v>
      </c>
      <c r="V127" s="107" t="n">
        <v>0</v>
      </c>
      <c r="W127" s="107" t="n">
        <v>0</v>
      </c>
      <c r="X127" s="107" t="n">
        <v>0</v>
      </c>
      <c r="Y127" s="107" t="n">
        <v>0</v>
      </c>
      <c r="Z127" s="107" t="n">
        <v>0</v>
      </c>
      <c r="AA127" s="107" t="n">
        <v>0</v>
      </c>
    </row>
    <row r="128" customFormat="false" ht="11.25" hidden="true" customHeight="true" outlineLevel="0" collapsed="false">
      <c r="A128" s="108" t="s">
        <v>111</v>
      </c>
      <c r="B128" s="109"/>
      <c r="C128" s="110" t="n">
        <v>0</v>
      </c>
      <c r="D128" s="110" t="n">
        <v>0</v>
      </c>
      <c r="E128" s="110" t="n">
        <v>0</v>
      </c>
      <c r="F128" s="110" t="n">
        <v>0</v>
      </c>
      <c r="G128" s="110" t="n">
        <v>0</v>
      </c>
      <c r="H128" s="110" t="n">
        <v>0</v>
      </c>
      <c r="I128" s="110" t="n">
        <v>0</v>
      </c>
      <c r="J128" s="110" t="n">
        <v>0</v>
      </c>
      <c r="K128" s="110" t="n">
        <v>0</v>
      </c>
      <c r="L128" s="110" t="n">
        <v>0</v>
      </c>
      <c r="M128" s="110" t="n">
        <v>0</v>
      </c>
      <c r="N128" s="110" t="n">
        <v>0</v>
      </c>
      <c r="O128" s="110" t="n">
        <v>0</v>
      </c>
      <c r="P128" s="110" t="n">
        <v>0</v>
      </c>
      <c r="Q128" s="110" t="n">
        <v>0</v>
      </c>
      <c r="R128" s="110" t="n">
        <v>0</v>
      </c>
      <c r="S128" s="110" t="n">
        <v>0</v>
      </c>
      <c r="T128" s="110" t="n">
        <v>0</v>
      </c>
      <c r="U128" s="110" t="n">
        <v>0</v>
      </c>
      <c r="V128" s="110" t="n">
        <v>0</v>
      </c>
      <c r="W128" s="110" t="n">
        <v>0</v>
      </c>
      <c r="X128" s="110" t="n">
        <v>0</v>
      </c>
      <c r="Y128" s="110" t="n">
        <v>0</v>
      </c>
      <c r="Z128" s="110" t="n">
        <v>0</v>
      </c>
      <c r="AA128" s="111" t="n">
        <v>0</v>
      </c>
    </row>
    <row r="129" customFormat="false" ht="13.5" hidden="true" customHeight="true" outlineLevel="0" collapsed="false"/>
    <row r="130" customFormat="false" ht="12" hidden="true" customHeight="true" outlineLevel="0" collapsed="false">
      <c r="A130" s="113" t="s">
        <v>123</v>
      </c>
    </row>
    <row r="131" customFormat="false" ht="11.25" hidden="true" customHeight="true" outlineLevel="0" collapsed="false">
      <c r="A131" s="106" t="s">
        <v>124</v>
      </c>
      <c r="C131" s="114" t="n">
        <v>0</v>
      </c>
      <c r="D131" s="114" t="n">
        <v>0</v>
      </c>
      <c r="E131" s="114" t="n">
        <v>0</v>
      </c>
      <c r="F131" s="114" t="n">
        <v>0</v>
      </c>
      <c r="G131" s="114" t="n">
        <v>0</v>
      </c>
      <c r="H131" s="114" t="n">
        <v>0</v>
      </c>
      <c r="I131" s="114" t="n">
        <v>0</v>
      </c>
      <c r="J131" s="114" t="n">
        <v>0</v>
      </c>
      <c r="K131" s="114" t="n">
        <v>0</v>
      </c>
      <c r="L131" s="114" t="n">
        <v>0</v>
      </c>
      <c r="M131" s="114" t="n">
        <v>0</v>
      </c>
      <c r="N131" s="114" t="n">
        <v>0</v>
      </c>
      <c r="O131" s="114" t="n">
        <v>0</v>
      </c>
      <c r="P131" s="114" t="n">
        <v>0</v>
      </c>
      <c r="Q131" s="114" t="n">
        <v>0</v>
      </c>
      <c r="R131" s="114" t="n">
        <v>0</v>
      </c>
      <c r="S131" s="114" t="n">
        <v>0</v>
      </c>
      <c r="T131" s="114" t="n">
        <v>0</v>
      </c>
      <c r="U131" s="114" t="n">
        <v>0</v>
      </c>
      <c r="V131" s="114" t="n">
        <v>0</v>
      </c>
      <c r="W131" s="114" t="n">
        <v>0</v>
      </c>
      <c r="X131" s="114" t="n">
        <v>0</v>
      </c>
      <c r="Y131" s="114" t="n">
        <v>0</v>
      </c>
      <c r="Z131" s="114" t="n">
        <v>0</v>
      </c>
      <c r="AA131" s="114"/>
    </row>
    <row r="132" customFormat="false" ht="11.25" hidden="true" customHeight="true" outlineLevel="0" collapsed="false">
      <c r="A132" s="106" t="s">
        <v>125</v>
      </c>
      <c r="C132" s="114" t="n">
        <v>0</v>
      </c>
      <c r="D132" s="114" t="n">
        <v>0</v>
      </c>
      <c r="E132" s="114" t="n">
        <v>0</v>
      </c>
      <c r="F132" s="114" t="n">
        <v>0</v>
      </c>
      <c r="G132" s="114" t="n">
        <v>0</v>
      </c>
      <c r="H132" s="114" t="n">
        <v>0</v>
      </c>
      <c r="I132" s="114" t="n">
        <v>0</v>
      </c>
      <c r="J132" s="114" t="n">
        <v>0</v>
      </c>
      <c r="K132" s="114" t="n">
        <v>0</v>
      </c>
      <c r="L132" s="114" t="n">
        <v>0</v>
      </c>
      <c r="M132" s="114" t="n">
        <v>0</v>
      </c>
      <c r="N132" s="114" t="n">
        <v>0</v>
      </c>
      <c r="O132" s="114" t="n">
        <v>0</v>
      </c>
      <c r="P132" s="114" t="n">
        <v>0</v>
      </c>
      <c r="Q132" s="114" t="n">
        <v>0</v>
      </c>
      <c r="R132" s="114" t="n">
        <v>0</v>
      </c>
      <c r="S132" s="114" t="n">
        <v>0</v>
      </c>
      <c r="T132" s="114" t="n">
        <v>0</v>
      </c>
      <c r="U132" s="114" t="n">
        <v>0</v>
      </c>
      <c r="V132" s="114" t="n">
        <v>0</v>
      </c>
      <c r="W132" s="114" t="n">
        <v>0</v>
      </c>
      <c r="X132" s="114" t="n">
        <v>0</v>
      </c>
      <c r="Y132" s="114" t="n">
        <v>0</v>
      </c>
      <c r="Z132" s="114" t="n">
        <v>0</v>
      </c>
      <c r="AA132" s="114"/>
    </row>
    <row r="133" customFormat="false" ht="11.25" hidden="true" customHeight="true" outlineLevel="0" collapsed="false">
      <c r="A133" s="106" t="s">
        <v>126</v>
      </c>
      <c r="C133" s="115" t="n">
        <v>0</v>
      </c>
      <c r="D133" s="115" t="n">
        <v>0</v>
      </c>
      <c r="E133" s="115" t="n">
        <v>0</v>
      </c>
      <c r="F133" s="115" t="n">
        <v>0</v>
      </c>
      <c r="G133" s="115" t="n">
        <v>0</v>
      </c>
      <c r="H133" s="115" t="n">
        <v>0</v>
      </c>
      <c r="I133" s="115" t="n">
        <v>0</v>
      </c>
      <c r="J133" s="115" t="n">
        <v>0</v>
      </c>
      <c r="K133" s="115" t="n">
        <v>0</v>
      </c>
      <c r="L133" s="115" t="n">
        <v>0</v>
      </c>
      <c r="M133" s="115" t="n">
        <v>0</v>
      </c>
      <c r="N133" s="115" t="n">
        <v>0</v>
      </c>
      <c r="O133" s="115" t="n">
        <v>0</v>
      </c>
      <c r="P133" s="115" t="n">
        <v>0</v>
      </c>
      <c r="Q133" s="115" t="n">
        <v>0</v>
      </c>
      <c r="R133" s="115" t="n">
        <v>0</v>
      </c>
      <c r="S133" s="115" t="n">
        <v>0</v>
      </c>
      <c r="T133" s="115" t="n">
        <v>0</v>
      </c>
      <c r="U133" s="115" t="n">
        <v>0</v>
      </c>
      <c r="V133" s="115" t="n">
        <v>0</v>
      </c>
      <c r="W133" s="115" t="n">
        <v>0</v>
      </c>
      <c r="X133" s="115" t="n">
        <v>0</v>
      </c>
      <c r="Y133" s="115" t="n">
        <v>0</v>
      </c>
      <c r="Z133" s="115" t="n">
        <v>0</v>
      </c>
      <c r="AA133" s="114"/>
    </row>
    <row r="134" customFormat="false" ht="13.5" hidden="true" customHeight="true" outlineLevel="0" collapsed="false"/>
    <row r="135" customFormat="false" ht="11.25" hidden="true" customHeight="true" outlineLevel="0" collapsed="false">
      <c r="A135" s="106" t="s">
        <v>127</v>
      </c>
      <c r="C135" s="114" t="n">
        <v>0</v>
      </c>
      <c r="D135" s="114" t="n">
        <v>0</v>
      </c>
      <c r="E135" s="114" t="n">
        <v>0</v>
      </c>
      <c r="F135" s="114" t="n">
        <v>0</v>
      </c>
      <c r="G135" s="114" t="n">
        <v>0</v>
      </c>
      <c r="H135" s="114" t="n">
        <v>0</v>
      </c>
      <c r="I135" s="114" t="n">
        <v>0</v>
      </c>
      <c r="J135" s="114" t="n">
        <v>0</v>
      </c>
      <c r="K135" s="114" t="n">
        <v>0</v>
      </c>
      <c r="L135" s="114" t="n">
        <v>0</v>
      </c>
      <c r="M135" s="114" t="n">
        <v>0</v>
      </c>
      <c r="N135" s="114" t="n">
        <v>0</v>
      </c>
      <c r="O135" s="114" t="n">
        <v>0</v>
      </c>
      <c r="P135" s="114" t="n">
        <v>0</v>
      </c>
      <c r="Q135" s="114" t="n">
        <v>0</v>
      </c>
      <c r="R135" s="114" t="n">
        <v>0</v>
      </c>
      <c r="S135" s="114" t="n">
        <v>0</v>
      </c>
      <c r="T135" s="114" t="n">
        <v>0</v>
      </c>
      <c r="U135" s="114" t="n">
        <v>0</v>
      </c>
      <c r="V135" s="114" t="n">
        <v>0</v>
      </c>
      <c r="W135" s="114" t="n">
        <v>0</v>
      </c>
      <c r="X135" s="114" t="n">
        <v>0</v>
      </c>
      <c r="Y135" s="114" t="n">
        <v>0</v>
      </c>
      <c r="Z135" s="114" t="n">
        <v>0</v>
      </c>
      <c r="AA135" s="114"/>
    </row>
    <row r="136" customFormat="false" ht="11.25" hidden="true" customHeight="true" outlineLevel="0" collapsed="false">
      <c r="A136" s="106" t="s">
        <v>128</v>
      </c>
      <c r="C136" s="114" t="n">
        <v>0</v>
      </c>
      <c r="D136" s="114" t="n">
        <v>0</v>
      </c>
      <c r="E136" s="114" t="n">
        <v>0</v>
      </c>
      <c r="F136" s="114" t="n">
        <v>0</v>
      </c>
      <c r="G136" s="114" t="n">
        <v>0</v>
      </c>
      <c r="H136" s="114" t="n">
        <v>0</v>
      </c>
      <c r="I136" s="114" t="n">
        <v>0</v>
      </c>
      <c r="J136" s="114" t="n">
        <v>0</v>
      </c>
      <c r="K136" s="114" t="n">
        <v>0</v>
      </c>
      <c r="L136" s="114" t="n">
        <v>0</v>
      </c>
      <c r="M136" s="114" t="n">
        <v>0</v>
      </c>
      <c r="N136" s="114" t="n">
        <v>0</v>
      </c>
      <c r="O136" s="114" t="n">
        <v>0</v>
      </c>
      <c r="P136" s="114" t="n">
        <v>0</v>
      </c>
      <c r="Q136" s="114" t="n">
        <v>0</v>
      </c>
      <c r="R136" s="114" t="n">
        <v>0</v>
      </c>
      <c r="S136" s="114" t="n">
        <v>0</v>
      </c>
      <c r="T136" s="114" t="n">
        <v>0</v>
      </c>
      <c r="U136" s="114" t="n">
        <v>0</v>
      </c>
      <c r="V136" s="114" t="n">
        <v>0</v>
      </c>
      <c r="W136" s="114" t="n">
        <v>0</v>
      </c>
      <c r="X136" s="114" t="n">
        <v>0</v>
      </c>
      <c r="Y136" s="114" t="n">
        <v>0</v>
      </c>
      <c r="Z136" s="114" t="n">
        <v>0</v>
      </c>
      <c r="AA136" s="114"/>
    </row>
    <row r="137" customFormat="false" ht="11.25" hidden="true" customHeight="true" outlineLevel="0" collapsed="false">
      <c r="A137" s="106" t="s">
        <v>129</v>
      </c>
      <c r="C137" s="115" t="n">
        <v>0</v>
      </c>
      <c r="D137" s="115" t="n">
        <v>0</v>
      </c>
      <c r="E137" s="115" t="n">
        <v>0</v>
      </c>
      <c r="F137" s="115" t="n">
        <v>0</v>
      </c>
      <c r="G137" s="115" t="n">
        <v>0</v>
      </c>
      <c r="H137" s="115" t="n">
        <v>0</v>
      </c>
      <c r="I137" s="115" t="n">
        <v>0</v>
      </c>
      <c r="J137" s="115" t="n">
        <v>0</v>
      </c>
      <c r="K137" s="115" t="n">
        <v>0</v>
      </c>
      <c r="L137" s="115" t="n">
        <v>0</v>
      </c>
      <c r="M137" s="115" t="n">
        <v>0</v>
      </c>
      <c r="N137" s="115" t="n">
        <v>0</v>
      </c>
      <c r="O137" s="115" t="n">
        <v>0</v>
      </c>
      <c r="P137" s="115" t="n">
        <v>0</v>
      </c>
      <c r="Q137" s="115" t="n">
        <v>0</v>
      </c>
      <c r="R137" s="115" t="n">
        <v>0</v>
      </c>
      <c r="S137" s="115" t="n">
        <v>0</v>
      </c>
      <c r="T137" s="115" t="n">
        <v>0</v>
      </c>
      <c r="U137" s="115" t="n">
        <v>0</v>
      </c>
      <c r="V137" s="115" t="n">
        <v>0</v>
      </c>
      <c r="W137" s="115" t="n">
        <v>0</v>
      </c>
      <c r="X137" s="115" t="n">
        <v>0</v>
      </c>
      <c r="Y137" s="115" t="n">
        <v>0</v>
      </c>
      <c r="Z137" s="115" t="n">
        <v>0</v>
      </c>
      <c r="AA137" s="114"/>
    </row>
    <row r="138" customFormat="false" ht="13.5" hidden="true" customHeight="true" outlineLevel="0" collapsed="false"/>
    <row r="139" customFormat="false" ht="12" hidden="true" customHeight="true" outlineLevel="0" collapsed="false">
      <c r="A139" s="113" t="s">
        <v>130</v>
      </c>
    </row>
    <row r="140" customFormat="false" ht="11.25" hidden="true" customHeight="true" outlineLevel="0" collapsed="false">
      <c r="A140" s="106" t="s">
        <v>131</v>
      </c>
      <c r="C140" s="114" t="n">
        <v>0</v>
      </c>
      <c r="D140" s="114" t="n">
        <v>0</v>
      </c>
      <c r="E140" s="114" t="n">
        <v>0</v>
      </c>
      <c r="F140" s="114" t="n">
        <v>0</v>
      </c>
      <c r="G140" s="114" t="n">
        <v>0</v>
      </c>
      <c r="H140" s="114" t="n">
        <v>0</v>
      </c>
      <c r="I140" s="114" t="n">
        <v>0</v>
      </c>
      <c r="J140" s="114" t="n">
        <v>0</v>
      </c>
      <c r="K140" s="114" t="n">
        <v>0</v>
      </c>
      <c r="L140" s="114" t="n">
        <v>0</v>
      </c>
      <c r="M140" s="114" t="n">
        <v>0</v>
      </c>
      <c r="N140" s="114" t="n">
        <v>0</v>
      </c>
      <c r="O140" s="114" t="n">
        <v>0</v>
      </c>
      <c r="P140" s="114" t="n">
        <v>0</v>
      </c>
      <c r="Q140" s="114" t="n">
        <v>0</v>
      </c>
      <c r="R140" s="114" t="n">
        <v>0</v>
      </c>
      <c r="S140" s="114" t="n">
        <v>0</v>
      </c>
      <c r="T140" s="114" t="n">
        <v>0</v>
      </c>
      <c r="U140" s="114" t="n">
        <v>0</v>
      </c>
      <c r="V140" s="114" t="n">
        <v>0</v>
      </c>
      <c r="W140" s="114" t="n">
        <v>0</v>
      </c>
      <c r="X140" s="114" t="n">
        <v>0</v>
      </c>
      <c r="Y140" s="114" t="n">
        <v>0</v>
      </c>
      <c r="Z140" s="114" t="n">
        <v>0</v>
      </c>
      <c r="AA140" s="114"/>
    </row>
    <row r="141" customFormat="false" ht="11.25" hidden="true" customHeight="true" outlineLevel="0" collapsed="false">
      <c r="A141" s="106" t="s">
        <v>132</v>
      </c>
      <c r="C141" s="114" t="n">
        <v>0</v>
      </c>
      <c r="D141" s="114" t="n">
        <v>0</v>
      </c>
      <c r="E141" s="114" t="n">
        <v>0</v>
      </c>
      <c r="F141" s="114" t="n">
        <v>0</v>
      </c>
      <c r="G141" s="114" t="n">
        <v>0</v>
      </c>
      <c r="H141" s="114" t="n">
        <v>0</v>
      </c>
      <c r="I141" s="114" t="n">
        <v>0</v>
      </c>
      <c r="J141" s="114" t="n">
        <v>0</v>
      </c>
      <c r="K141" s="114" t="n">
        <v>0</v>
      </c>
      <c r="L141" s="114" t="n">
        <v>0</v>
      </c>
      <c r="M141" s="114" t="n">
        <v>0</v>
      </c>
      <c r="N141" s="114" t="n">
        <v>0</v>
      </c>
      <c r="O141" s="114" t="n">
        <v>0</v>
      </c>
      <c r="P141" s="114" t="n">
        <v>0</v>
      </c>
      <c r="Q141" s="114" t="n">
        <v>0</v>
      </c>
      <c r="R141" s="114" t="n">
        <v>0</v>
      </c>
      <c r="S141" s="114" t="n">
        <v>0</v>
      </c>
      <c r="T141" s="114" t="n">
        <v>0</v>
      </c>
      <c r="U141" s="114" t="n">
        <v>0</v>
      </c>
      <c r="V141" s="114" t="n">
        <v>0</v>
      </c>
      <c r="W141" s="114" t="n">
        <v>0</v>
      </c>
      <c r="X141" s="114" t="n">
        <v>0</v>
      </c>
      <c r="Y141" s="114" t="n">
        <v>0</v>
      </c>
      <c r="Z141" s="114" t="n">
        <v>0</v>
      </c>
      <c r="AA141" s="114"/>
    </row>
    <row r="142" customFormat="false" ht="13.5" hidden="true" customHeight="true" outlineLevel="0" collapsed="false"/>
    <row r="143" customFormat="false" ht="11.25" hidden="true" customHeight="true" outlineLevel="0" collapsed="false">
      <c r="A143" s="106" t="s">
        <v>133</v>
      </c>
      <c r="C143" s="114" t="n">
        <v>0</v>
      </c>
      <c r="D143" s="114" t="n">
        <v>0</v>
      </c>
      <c r="E143" s="114" t="n">
        <v>0</v>
      </c>
      <c r="F143" s="114" t="n">
        <v>0</v>
      </c>
      <c r="G143" s="114" t="n">
        <v>0</v>
      </c>
      <c r="H143" s="114" t="n">
        <v>0</v>
      </c>
      <c r="I143" s="114" t="n">
        <v>0</v>
      </c>
      <c r="J143" s="114" t="n">
        <v>0</v>
      </c>
      <c r="K143" s="114" t="n">
        <v>0</v>
      </c>
      <c r="L143" s="114" t="n">
        <v>0</v>
      </c>
      <c r="M143" s="114" t="n">
        <v>0</v>
      </c>
      <c r="N143" s="114" t="n">
        <v>0</v>
      </c>
      <c r="O143" s="114" t="n">
        <v>0</v>
      </c>
      <c r="P143" s="114" t="n">
        <v>0</v>
      </c>
      <c r="Q143" s="114" t="n">
        <v>0</v>
      </c>
      <c r="R143" s="114" t="n">
        <v>0</v>
      </c>
      <c r="S143" s="114" t="n">
        <v>0</v>
      </c>
      <c r="T143" s="114" t="n">
        <v>0</v>
      </c>
      <c r="U143" s="114" t="n">
        <v>0</v>
      </c>
      <c r="V143" s="114" t="n">
        <v>0</v>
      </c>
      <c r="W143" s="114" t="n">
        <v>0</v>
      </c>
      <c r="X143" s="114" t="n">
        <v>0</v>
      </c>
      <c r="Y143" s="114" t="n">
        <v>0</v>
      </c>
      <c r="Z143" s="114" t="n">
        <v>0</v>
      </c>
      <c r="AA143" s="114"/>
    </row>
    <row r="144" customFormat="false" ht="11.25" hidden="true" customHeight="true" outlineLevel="0" collapsed="false">
      <c r="A144" s="106" t="s">
        <v>134</v>
      </c>
      <c r="C144" s="114" t="n">
        <v>0</v>
      </c>
      <c r="D144" s="114" t="n">
        <v>0</v>
      </c>
      <c r="E144" s="114" t="n">
        <v>0</v>
      </c>
      <c r="F144" s="114" t="n">
        <v>0</v>
      </c>
      <c r="G144" s="114" t="n">
        <v>0</v>
      </c>
      <c r="H144" s="114" t="n">
        <v>0</v>
      </c>
      <c r="I144" s="114" t="n">
        <v>0</v>
      </c>
      <c r="J144" s="114" t="n">
        <v>0</v>
      </c>
      <c r="K144" s="114" t="n">
        <v>0</v>
      </c>
      <c r="L144" s="114" t="n">
        <v>0</v>
      </c>
      <c r="M144" s="114" t="n">
        <v>0</v>
      </c>
      <c r="N144" s="114" t="n">
        <v>0</v>
      </c>
      <c r="O144" s="114" t="n">
        <v>0</v>
      </c>
      <c r="P144" s="114" t="n">
        <v>0</v>
      </c>
      <c r="Q144" s="114" t="n">
        <v>0</v>
      </c>
      <c r="R144" s="114" t="n">
        <v>0</v>
      </c>
      <c r="S144" s="114" t="n">
        <v>0</v>
      </c>
      <c r="T144" s="114" t="n">
        <v>0</v>
      </c>
      <c r="U144" s="114" t="n">
        <v>0</v>
      </c>
      <c r="V144" s="114" t="n">
        <v>0</v>
      </c>
      <c r="W144" s="114" t="n">
        <v>0</v>
      </c>
      <c r="X144" s="114" t="n">
        <v>0</v>
      </c>
      <c r="Y144" s="114" t="n">
        <v>0</v>
      </c>
      <c r="Z144" s="114" t="n">
        <v>0</v>
      </c>
      <c r="AA144" s="114"/>
    </row>
    <row r="146" customFormat="false" ht="12" hidden="false" customHeight="true" outlineLevel="0" collapsed="false">
      <c r="A146" s="104" t="s">
        <v>139</v>
      </c>
      <c r="C146" s="105" t="s">
        <v>35</v>
      </c>
      <c r="D146" s="105" t="s">
        <v>36</v>
      </c>
      <c r="E146" s="105" t="s">
        <v>37</v>
      </c>
      <c r="F146" s="105" t="s">
        <v>38</v>
      </c>
      <c r="G146" s="105" t="s">
        <v>39</v>
      </c>
      <c r="H146" s="105" t="s">
        <v>40</v>
      </c>
      <c r="I146" s="105" t="s">
        <v>41</v>
      </c>
      <c r="J146" s="105" t="s">
        <v>42</v>
      </c>
      <c r="K146" s="105" t="s">
        <v>43</v>
      </c>
      <c r="L146" s="105" t="s">
        <v>44</v>
      </c>
      <c r="M146" s="105" t="s">
        <v>45</v>
      </c>
      <c r="N146" s="105" t="s">
        <v>46</v>
      </c>
      <c r="O146" s="105" t="s">
        <v>47</v>
      </c>
      <c r="P146" s="105" t="s">
        <v>48</v>
      </c>
      <c r="Q146" s="105" t="s">
        <v>49</v>
      </c>
      <c r="R146" s="105" t="s">
        <v>50</v>
      </c>
      <c r="S146" s="105" t="s">
        <v>51</v>
      </c>
      <c r="T146" s="105" t="s">
        <v>52</v>
      </c>
      <c r="U146" s="105" t="s">
        <v>53</v>
      </c>
      <c r="V146" s="105" t="s">
        <v>54</v>
      </c>
      <c r="W146" s="105" t="s">
        <v>55</v>
      </c>
      <c r="X146" s="105" t="s">
        <v>56</v>
      </c>
      <c r="Y146" s="105" t="s">
        <v>57</v>
      </c>
      <c r="Z146" s="105" t="s">
        <v>58</v>
      </c>
      <c r="AA146" s="105" t="s">
        <v>34</v>
      </c>
    </row>
    <row r="147" customFormat="false" ht="11.25" hidden="false" customHeight="true" outlineLevel="0" collapsed="false">
      <c r="A147" s="106" t="s">
        <v>117</v>
      </c>
      <c r="C147" s="107" t="n">
        <v>-590.4425</v>
      </c>
      <c r="D147" s="107" t="n">
        <v>-769.4425</v>
      </c>
      <c r="E147" s="107" t="n">
        <v>-719.5126</v>
      </c>
      <c r="F147" s="107" t="n">
        <v>-717.7328</v>
      </c>
      <c r="G147" s="107" t="n">
        <v>-617.7361</v>
      </c>
      <c r="H147" s="107" t="n">
        <v>-613.482</v>
      </c>
      <c r="I147" s="107" t="n">
        <v>-680.1039</v>
      </c>
      <c r="J147" s="107" t="n">
        <v>-473.7842</v>
      </c>
      <c r="K147" s="107" t="n">
        <v>-569.196</v>
      </c>
      <c r="L147" s="107" t="n">
        <v>-620.5235</v>
      </c>
      <c r="M147" s="107" t="n">
        <v>-684.7502</v>
      </c>
      <c r="N147" s="107" t="n">
        <v>-654.3802</v>
      </c>
      <c r="O147" s="107" t="n">
        <v>-770.5646</v>
      </c>
      <c r="P147" s="107" t="n">
        <v>-926.81</v>
      </c>
      <c r="Q147" s="107" t="n">
        <v>-853.7756</v>
      </c>
      <c r="R147" s="107" t="n">
        <v>-709.6248</v>
      </c>
      <c r="S147" s="107" t="n">
        <v>-745.469</v>
      </c>
      <c r="T147" s="107" t="n">
        <v>-750.2445</v>
      </c>
      <c r="U147" s="107" t="n">
        <v>-865.92</v>
      </c>
      <c r="V147" s="107" t="n">
        <v>-717.5713</v>
      </c>
      <c r="W147" s="107" t="n">
        <v>-785.0701</v>
      </c>
      <c r="X147" s="107" t="n">
        <v>-795.8626</v>
      </c>
      <c r="Y147" s="107" t="n">
        <v>-805.7677</v>
      </c>
      <c r="Z147" s="107" t="n">
        <v>-839.8305</v>
      </c>
      <c r="AA147" s="107" t="n">
        <v>-719.1724</v>
      </c>
    </row>
    <row r="148" customFormat="false" ht="11.25" hidden="false" customHeight="true" outlineLevel="0" collapsed="false">
      <c r="A148" s="106" t="s">
        <v>118</v>
      </c>
      <c r="C148" s="107" t="n">
        <v>-791.8546</v>
      </c>
      <c r="D148" s="107" t="n">
        <v>-829.6124</v>
      </c>
      <c r="E148" s="107" t="n">
        <v>-731.7055</v>
      </c>
      <c r="F148" s="107" t="n">
        <v>-798.9713</v>
      </c>
      <c r="G148" s="107" t="n">
        <v>-631.1883</v>
      </c>
      <c r="H148" s="107" t="n">
        <v>-597.2126</v>
      </c>
      <c r="I148" s="107" t="n">
        <v>-682.7089</v>
      </c>
      <c r="J148" s="107" t="n">
        <v>-312.2014</v>
      </c>
      <c r="K148" s="107" t="n">
        <v>-351.8256</v>
      </c>
      <c r="L148" s="107" t="n">
        <v>-480.0916</v>
      </c>
      <c r="M148" s="107" t="n">
        <v>-719.472</v>
      </c>
      <c r="N148" s="107" t="n">
        <v>-792.9222</v>
      </c>
      <c r="O148" s="107" t="n">
        <v>-618.2756</v>
      </c>
      <c r="P148" s="107" t="n">
        <v>-906.8923</v>
      </c>
      <c r="Q148" s="107" t="n">
        <v>-889.7638</v>
      </c>
      <c r="R148" s="107" t="n">
        <v>-682.4171</v>
      </c>
      <c r="S148" s="107" t="n">
        <v>-667.0586</v>
      </c>
      <c r="T148" s="107" t="n">
        <v>-669.9485</v>
      </c>
      <c r="U148" s="107" t="n">
        <v>-774.113</v>
      </c>
      <c r="V148" s="107" t="n">
        <v>-353.0582</v>
      </c>
      <c r="W148" s="107" t="n">
        <v>-439.9261</v>
      </c>
      <c r="X148" s="107" t="n">
        <v>-458.5953</v>
      </c>
      <c r="Y148" s="107" t="n">
        <v>-640.7509</v>
      </c>
      <c r="Z148" s="107" t="n">
        <v>-837.4339</v>
      </c>
      <c r="AA148" s="107" t="n">
        <v>-651.4328</v>
      </c>
    </row>
    <row r="149" customFormat="false" ht="11.25" hidden="false" customHeight="true" outlineLevel="0" collapsed="false">
      <c r="A149" s="108" t="s">
        <v>102</v>
      </c>
      <c r="B149" s="109"/>
      <c r="C149" s="110" t="n">
        <v>-683.5685</v>
      </c>
      <c r="D149" s="110" t="n">
        <v>-795.969</v>
      </c>
      <c r="E149" s="110" t="n">
        <v>-724.7381</v>
      </c>
      <c r="F149" s="110" t="n">
        <v>-753.5476</v>
      </c>
      <c r="G149" s="110" t="n">
        <v>-623.4159</v>
      </c>
      <c r="H149" s="110" t="n">
        <v>-606.3095</v>
      </c>
      <c r="I149" s="110" t="n">
        <v>-681.2617</v>
      </c>
      <c r="J149" s="110" t="n">
        <v>-402.5488</v>
      </c>
      <c r="K149" s="110" t="n">
        <v>-478.0407</v>
      </c>
      <c r="L149" s="110" t="n">
        <v>-554.9886</v>
      </c>
      <c r="M149" s="110" t="n">
        <v>-699.311</v>
      </c>
      <c r="N149" s="110" t="n">
        <v>-715.9545</v>
      </c>
      <c r="O149" s="110" t="n">
        <v>-700.1514</v>
      </c>
      <c r="P149" s="110" t="n">
        <v>-918.0291</v>
      </c>
      <c r="Q149" s="110" t="n">
        <v>-869.1991</v>
      </c>
      <c r="R149" s="110" t="n">
        <v>-697.63</v>
      </c>
      <c r="S149" s="110" t="n">
        <v>-712.3624</v>
      </c>
      <c r="T149" s="110" t="n">
        <v>-714.8452</v>
      </c>
      <c r="U149" s="110" t="n">
        <v>-825.1169</v>
      </c>
      <c r="V149" s="110" t="n">
        <v>-556.872</v>
      </c>
      <c r="W149" s="110" t="n">
        <v>-632.9099</v>
      </c>
      <c r="X149" s="110" t="n">
        <v>-645.966</v>
      </c>
      <c r="Y149" s="110" t="n">
        <v>-736.5671</v>
      </c>
      <c r="Z149" s="110" t="n">
        <v>-838.7121</v>
      </c>
      <c r="AA149" s="111" t="n">
        <v>-689.3546</v>
      </c>
    </row>
    <row r="151" customFormat="false" ht="11.25" hidden="false" customHeight="true" outlineLevel="0" collapsed="false">
      <c r="A151" s="106" t="s">
        <v>119</v>
      </c>
      <c r="C151" s="107" t="n">
        <v>-650.8126</v>
      </c>
      <c r="D151" s="107" t="n">
        <v>-775.2275</v>
      </c>
      <c r="E151" s="107" t="n">
        <v>-695.7707</v>
      </c>
      <c r="F151" s="107" t="n">
        <v>-737.2071</v>
      </c>
      <c r="G151" s="107" t="n">
        <v>-609.9749</v>
      </c>
      <c r="H151" s="107" t="n">
        <v>-596.4175</v>
      </c>
      <c r="I151" s="107" t="n">
        <v>-673.4697</v>
      </c>
      <c r="J151" s="107" t="n">
        <v>-399.0614</v>
      </c>
      <c r="K151" s="107" t="n">
        <v>-474.527</v>
      </c>
      <c r="L151" s="107" t="n">
        <v>-551.0229</v>
      </c>
      <c r="M151" s="107" t="n">
        <v>-689.6471</v>
      </c>
      <c r="N151" s="107" t="n">
        <v>-706.3945</v>
      </c>
      <c r="O151" s="107" t="n">
        <v>-684.1634</v>
      </c>
      <c r="P151" s="107" t="n">
        <v>-910.9461</v>
      </c>
      <c r="Q151" s="107" t="n">
        <v>-858.171</v>
      </c>
      <c r="R151" s="107" t="n">
        <v>-690.1494</v>
      </c>
      <c r="S151" s="107" t="n">
        <v>-688.3132</v>
      </c>
      <c r="T151" s="107" t="n">
        <v>-683.6537</v>
      </c>
      <c r="U151" s="107" t="n">
        <v>-781.2528</v>
      </c>
      <c r="V151" s="107" t="n">
        <v>-554.4846</v>
      </c>
      <c r="W151" s="107" t="n">
        <v>-633.7685</v>
      </c>
      <c r="X151" s="107" t="n">
        <v>-645.6493</v>
      </c>
      <c r="Y151" s="107" t="n">
        <v>-721.6008</v>
      </c>
      <c r="Z151" s="107" t="n">
        <v>-821.941</v>
      </c>
      <c r="AA151" s="107" t="n">
        <v>-675.483</v>
      </c>
    </row>
    <row r="152" customFormat="false" ht="11.25" hidden="false" customHeight="true" outlineLevel="0" collapsed="false">
      <c r="A152" s="106" t="s">
        <v>120</v>
      </c>
      <c r="C152" s="112" t="n">
        <v>-32.7559</v>
      </c>
      <c r="D152" s="112" t="n">
        <v>-20.7415000000001</v>
      </c>
      <c r="E152" s="112" t="n">
        <v>-28.9674</v>
      </c>
      <c r="F152" s="112" t="n">
        <v>-16.3405</v>
      </c>
      <c r="G152" s="112" t="n">
        <v>-13.4409999999999</v>
      </c>
      <c r="H152" s="112" t="n">
        <v>-9.89199999999994</v>
      </c>
      <c r="I152" s="112" t="n">
        <v>-7.79200000000003</v>
      </c>
      <c r="J152" s="112" t="n">
        <v>-3.48740000000004</v>
      </c>
      <c r="K152" s="112" t="n">
        <v>-3.51370000000003</v>
      </c>
      <c r="L152" s="112" t="n">
        <v>-3.96569999999997</v>
      </c>
      <c r="M152" s="112" t="n">
        <v>-9.66390000000001</v>
      </c>
      <c r="N152" s="112" t="n">
        <v>-9.56000000000006</v>
      </c>
      <c r="O152" s="112" t="n">
        <v>-15.9879999999999</v>
      </c>
      <c r="P152" s="112" t="n">
        <v>-7.08299999999997</v>
      </c>
      <c r="Q152" s="112" t="n">
        <v>-11.0281</v>
      </c>
      <c r="R152" s="112" t="n">
        <v>-7.48059999999998</v>
      </c>
      <c r="S152" s="112" t="n">
        <v>-24.0491999999999</v>
      </c>
      <c r="T152" s="112" t="n">
        <v>-31.1915</v>
      </c>
      <c r="U152" s="112" t="n">
        <v>-43.8641</v>
      </c>
      <c r="V152" s="112" t="n">
        <v>-2.38739999999996</v>
      </c>
      <c r="W152" s="112" t="n">
        <v>0.858600000000024</v>
      </c>
      <c r="X152" s="112" t="n">
        <v>-0.316699999999969</v>
      </c>
      <c r="Y152" s="112" t="n">
        <v>-14.9662999999999</v>
      </c>
      <c r="Z152" s="112" t="n">
        <v>-16.7710999999999</v>
      </c>
      <c r="AA152" s="112" t="n">
        <v>-13.8716000000001</v>
      </c>
    </row>
    <row r="154" customFormat="false" ht="11.25" hidden="false" customHeight="true" outlineLevel="0" collapsed="false">
      <c r="A154" s="106" t="s">
        <v>121</v>
      </c>
      <c r="C154" s="107" t="n">
        <v>-24393168</v>
      </c>
      <c r="D154" s="107" t="n">
        <v>-27012127</v>
      </c>
      <c r="E154" s="107" t="n">
        <v>-23351354</v>
      </c>
      <c r="F154" s="107" t="n">
        <v>-19814014</v>
      </c>
      <c r="G154" s="107" t="n">
        <v>-15903602</v>
      </c>
      <c r="H154" s="107" t="n">
        <v>-16140871</v>
      </c>
      <c r="I154" s="107" t="n">
        <v>-16897657</v>
      </c>
      <c r="J154" s="107" t="n">
        <v>-22296949</v>
      </c>
      <c r="K154" s="107" t="n">
        <v>-26809328</v>
      </c>
      <c r="L154" s="107" t="n">
        <v>-22107672</v>
      </c>
      <c r="M154" s="107" t="n">
        <v>-23818460</v>
      </c>
      <c r="N154" s="107" t="n">
        <v>-23607671</v>
      </c>
      <c r="O154" s="107" t="n">
        <v>-26295476</v>
      </c>
      <c r="P154" s="107" t="n">
        <v>-32744263</v>
      </c>
      <c r="Q154" s="107" t="n">
        <v>-26700230</v>
      </c>
      <c r="R154" s="107" t="n">
        <v>-23412279</v>
      </c>
      <c r="S154" s="107" t="n">
        <v>-20847679</v>
      </c>
      <c r="T154" s="107" t="n">
        <v>-18939356</v>
      </c>
      <c r="U154" s="107" t="n">
        <v>-19245710</v>
      </c>
      <c r="V154" s="107" t="n">
        <v>-26345282</v>
      </c>
      <c r="W154" s="107" t="n">
        <v>-29400145</v>
      </c>
      <c r="X154" s="107" t="n">
        <v>-26079355</v>
      </c>
      <c r="Y154" s="107" t="n">
        <v>-24905861</v>
      </c>
      <c r="Z154" s="107" t="n">
        <v>-24005779</v>
      </c>
      <c r="AA154" s="107" t="n">
        <v>-561074288</v>
      </c>
    </row>
    <row r="155" customFormat="false" ht="11.25" hidden="false" customHeight="true" outlineLevel="0" collapsed="false">
      <c r="A155" s="106" t="s">
        <v>122</v>
      </c>
      <c r="C155" s="107" t="n">
        <v>-16857606</v>
      </c>
      <c r="D155" s="107" t="n">
        <v>-16314945</v>
      </c>
      <c r="E155" s="107" t="n">
        <v>-13529445</v>
      </c>
      <c r="F155" s="107" t="n">
        <v>-12374984</v>
      </c>
      <c r="G155" s="107" t="n">
        <v>-8857212</v>
      </c>
      <c r="H155" s="107" t="n">
        <v>-8845614</v>
      </c>
      <c r="I155" s="107" t="n">
        <v>-8915001</v>
      </c>
      <c r="J155" s="107" t="n">
        <v>-11055794</v>
      </c>
      <c r="K155" s="107" t="n">
        <v>-11678144</v>
      </c>
      <c r="L155" s="107" t="n">
        <v>-12712980</v>
      </c>
      <c r="M155" s="107" t="n">
        <v>-12483044</v>
      </c>
      <c r="N155" s="107" t="n">
        <v>-14173143</v>
      </c>
      <c r="O155" s="107" t="n">
        <v>-16348617</v>
      </c>
      <c r="P155" s="107" t="n">
        <v>-18387476</v>
      </c>
      <c r="Q155" s="107" t="n">
        <v>-14154173</v>
      </c>
      <c r="R155" s="107" t="n">
        <v>-14562222</v>
      </c>
      <c r="S155" s="107" t="n">
        <v>-10967415</v>
      </c>
      <c r="T155" s="107" t="n">
        <v>-10623794</v>
      </c>
      <c r="U155" s="107" t="n">
        <v>-9417889</v>
      </c>
      <c r="V155" s="107" t="n">
        <v>-12436608</v>
      </c>
      <c r="W155" s="107" t="n">
        <v>-13966067</v>
      </c>
      <c r="X155" s="107" t="n">
        <v>-13213319</v>
      </c>
      <c r="Y155" s="107" t="n">
        <v>-12871369</v>
      </c>
      <c r="Z155" s="107" t="n">
        <v>-15322096</v>
      </c>
      <c r="AA155" s="107" t="n">
        <v>-310068957</v>
      </c>
    </row>
    <row r="156" customFormat="false" ht="11.25" hidden="false" customHeight="true" outlineLevel="0" collapsed="false">
      <c r="A156" s="108" t="s">
        <v>111</v>
      </c>
      <c r="B156" s="109"/>
      <c r="C156" s="110" t="n">
        <v>-41250774</v>
      </c>
      <c r="D156" s="110" t="n">
        <v>-43327072</v>
      </c>
      <c r="E156" s="110" t="n">
        <v>-36880799</v>
      </c>
      <c r="F156" s="110" t="n">
        <v>-32188998</v>
      </c>
      <c r="G156" s="110" t="n">
        <v>-24760814</v>
      </c>
      <c r="H156" s="110" t="n">
        <v>-24986485</v>
      </c>
      <c r="I156" s="110" t="n">
        <v>-25812658</v>
      </c>
      <c r="J156" s="110" t="n">
        <v>-33352743</v>
      </c>
      <c r="K156" s="110" t="n">
        <v>-38487472</v>
      </c>
      <c r="L156" s="110" t="n">
        <v>-34820652</v>
      </c>
      <c r="M156" s="110" t="n">
        <v>-36301504</v>
      </c>
      <c r="N156" s="110" t="n">
        <v>-37780814</v>
      </c>
      <c r="O156" s="110" t="n">
        <v>-42644093</v>
      </c>
      <c r="P156" s="110" t="n">
        <v>-51131739</v>
      </c>
      <c r="Q156" s="110" t="n">
        <v>-40854403</v>
      </c>
      <c r="R156" s="110" t="n">
        <v>-37974501</v>
      </c>
      <c r="S156" s="110" t="n">
        <v>-31815094</v>
      </c>
      <c r="T156" s="110" t="n">
        <v>-29563150</v>
      </c>
      <c r="U156" s="110" t="n">
        <v>-28663599</v>
      </c>
      <c r="V156" s="110" t="n">
        <v>-38781890</v>
      </c>
      <c r="W156" s="110" t="n">
        <v>-43366212</v>
      </c>
      <c r="X156" s="110" t="n">
        <v>-39292674</v>
      </c>
      <c r="Y156" s="110" t="n">
        <v>-37777230</v>
      </c>
      <c r="Z156" s="110" t="n">
        <v>-39327875</v>
      </c>
      <c r="AA156" s="111" t="n">
        <v>-871143245</v>
      </c>
    </row>
    <row r="158" customFormat="false" ht="12" hidden="false" customHeight="true" outlineLevel="0" collapsed="false">
      <c r="A158" s="113" t="s">
        <v>123</v>
      </c>
    </row>
    <row r="159" customFormat="false" ht="11.25" hidden="false" customHeight="true" outlineLevel="0" collapsed="false">
      <c r="A159" s="106" t="s">
        <v>124</v>
      </c>
      <c r="C159" s="114" t="n">
        <v>31.84</v>
      </c>
      <c r="D159" s="114" t="n">
        <v>33.02</v>
      </c>
      <c r="E159" s="114" t="n">
        <v>32.1</v>
      </c>
      <c r="F159" s="114" t="n">
        <v>31.08</v>
      </c>
      <c r="G159" s="114" t="n">
        <v>27</v>
      </c>
      <c r="H159" s="114" t="n">
        <v>27</v>
      </c>
      <c r="I159" s="114" t="n">
        <v>27.77</v>
      </c>
      <c r="J159" s="114" t="n">
        <v>42.29</v>
      </c>
      <c r="K159" s="114" t="n">
        <v>50.95</v>
      </c>
      <c r="L159" s="114" t="n">
        <v>41.27</v>
      </c>
      <c r="M159" s="114" t="n">
        <v>35.16</v>
      </c>
      <c r="N159" s="114" t="n">
        <v>37.7</v>
      </c>
      <c r="O159" s="114" t="n">
        <v>40.25</v>
      </c>
      <c r="P159" s="114" t="n">
        <v>41.78</v>
      </c>
      <c r="Q159" s="114" t="n">
        <v>38.72</v>
      </c>
      <c r="R159" s="114" t="n">
        <v>34.65</v>
      </c>
      <c r="S159" s="114" t="n">
        <v>32.61</v>
      </c>
      <c r="T159" s="114" t="n">
        <v>29.55</v>
      </c>
      <c r="U159" s="114" t="n">
        <v>31.59</v>
      </c>
      <c r="V159" s="114" t="n">
        <v>47.89</v>
      </c>
      <c r="W159" s="114" t="n">
        <v>52.99</v>
      </c>
      <c r="X159" s="114" t="n">
        <v>46.87</v>
      </c>
      <c r="Y159" s="114" t="n">
        <v>38.21</v>
      </c>
      <c r="Z159" s="114" t="n">
        <v>41.27</v>
      </c>
      <c r="AA159" s="114"/>
    </row>
    <row r="160" customFormat="false" ht="11.25" hidden="false" customHeight="true" outlineLevel="0" collapsed="false">
      <c r="A160" s="106" t="s">
        <v>125</v>
      </c>
      <c r="C160" s="114" t="n">
        <v>31.59</v>
      </c>
      <c r="D160" s="114" t="n">
        <v>32.51</v>
      </c>
      <c r="E160" s="114" t="n">
        <v>32.35</v>
      </c>
      <c r="F160" s="114" t="n">
        <v>31.59</v>
      </c>
      <c r="G160" s="114" t="n">
        <v>27.51</v>
      </c>
      <c r="H160" s="114" t="n">
        <v>27.26</v>
      </c>
      <c r="I160" s="114" t="n">
        <v>27.77</v>
      </c>
      <c r="J160" s="114" t="n">
        <v>42.03</v>
      </c>
      <c r="K160" s="114" t="n">
        <v>50.7</v>
      </c>
      <c r="L160" s="114" t="n">
        <v>41.01</v>
      </c>
      <c r="M160" s="114" t="n">
        <v>35.67</v>
      </c>
      <c r="N160" s="114" t="n">
        <v>37.7</v>
      </c>
      <c r="O160" s="114" t="n">
        <v>41.78</v>
      </c>
      <c r="P160" s="114" t="n">
        <v>41.78</v>
      </c>
      <c r="Q160" s="114" t="n">
        <v>38.72</v>
      </c>
      <c r="R160" s="114" t="n">
        <v>34.65</v>
      </c>
      <c r="S160" s="114" t="n">
        <v>32.61</v>
      </c>
      <c r="T160" s="114" t="n">
        <v>29.55</v>
      </c>
      <c r="U160" s="114" t="n">
        <v>31.59</v>
      </c>
      <c r="V160" s="114" t="n">
        <v>46.87</v>
      </c>
      <c r="W160" s="114" t="n">
        <v>51.97</v>
      </c>
      <c r="X160" s="114" t="n">
        <v>45.86</v>
      </c>
      <c r="Y160" s="114" t="n">
        <v>39.74</v>
      </c>
      <c r="Z160" s="114" t="n">
        <v>42.8</v>
      </c>
      <c r="AA160" s="114"/>
    </row>
    <row r="161" customFormat="false" ht="11.25" hidden="false" customHeight="true" outlineLevel="0" collapsed="false">
      <c r="A161" s="106" t="s">
        <v>126</v>
      </c>
      <c r="C161" s="115" t="n">
        <v>0.25</v>
      </c>
      <c r="D161" s="115" t="n">
        <v>0.510000000000005</v>
      </c>
      <c r="E161" s="115" t="n">
        <v>-0.25</v>
      </c>
      <c r="F161" s="115" t="n">
        <v>-0.510000000000002</v>
      </c>
      <c r="G161" s="115" t="n">
        <v>-0.510000000000002</v>
      </c>
      <c r="H161" s="115" t="n">
        <v>-0.260000000000002</v>
      </c>
      <c r="I161" s="115" t="n">
        <v>0</v>
      </c>
      <c r="J161" s="115" t="n">
        <v>0.259999999999998</v>
      </c>
      <c r="K161" s="115" t="n">
        <v>0.25</v>
      </c>
      <c r="L161" s="115" t="n">
        <v>0.260000000000005</v>
      </c>
      <c r="M161" s="115" t="n">
        <v>-0.510000000000005</v>
      </c>
      <c r="N161" s="115" t="n">
        <v>0</v>
      </c>
      <c r="O161" s="115" t="n">
        <v>-1.53</v>
      </c>
      <c r="P161" s="115" t="n">
        <v>0</v>
      </c>
      <c r="Q161" s="115" t="n">
        <v>0</v>
      </c>
      <c r="R161" s="115" t="n">
        <v>0</v>
      </c>
      <c r="S161" s="115" t="n">
        <v>0</v>
      </c>
      <c r="T161" s="115" t="n">
        <v>0</v>
      </c>
      <c r="U161" s="115" t="n">
        <v>0</v>
      </c>
      <c r="V161" s="115" t="n">
        <v>1.02</v>
      </c>
      <c r="W161" s="115" t="n">
        <v>1.02</v>
      </c>
      <c r="X161" s="115" t="n">
        <v>1.01</v>
      </c>
      <c r="Y161" s="115" t="n">
        <v>-1.53</v>
      </c>
      <c r="Z161" s="115" t="n">
        <v>-1.52999999999999</v>
      </c>
      <c r="AA161" s="114"/>
    </row>
    <row r="163" customFormat="false" ht="11.25" hidden="false" customHeight="true" outlineLevel="0" collapsed="false">
      <c r="A163" s="106" t="s">
        <v>127</v>
      </c>
      <c r="C163" s="114" t="n">
        <v>25.48</v>
      </c>
      <c r="D163" s="114" t="n">
        <v>26.75</v>
      </c>
      <c r="E163" s="114" t="n">
        <v>26.49</v>
      </c>
      <c r="F163" s="114" t="n">
        <v>24.46</v>
      </c>
      <c r="G163" s="114" t="n">
        <v>20.89</v>
      </c>
      <c r="H163" s="114" t="n">
        <v>19.36</v>
      </c>
      <c r="I163" s="114" t="n">
        <v>19.11</v>
      </c>
      <c r="J163" s="114" t="n">
        <v>28.02</v>
      </c>
      <c r="K163" s="114" t="n">
        <v>32.1</v>
      </c>
      <c r="L163" s="114" t="n">
        <v>28.02</v>
      </c>
      <c r="M163" s="114" t="n">
        <v>24.46</v>
      </c>
      <c r="N163" s="114" t="n">
        <v>26.49</v>
      </c>
      <c r="O163" s="114" t="n">
        <v>29.55</v>
      </c>
      <c r="P163" s="114" t="n">
        <v>29.55</v>
      </c>
      <c r="Q163" s="114" t="n">
        <v>26.49</v>
      </c>
      <c r="R163" s="114" t="n">
        <v>24.46</v>
      </c>
      <c r="S163" s="114" t="n">
        <v>21.91</v>
      </c>
      <c r="T163" s="114" t="n">
        <v>19.87</v>
      </c>
      <c r="U163" s="114" t="n">
        <v>19.36</v>
      </c>
      <c r="V163" s="114" t="n">
        <v>33.63</v>
      </c>
      <c r="W163" s="114" t="n">
        <v>36.68</v>
      </c>
      <c r="X163" s="114" t="n">
        <v>34.65</v>
      </c>
      <c r="Y163" s="114" t="n">
        <v>27.51</v>
      </c>
      <c r="Z163" s="114" t="n">
        <v>29.55</v>
      </c>
      <c r="AA163" s="114"/>
    </row>
    <row r="164" customFormat="false" ht="11.25" hidden="false" customHeight="true" outlineLevel="0" collapsed="false">
      <c r="A164" s="106" t="s">
        <v>128</v>
      </c>
      <c r="C164" s="114" t="n">
        <v>26.24</v>
      </c>
      <c r="D164" s="114" t="n">
        <v>27</v>
      </c>
      <c r="E164" s="114" t="n">
        <v>27</v>
      </c>
      <c r="F164" s="114" t="n">
        <v>23.95</v>
      </c>
      <c r="G164" s="114" t="n">
        <v>20.89</v>
      </c>
      <c r="H164" s="114" t="n">
        <v>19.36</v>
      </c>
      <c r="I164" s="114" t="n">
        <v>19.11</v>
      </c>
      <c r="J164" s="114" t="n">
        <v>28.02</v>
      </c>
      <c r="K164" s="114" t="n">
        <v>32.1</v>
      </c>
      <c r="L164" s="114" t="n">
        <v>28.02</v>
      </c>
      <c r="M164" s="114" t="n">
        <v>24.46</v>
      </c>
      <c r="N164" s="114" t="n">
        <v>26.49</v>
      </c>
      <c r="O164" s="114" t="n">
        <v>29.55</v>
      </c>
      <c r="P164" s="114" t="n">
        <v>29.55</v>
      </c>
      <c r="Q164" s="114" t="n">
        <v>26.49</v>
      </c>
      <c r="R164" s="114" t="n">
        <v>24.46</v>
      </c>
      <c r="S164" s="114" t="n">
        <v>21.91</v>
      </c>
      <c r="T164" s="114" t="n">
        <v>19.87</v>
      </c>
      <c r="U164" s="114" t="n">
        <v>19.36</v>
      </c>
      <c r="V164" s="114" t="n">
        <v>33.63</v>
      </c>
      <c r="W164" s="114" t="n">
        <v>36.68</v>
      </c>
      <c r="X164" s="114" t="n">
        <v>34.65</v>
      </c>
      <c r="Y164" s="114" t="n">
        <v>27.51</v>
      </c>
      <c r="Z164" s="114" t="n">
        <v>29.55</v>
      </c>
      <c r="AA164" s="114"/>
    </row>
    <row r="165" customFormat="false" ht="11.25" hidden="false" customHeight="true" outlineLevel="0" collapsed="false">
      <c r="A165" s="106" t="s">
        <v>129</v>
      </c>
      <c r="C165" s="115" t="n">
        <v>-0.759999999999998</v>
      </c>
      <c r="D165" s="115" t="n">
        <v>-0.25</v>
      </c>
      <c r="E165" s="115" t="n">
        <v>-0.510000000000002</v>
      </c>
      <c r="F165" s="115" t="n">
        <v>0.510000000000002</v>
      </c>
      <c r="G165" s="115" t="n">
        <v>0</v>
      </c>
      <c r="H165" s="115" t="n">
        <v>0</v>
      </c>
      <c r="I165" s="115" t="n">
        <v>0</v>
      </c>
      <c r="J165" s="115" t="n">
        <v>0</v>
      </c>
      <c r="K165" s="115" t="n">
        <v>0</v>
      </c>
      <c r="L165" s="115" t="n">
        <v>0</v>
      </c>
      <c r="M165" s="115" t="n">
        <v>0</v>
      </c>
      <c r="N165" s="115" t="n">
        <v>0</v>
      </c>
      <c r="O165" s="115" t="n">
        <v>0</v>
      </c>
      <c r="P165" s="115" t="n">
        <v>0</v>
      </c>
      <c r="Q165" s="115" t="n">
        <v>0</v>
      </c>
      <c r="R165" s="115" t="n">
        <v>0</v>
      </c>
      <c r="S165" s="115" t="n">
        <v>0</v>
      </c>
      <c r="T165" s="115" t="n">
        <v>0</v>
      </c>
      <c r="U165" s="115" t="n">
        <v>0</v>
      </c>
      <c r="V165" s="115" t="n">
        <v>0</v>
      </c>
      <c r="W165" s="115" t="n">
        <v>0</v>
      </c>
      <c r="X165" s="115" t="n">
        <v>0</v>
      </c>
      <c r="Y165" s="115" t="n">
        <v>0</v>
      </c>
      <c r="Z165" s="115" t="n">
        <v>0</v>
      </c>
      <c r="AA165" s="114"/>
    </row>
    <row r="167" customFormat="false" ht="12" hidden="false" customHeight="true" outlineLevel="0" collapsed="false">
      <c r="A167" s="113" t="s">
        <v>130</v>
      </c>
    </row>
    <row r="168" customFormat="false" ht="11.25" hidden="false" customHeight="true" outlineLevel="0" collapsed="false">
      <c r="A168" s="106" t="s">
        <v>131</v>
      </c>
      <c r="C168" s="114" t="n">
        <v>0</v>
      </c>
      <c r="D168" s="114" t="n">
        <v>0</v>
      </c>
      <c r="E168" s="114" t="n">
        <v>0</v>
      </c>
      <c r="F168" s="114" t="n">
        <v>0</v>
      </c>
      <c r="G168" s="114" t="n">
        <v>0</v>
      </c>
      <c r="H168" s="114" t="n">
        <v>0</v>
      </c>
      <c r="I168" s="114" t="n">
        <v>0</v>
      </c>
      <c r="J168" s="114" t="n">
        <v>0</v>
      </c>
      <c r="K168" s="114" t="n">
        <v>0</v>
      </c>
      <c r="L168" s="114" t="n">
        <v>0</v>
      </c>
      <c r="M168" s="114" t="n">
        <v>0</v>
      </c>
      <c r="N168" s="114" t="n">
        <v>0</v>
      </c>
      <c r="O168" s="114" t="n">
        <v>0</v>
      </c>
      <c r="P168" s="114" t="n">
        <v>0</v>
      </c>
      <c r="Q168" s="114" t="n">
        <v>0</v>
      </c>
      <c r="R168" s="114" t="n">
        <v>0</v>
      </c>
      <c r="S168" s="114" t="n">
        <v>0</v>
      </c>
      <c r="T168" s="114" t="n">
        <v>0</v>
      </c>
      <c r="U168" s="114" t="n">
        <v>0</v>
      </c>
      <c r="V168" s="114" t="n">
        <v>0</v>
      </c>
      <c r="W168" s="114" t="n">
        <v>0</v>
      </c>
      <c r="X168" s="114" t="n">
        <v>0</v>
      </c>
      <c r="Y168" s="114" t="n">
        <v>0</v>
      </c>
      <c r="Z168" s="114" t="n">
        <v>0</v>
      </c>
      <c r="AA168" s="114"/>
    </row>
    <row r="169" customFormat="false" ht="11.25" hidden="false" customHeight="true" outlineLevel="0" collapsed="false">
      <c r="A169" s="106" t="s">
        <v>132</v>
      </c>
      <c r="C169" s="114" t="n">
        <v>0</v>
      </c>
      <c r="D169" s="114" t="n">
        <v>0</v>
      </c>
      <c r="E169" s="114" t="n">
        <v>0</v>
      </c>
      <c r="F169" s="114" t="n">
        <v>0</v>
      </c>
      <c r="G169" s="114" t="n">
        <v>0</v>
      </c>
      <c r="H169" s="114" t="n">
        <v>0</v>
      </c>
      <c r="I169" s="114" t="n">
        <v>0</v>
      </c>
      <c r="J169" s="114" t="n">
        <v>0</v>
      </c>
      <c r="K169" s="114" t="n">
        <v>0</v>
      </c>
      <c r="L169" s="114" t="n">
        <v>0</v>
      </c>
      <c r="M169" s="114" t="n">
        <v>0</v>
      </c>
      <c r="N169" s="114" t="n">
        <v>0</v>
      </c>
      <c r="O169" s="114" t="n">
        <v>0</v>
      </c>
      <c r="P169" s="114" t="n">
        <v>0</v>
      </c>
      <c r="Q169" s="114" t="n">
        <v>0</v>
      </c>
      <c r="R169" s="114" t="n">
        <v>0</v>
      </c>
      <c r="S169" s="114" t="n">
        <v>0</v>
      </c>
      <c r="T169" s="114" t="n">
        <v>0</v>
      </c>
      <c r="U169" s="114" t="n">
        <v>0</v>
      </c>
      <c r="V169" s="114" t="n">
        <v>0</v>
      </c>
      <c r="W169" s="114" t="n">
        <v>0</v>
      </c>
      <c r="X169" s="114" t="n">
        <v>0</v>
      </c>
      <c r="Y169" s="114" t="n">
        <v>0</v>
      </c>
      <c r="Z169" s="114" t="n">
        <v>0</v>
      </c>
      <c r="AA169" s="114"/>
    </row>
    <row r="171" customFormat="false" ht="11.25" hidden="false" customHeight="true" outlineLevel="0" collapsed="false">
      <c r="A171" s="106" t="s">
        <v>133</v>
      </c>
      <c r="C171" s="114" t="n">
        <v>0</v>
      </c>
      <c r="D171" s="114" t="n">
        <v>0</v>
      </c>
      <c r="E171" s="114" t="n">
        <v>0</v>
      </c>
      <c r="F171" s="114" t="n">
        <v>0</v>
      </c>
      <c r="G171" s="114" t="n">
        <v>0</v>
      </c>
      <c r="H171" s="114" t="n">
        <v>0</v>
      </c>
      <c r="I171" s="114" t="n">
        <v>0</v>
      </c>
      <c r="J171" s="114" t="n">
        <v>0</v>
      </c>
      <c r="K171" s="114" t="n">
        <v>0</v>
      </c>
      <c r="L171" s="114" t="n">
        <v>0</v>
      </c>
      <c r="M171" s="114" t="n">
        <v>0</v>
      </c>
      <c r="N171" s="114" t="n">
        <v>0</v>
      </c>
      <c r="O171" s="114" t="n">
        <v>0</v>
      </c>
      <c r="P171" s="114" t="n">
        <v>0</v>
      </c>
      <c r="Q171" s="114" t="n">
        <v>0</v>
      </c>
      <c r="R171" s="114" t="n">
        <v>0</v>
      </c>
      <c r="S171" s="114" t="n">
        <v>0</v>
      </c>
      <c r="T171" s="114" t="n">
        <v>0</v>
      </c>
      <c r="U171" s="114" t="n">
        <v>0</v>
      </c>
      <c r="V171" s="114" t="n">
        <v>0</v>
      </c>
      <c r="W171" s="114" t="n">
        <v>0</v>
      </c>
      <c r="X171" s="114" t="n">
        <v>0</v>
      </c>
      <c r="Y171" s="114" t="n">
        <v>0</v>
      </c>
      <c r="Z171" s="114" t="n">
        <v>0</v>
      </c>
      <c r="AA171" s="114"/>
    </row>
    <row r="172" customFormat="false" ht="11.25" hidden="false" customHeight="true" outlineLevel="0" collapsed="false">
      <c r="A172" s="106" t="s">
        <v>134</v>
      </c>
      <c r="C172" s="114" t="n">
        <v>0</v>
      </c>
      <c r="D172" s="114" t="n">
        <v>0</v>
      </c>
      <c r="E172" s="114" t="n">
        <v>0</v>
      </c>
      <c r="F172" s="114" t="n">
        <v>0</v>
      </c>
      <c r="G172" s="114" t="n">
        <v>0</v>
      </c>
      <c r="H172" s="114" t="n">
        <v>0</v>
      </c>
      <c r="I172" s="114" t="n">
        <v>0</v>
      </c>
      <c r="J172" s="114" t="n">
        <v>0</v>
      </c>
      <c r="K172" s="114" t="n">
        <v>0</v>
      </c>
      <c r="L172" s="114" t="n">
        <v>0</v>
      </c>
      <c r="M172" s="114" t="n">
        <v>0</v>
      </c>
      <c r="N172" s="114" t="n">
        <v>0</v>
      </c>
      <c r="O172" s="114" t="n">
        <v>0</v>
      </c>
      <c r="P172" s="114" t="n">
        <v>0</v>
      </c>
      <c r="Q172" s="114" t="n">
        <v>0</v>
      </c>
      <c r="R172" s="114" t="n">
        <v>0</v>
      </c>
      <c r="S172" s="114" t="n">
        <v>0</v>
      </c>
      <c r="T172" s="114" t="n">
        <v>0</v>
      </c>
      <c r="U172" s="114" t="n">
        <v>0</v>
      </c>
      <c r="V172" s="114" t="n">
        <v>0</v>
      </c>
      <c r="W172" s="114" t="n">
        <v>0</v>
      </c>
      <c r="X172" s="114" t="n">
        <v>0</v>
      </c>
      <c r="Y172" s="114" t="n">
        <v>0</v>
      </c>
      <c r="Z172" s="114" t="n">
        <v>0</v>
      </c>
      <c r="AA172" s="114"/>
    </row>
    <row r="174" customFormat="false" ht="12" hidden="false" customHeight="true" outlineLevel="0" collapsed="false">
      <c r="A174" s="104" t="s">
        <v>140</v>
      </c>
      <c r="C174" s="105" t="s">
        <v>35</v>
      </c>
      <c r="D174" s="105" t="s">
        <v>36</v>
      </c>
      <c r="E174" s="105" t="s">
        <v>37</v>
      </c>
      <c r="F174" s="105" t="s">
        <v>38</v>
      </c>
      <c r="G174" s="105" t="s">
        <v>39</v>
      </c>
      <c r="H174" s="105" t="s">
        <v>40</v>
      </c>
      <c r="I174" s="105" t="s">
        <v>41</v>
      </c>
      <c r="J174" s="105" t="s">
        <v>42</v>
      </c>
      <c r="K174" s="105" t="s">
        <v>43</v>
      </c>
      <c r="L174" s="105" t="s">
        <v>44</v>
      </c>
      <c r="M174" s="105" t="s">
        <v>45</v>
      </c>
      <c r="N174" s="105" t="s">
        <v>46</v>
      </c>
      <c r="O174" s="105" t="s">
        <v>47</v>
      </c>
      <c r="P174" s="105" t="s">
        <v>48</v>
      </c>
      <c r="Q174" s="105" t="s">
        <v>49</v>
      </c>
      <c r="R174" s="105" t="s">
        <v>50</v>
      </c>
      <c r="S174" s="105" t="s">
        <v>51</v>
      </c>
      <c r="T174" s="105" t="s">
        <v>52</v>
      </c>
      <c r="U174" s="105" t="s">
        <v>53</v>
      </c>
      <c r="V174" s="105" t="s">
        <v>54</v>
      </c>
      <c r="W174" s="105" t="s">
        <v>55</v>
      </c>
      <c r="X174" s="105" t="s">
        <v>56</v>
      </c>
      <c r="Y174" s="105" t="s">
        <v>57</v>
      </c>
      <c r="Z174" s="105" t="s">
        <v>58</v>
      </c>
      <c r="AA174" s="105" t="s">
        <v>34</v>
      </c>
    </row>
    <row r="175" customFormat="false" ht="11.25" hidden="false" customHeight="true" outlineLevel="0" collapsed="false">
      <c r="A175" s="106" t="s">
        <v>117</v>
      </c>
      <c r="C175" s="107" t="n">
        <v>0</v>
      </c>
      <c r="D175" s="107" t="n">
        <v>0</v>
      </c>
      <c r="E175" s="107" t="n">
        <v>0</v>
      </c>
      <c r="F175" s="107" t="n">
        <v>0</v>
      </c>
      <c r="G175" s="107" t="n">
        <v>0</v>
      </c>
      <c r="H175" s="107" t="n">
        <v>0</v>
      </c>
      <c r="I175" s="107" t="n">
        <v>0</v>
      </c>
      <c r="J175" s="107" t="n">
        <v>0</v>
      </c>
      <c r="K175" s="107" t="n">
        <v>0</v>
      </c>
      <c r="L175" s="107" t="n">
        <v>0</v>
      </c>
      <c r="M175" s="107" t="n">
        <v>0</v>
      </c>
      <c r="N175" s="107" t="n">
        <v>0</v>
      </c>
      <c r="O175" s="107" t="n">
        <v>0</v>
      </c>
      <c r="P175" s="107" t="n">
        <v>0</v>
      </c>
      <c r="Q175" s="107" t="n">
        <v>0</v>
      </c>
      <c r="R175" s="107" t="n">
        <v>0</v>
      </c>
      <c r="S175" s="107" t="n">
        <v>0</v>
      </c>
      <c r="T175" s="107" t="n">
        <v>0</v>
      </c>
      <c r="U175" s="107" t="n">
        <v>0</v>
      </c>
      <c r="V175" s="107" t="n">
        <v>0</v>
      </c>
      <c r="W175" s="107" t="n">
        <v>0</v>
      </c>
      <c r="X175" s="107" t="n">
        <v>0</v>
      </c>
      <c r="Y175" s="107" t="n">
        <v>0</v>
      </c>
      <c r="Z175" s="107" t="n">
        <v>0</v>
      </c>
      <c r="AA175" s="107" t="n">
        <v>0</v>
      </c>
    </row>
    <row r="176" customFormat="false" ht="11.25" hidden="false" customHeight="true" outlineLevel="0" collapsed="false">
      <c r="A176" s="106" t="s">
        <v>118</v>
      </c>
      <c r="C176" s="107" t="n">
        <v>0</v>
      </c>
      <c r="D176" s="107" t="n">
        <v>0</v>
      </c>
      <c r="E176" s="107" t="n">
        <v>0</v>
      </c>
      <c r="F176" s="107" t="n">
        <v>0</v>
      </c>
      <c r="G176" s="107" t="n">
        <v>0</v>
      </c>
      <c r="H176" s="107" t="n">
        <v>0</v>
      </c>
      <c r="I176" s="107" t="n">
        <v>0</v>
      </c>
      <c r="J176" s="107" t="n">
        <v>0</v>
      </c>
      <c r="K176" s="107" t="n">
        <v>0</v>
      </c>
      <c r="L176" s="107" t="n">
        <v>0</v>
      </c>
      <c r="M176" s="107" t="n">
        <v>0</v>
      </c>
      <c r="N176" s="107" t="n">
        <v>0</v>
      </c>
      <c r="O176" s="107" t="n">
        <v>0</v>
      </c>
      <c r="P176" s="107" t="n">
        <v>0</v>
      </c>
      <c r="Q176" s="107" t="n">
        <v>0</v>
      </c>
      <c r="R176" s="107" t="n">
        <v>0</v>
      </c>
      <c r="S176" s="107" t="n">
        <v>0</v>
      </c>
      <c r="T176" s="107" t="n">
        <v>0</v>
      </c>
      <c r="U176" s="107" t="n">
        <v>0</v>
      </c>
      <c r="V176" s="107" t="n">
        <v>0</v>
      </c>
      <c r="W176" s="107" t="n">
        <v>0</v>
      </c>
      <c r="X176" s="107" t="n">
        <v>0</v>
      </c>
      <c r="Y176" s="107" t="n">
        <v>0</v>
      </c>
      <c r="Z176" s="107" t="n">
        <v>0</v>
      </c>
      <c r="AA176" s="107" t="n">
        <v>0</v>
      </c>
    </row>
    <row r="177" customFormat="false" ht="11.25" hidden="false" customHeight="true" outlineLevel="0" collapsed="false">
      <c r="A177" s="108" t="s">
        <v>102</v>
      </c>
      <c r="B177" s="109"/>
      <c r="C177" s="110" t="n">
        <v>0</v>
      </c>
      <c r="D177" s="110" t="n">
        <v>0</v>
      </c>
      <c r="E177" s="110" t="n">
        <v>0</v>
      </c>
      <c r="F177" s="110" t="n">
        <v>0</v>
      </c>
      <c r="G177" s="110" t="n">
        <v>0</v>
      </c>
      <c r="H177" s="110" t="n">
        <v>0</v>
      </c>
      <c r="I177" s="110" t="n">
        <v>0</v>
      </c>
      <c r="J177" s="110" t="n">
        <v>0</v>
      </c>
      <c r="K177" s="110" t="n">
        <v>0</v>
      </c>
      <c r="L177" s="110" t="n">
        <v>0</v>
      </c>
      <c r="M177" s="110" t="n">
        <v>0</v>
      </c>
      <c r="N177" s="110" t="n">
        <v>0</v>
      </c>
      <c r="O177" s="110" t="n">
        <v>0</v>
      </c>
      <c r="P177" s="110" t="n">
        <v>0</v>
      </c>
      <c r="Q177" s="110" t="n">
        <v>0</v>
      </c>
      <c r="R177" s="110" t="n">
        <v>0</v>
      </c>
      <c r="S177" s="110" t="n">
        <v>0</v>
      </c>
      <c r="T177" s="110" t="n">
        <v>0</v>
      </c>
      <c r="U177" s="110" t="n">
        <v>0</v>
      </c>
      <c r="V177" s="110" t="n">
        <v>0</v>
      </c>
      <c r="W177" s="110" t="n">
        <v>0</v>
      </c>
      <c r="X177" s="110" t="n">
        <v>0</v>
      </c>
      <c r="Y177" s="110" t="n">
        <v>0</v>
      </c>
      <c r="Z177" s="110" t="n">
        <v>0</v>
      </c>
      <c r="AA177" s="111" t="n">
        <v>0</v>
      </c>
    </row>
    <row r="179" customFormat="false" ht="11.25" hidden="false" customHeight="true" outlineLevel="0" collapsed="false">
      <c r="A179" s="106" t="s">
        <v>119</v>
      </c>
      <c r="C179" s="107" t="n">
        <v>0</v>
      </c>
      <c r="D179" s="107" t="n">
        <v>0</v>
      </c>
      <c r="E179" s="107" t="n">
        <v>0</v>
      </c>
      <c r="F179" s="107" t="n">
        <v>0</v>
      </c>
      <c r="G179" s="107" t="n">
        <v>0</v>
      </c>
      <c r="H179" s="107" t="n">
        <v>0</v>
      </c>
      <c r="I179" s="107" t="n">
        <v>0</v>
      </c>
      <c r="J179" s="107" t="n">
        <v>0</v>
      </c>
      <c r="K179" s="107" t="n">
        <v>0</v>
      </c>
      <c r="L179" s="107" t="n">
        <v>0</v>
      </c>
      <c r="M179" s="107" t="n">
        <v>0</v>
      </c>
      <c r="N179" s="107" t="n">
        <v>0</v>
      </c>
      <c r="O179" s="107" t="n">
        <v>0</v>
      </c>
      <c r="P179" s="107" t="n">
        <v>0</v>
      </c>
      <c r="Q179" s="107" t="n">
        <v>0</v>
      </c>
      <c r="R179" s="107" t="n">
        <v>0</v>
      </c>
      <c r="S179" s="107" t="n">
        <v>0</v>
      </c>
      <c r="T179" s="107" t="n">
        <v>0</v>
      </c>
      <c r="U179" s="107" t="n">
        <v>0</v>
      </c>
      <c r="V179" s="107" t="n">
        <v>0</v>
      </c>
      <c r="W179" s="107" t="n">
        <v>0</v>
      </c>
      <c r="X179" s="107" t="n">
        <v>0</v>
      </c>
      <c r="Y179" s="107" t="n">
        <v>0</v>
      </c>
      <c r="Z179" s="107" t="n">
        <v>0</v>
      </c>
      <c r="AA179" s="107" t="n">
        <v>0</v>
      </c>
    </row>
    <row r="180" customFormat="false" ht="11.25" hidden="false" customHeight="true" outlineLevel="0" collapsed="false">
      <c r="A180" s="106" t="s">
        <v>120</v>
      </c>
      <c r="C180" s="112" t="n">
        <v>0</v>
      </c>
      <c r="D180" s="112" t="n">
        <v>0</v>
      </c>
      <c r="E180" s="112" t="n">
        <v>0</v>
      </c>
      <c r="F180" s="112" t="n">
        <v>0</v>
      </c>
      <c r="G180" s="112" t="n">
        <v>0</v>
      </c>
      <c r="H180" s="112" t="n">
        <v>0</v>
      </c>
      <c r="I180" s="112" t="n">
        <v>0</v>
      </c>
      <c r="J180" s="112" t="n">
        <v>0</v>
      </c>
      <c r="K180" s="112" t="n">
        <v>0</v>
      </c>
      <c r="L180" s="112" t="n">
        <v>0</v>
      </c>
      <c r="M180" s="112" t="n">
        <v>0</v>
      </c>
      <c r="N180" s="112" t="n">
        <v>0</v>
      </c>
      <c r="O180" s="112" t="n">
        <v>0</v>
      </c>
      <c r="P180" s="112" t="n">
        <v>0</v>
      </c>
      <c r="Q180" s="112" t="n">
        <v>0</v>
      </c>
      <c r="R180" s="112" t="n">
        <v>0</v>
      </c>
      <c r="S180" s="112" t="n">
        <v>0</v>
      </c>
      <c r="T180" s="112" t="n">
        <v>0</v>
      </c>
      <c r="U180" s="112" t="n">
        <v>0</v>
      </c>
      <c r="V180" s="112" t="n">
        <v>0</v>
      </c>
      <c r="W180" s="112" t="n">
        <v>0</v>
      </c>
      <c r="X180" s="112" t="n">
        <v>0</v>
      </c>
      <c r="Y180" s="112" t="n">
        <v>0</v>
      </c>
      <c r="Z180" s="112" t="n">
        <v>0</v>
      </c>
      <c r="AA180" s="112" t="n">
        <v>0</v>
      </c>
    </row>
    <row r="182" customFormat="false" ht="11.25" hidden="false" customHeight="true" outlineLevel="0" collapsed="false">
      <c r="A182" s="106" t="s">
        <v>121</v>
      </c>
      <c r="C182" s="107" t="n">
        <v>0</v>
      </c>
      <c r="D182" s="107" t="n">
        <v>0</v>
      </c>
      <c r="E182" s="107" t="n">
        <v>0</v>
      </c>
      <c r="F182" s="107" t="n">
        <v>0</v>
      </c>
      <c r="G182" s="107" t="n">
        <v>0</v>
      </c>
      <c r="H182" s="107" t="n">
        <v>0</v>
      </c>
      <c r="I182" s="107" t="n">
        <v>0</v>
      </c>
      <c r="J182" s="107" t="n">
        <v>0</v>
      </c>
      <c r="K182" s="107" t="n">
        <v>0</v>
      </c>
      <c r="L182" s="107" t="n">
        <v>0</v>
      </c>
      <c r="M182" s="107" t="n">
        <v>0</v>
      </c>
      <c r="N182" s="107" t="n">
        <v>0</v>
      </c>
      <c r="O182" s="107" t="n">
        <v>0</v>
      </c>
      <c r="P182" s="107" t="n">
        <v>0</v>
      </c>
      <c r="Q182" s="107" t="n">
        <v>0</v>
      </c>
      <c r="R182" s="107" t="n">
        <v>0</v>
      </c>
      <c r="S182" s="107" t="n">
        <v>0</v>
      </c>
      <c r="T182" s="107" t="n">
        <v>0</v>
      </c>
      <c r="U182" s="107" t="n">
        <v>0</v>
      </c>
      <c r="V182" s="107" t="n">
        <v>0</v>
      </c>
      <c r="W182" s="107" t="n">
        <v>0</v>
      </c>
      <c r="X182" s="107" t="n">
        <v>0</v>
      </c>
      <c r="Y182" s="107" t="n">
        <v>0</v>
      </c>
      <c r="Z182" s="107" t="n">
        <v>0</v>
      </c>
      <c r="AA182" s="107" t="n">
        <v>0</v>
      </c>
    </row>
    <row r="183" customFormat="false" ht="11.25" hidden="false" customHeight="true" outlineLevel="0" collapsed="false">
      <c r="A183" s="106" t="s">
        <v>122</v>
      </c>
      <c r="C183" s="107" t="n">
        <v>0</v>
      </c>
      <c r="D183" s="107" t="n">
        <v>0</v>
      </c>
      <c r="E183" s="107" t="n">
        <v>0</v>
      </c>
      <c r="F183" s="107" t="n">
        <v>0</v>
      </c>
      <c r="G183" s="107" t="n">
        <v>0</v>
      </c>
      <c r="H183" s="107" t="n">
        <v>0</v>
      </c>
      <c r="I183" s="107" t="n">
        <v>0</v>
      </c>
      <c r="J183" s="107" t="n">
        <v>0</v>
      </c>
      <c r="K183" s="107" t="n">
        <v>0</v>
      </c>
      <c r="L183" s="107" t="n">
        <v>0</v>
      </c>
      <c r="M183" s="107" t="n">
        <v>0</v>
      </c>
      <c r="N183" s="107" t="n">
        <v>0</v>
      </c>
      <c r="O183" s="107" t="n">
        <v>0</v>
      </c>
      <c r="P183" s="107" t="n">
        <v>0</v>
      </c>
      <c r="Q183" s="107" t="n">
        <v>0</v>
      </c>
      <c r="R183" s="107" t="n">
        <v>0</v>
      </c>
      <c r="S183" s="107" t="n">
        <v>0</v>
      </c>
      <c r="T183" s="107" t="n">
        <v>0</v>
      </c>
      <c r="U183" s="107" t="n">
        <v>0</v>
      </c>
      <c r="V183" s="107" t="n">
        <v>0</v>
      </c>
      <c r="W183" s="107" t="n">
        <v>0</v>
      </c>
      <c r="X183" s="107" t="n">
        <v>0</v>
      </c>
      <c r="Y183" s="107" t="n">
        <v>0</v>
      </c>
      <c r="Z183" s="107" t="n">
        <v>0</v>
      </c>
      <c r="AA183" s="107" t="n">
        <v>0</v>
      </c>
    </row>
    <row r="184" customFormat="false" ht="11.25" hidden="false" customHeight="true" outlineLevel="0" collapsed="false">
      <c r="A184" s="108" t="s">
        <v>111</v>
      </c>
      <c r="B184" s="109"/>
      <c r="C184" s="110" t="n">
        <v>0</v>
      </c>
      <c r="D184" s="110" t="n">
        <v>0</v>
      </c>
      <c r="E184" s="110" t="n">
        <v>0</v>
      </c>
      <c r="F184" s="110" t="n">
        <v>0</v>
      </c>
      <c r="G184" s="110" t="n">
        <v>0</v>
      </c>
      <c r="H184" s="110" t="n">
        <v>0</v>
      </c>
      <c r="I184" s="110" t="n">
        <v>0</v>
      </c>
      <c r="J184" s="110" t="n">
        <v>0</v>
      </c>
      <c r="K184" s="110" t="n">
        <v>0</v>
      </c>
      <c r="L184" s="110" t="n">
        <v>0</v>
      </c>
      <c r="M184" s="110" t="n">
        <v>0</v>
      </c>
      <c r="N184" s="110" t="n">
        <v>0</v>
      </c>
      <c r="O184" s="110" t="n">
        <v>0</v>
      </c>
      <c r="P184" s="110" t="n">
        <v>0</v>
      </c>
      <c r="Q184" s="110" t="n">
        <v>0</v>
      </c>
      <c r="R184" s="110" t="n">
        <v>0</v>
      </c>
      <c r="S184" s="110" t="n">
        <v>0</v>
      </c>
      <c r="T184" s="110" t="n">
        <v>0</v>
      </c>
      <c r="U184" s="110" t="n">
        <v>0</v>
      </c>
      <c r="V184" s="110" t="n">
        <v>0</v>
      </c>
      <c r="W184" s="110" t="n">
        <v>0</v>
      </c>
      <c r="X184" s="110" t="n">
        <v>0</v>
      </c>
      <c r="Y184" s="110" t="n">
        <v>0</v>
      </c>
      <c r="Z184" s="110" t="n">
        <v>0</v>
      </c>
      <c r="AA184" s="111" t="n">
        <v>0</v>
      </c>
    </row>
    <row r="186" customFormat="false" ht="12" hidden="false" customHeight="true" outlineLevel="0" collapsed="false">
      <c r="A186" s="113" t="s">
        <v>123</v>
      </c>
    </row>
    <row r="187" customFormat="false" ht="11.25" hidden="false" customHeight="true" outlineLevel="0" collapsed="false">
      <c r="A187" s="106" t="s">
        <v>124</v>
      </c>
      <c r="C187" s="114" t="n">
        <v>26.5</v>
      </c>
      <c r="D187" s="114" t="n">
        <v>29.5</v>
      </c>
      <c r="E187" s="114" t="n">
        <v>28.75</v>
      </c>
      <c r="F187" s="114" t="n">
        <v>28.5</v>
      </c>
      <c r="G187" s="114" t="n">
        <v>29.25</v>
      </c>
      <c r="H187" s="114" t="n">
        <v>32.75</v>
      </c>
      <c r="I187" s="114" t="n">
        <v>40.5</v>
      </c>
      <c r="J187" s="114" t="n">
        <v>52.25</v>
      </c>
      <c r="K187" s="114" t="n">
        <v>61.5</v>
      </c>
      <c r="L187" s="114" t="n">
        <v>47.25</v>
      </c>
      <c r="M187" s="114" t="n">
        <v>35.25</v>
      </c>
      <c r="N187" s="114" t="n">
        <v>33.25</v>
      </c>
      <c r="O187" s="114" t="n">
        <v>36.75</v>
      </c>
      <c r="P187" s="114" t="n">
        <v>0</v>
      </c>
      <c r="Q187" s="114" t="n">
        <v>0</v>
      </c>
      <c r="R187" s="114" t="n">
        <v>0</v>
      </c>
      <c r="S187" s="114" t="n">
        <v>0</v>
      </c>
      <c r="T187" s="114" t="n">
        <v>0</v>
      </c>
      <c r="U187" s="114" t="n">
        <v>0</v>
      </c>
      <c r="V187" s="114" t="n">
        <v>0</v>
      </c>
      <c r="W187" s="114" t="n">
        <v>0</v>
      </c>
      <c r="X187" s="114" t="n">
        <v>0</v>
      </c>
      <c r="Y187" s="114" t="n">
        <v>0</v>
      </c>
      <c r="Z187" s="114" t="n">
        <v>0</v>
      </c>
      <c r="AA187" s="114"/>
    </row>
    <row r="188" customFormat="false" ht="11.25" hidden="false" customHeight="true" outlineLevel="0" collapsed="false">
      <c r="A188" s="106" t="s">
        <v>125</v>
      </c>
      <c r="C188" s="114" t="n">
        <v>26.4</v>
      </c>
      <c r="D188" s="114" t="n">
        <v>29</v>
      </c>
      <c r="E188" s="114" t="n">
        <v>29</v>
      </c>
      <c r="F188" s="114" t="n">
        <v>29</v>
      </c>
      <c r="G188" s="114" t="n">
        <v>29.25</v>
      </c>
      <c r="H188" s="114" t="n">
        <v>32.75</v>
      </c>
      <c r="I188" s="114" t="n">
        <v>40.5</v>
      </c>
      <c r="J188" s="114" t="n">
        <v>52.5</v>
      </c>
      <c r="K188" s="114" t="n">
        <v>61.75</v>
      </c>
      <c r="L188" s="114" t="n">
        <v>47.5</v>
      </c>
      <c r="M188" s="114" t="n">
        <v>35.5</v>
      </c>
      <c r="N188" s="114" t="n">
        <v>33.5</v>
      </c>
      <c r="O188" s="114" t="n">
        <v>37</v>
      </c>
      <c r="P188" s="114" t="n">
        <v>0</v>
      </c>
      <c r="Q188" s="114" t="n">
        <v>0</v>
      </c>
      <c r="R188" s="114" t="n">
        <v>0</v>
      </c>
      <c r="S188" s="114" t="n">
        <v>0</v>
      </c>
      <c r="T188" s="114" t="n">
        <v>0</v>
      </c>
      <c r="U188" s="114" t="n">
        <v>0</v>
      </c>
      <c r="V188" s="114" t="n">
        <v>0</v>
      </c>
      <c r="W188" s="114" t="n">
        <v>0</v>
      </c>
      <c r="X188" s="114" t="n">
        <v>0</v>
      </c>
      <c r="Y188" s="114" t="n">
        <v>0</v>
      </c>
      <c r="Z188" s="114" t="n">
        <v>0</v>
      </c>
      <c r="AA188" s="114"/>
    </row>
    <row r="189" customFormat="false" ht="11.25" hidden="false" customHeight="true" outlineLevel="0" collapsed="false">
      <c r="A189" s="106" t="s">
        <v>126</v>
      </c>
      <c r="C189" s="115" t="n">
        <v>0.100000000000001</v>
      </c>
      <c r="D189" s="115" t="n">
        <v>0.5</v>
      </c>
      <c r="E189" s="115" t="n">
        <v>-0.25</v>
      </c>
      <c r="F189" s="115" t="n">
        <v>-0.5</v>
      </c>
      <c r="G189" s="115" t="n">
        <v>0</v>
      </c>
      <c r="H189" s="115" t="n">
        <v>0</v>
      </c>
      <c r="I189" s="115" t="n">
        <v>0</v>
      </c>
      <c r="J189" s="115" t="n">
        <v>-0.25</v>
      </c>
      <c r="K189" s="115" t="n">
        <v>-0.25</v>
      </c>
      <c r="L189" s="115" t="n">
        <v>-0.25</v>
      </c>
      <c r="M189" s="115" t="n">
        <v>-0.25</v>
      </c>
      <c r="N189" s="115" t="n">
        <v>-0.25</v>
      </c>
      <c r="O189" s="115" t="n">
        <v>-0.25</v>
      </c>
      <c r="P189" s="115" t="n">
        <v>0</v>
      </c>
      <c r="Q189" s="115" t="n">
        <v>0</v>
      </c>
      <c r="R189" s="115" t="n">
        <v>0</v>
      </c>
      <c r="S189" s="115" t="n">
        <v>0</v>
      </c>
      <c r="T189" s="115" t="n">
        <v>0</v>
      </c>
      <c r="U189" s="115" t="n">
        <v>0</v>
      </c>
      <c r="V189" s="115" t="n">
        <v>0</v>
      </c>
      <c r="W189" s="115" t="n">
        <v>0</v>
      </c>
      <c r="X189" s="115" t="n">
        <v>0</v>
      </c>
      <c r="Y189" s="115" t="n">
        <v>0</v>
      </c>
      <c r="Z189" s="115" t="n">
        <v>0</v>
      </c>
      <c r="AA189" s="114"/>
    </row>
    <row r="191" customFormat="false" ht="11.25" hidden="false" customHeight="true" outlineLevel="0" collapsed="false">
      <c r="A191" s="106" t="s">
        <v>127</v>
      </c>
      <c r="C191" s="114" t="n">
        <v>0</v>
      </c>
      <c r="D191" s="114" t="n">
        <v>0</v>
      </c>
      <c r="E191" s="114" t="n">
        <v>0</v>
      </c>
      <c r="F191" s="114" t="n">
        <v>0</v>
      </c>
      <c r="G191" s="114" t="n">
        <v>0</v>
      </c>
      <c r="H191" s="114" t="n">
        <v>0</v>
      </c>
      <c r="I191" s="114" t="n">
        <v>0</v>
      </c>
      <c r="J191" s="114" t="n">
        <v>0</v>
      </c>
      <c r="K191" s="114" t="n">
        <v>0</v>
      </c>
      <c r="L191" s="114" t="n">
        <v>0</v>
      </c>
      <c r="M191" s="114" t="n">
        <v>0</v>
      </c>
      <c r="N191" s="114" t="n">
        <v>0</v>
      </c>
      <c r="O191" s="114" t="n">
        <v>0</v>
      </c>
      <c r="P191" s="114" t="n">
        <v>0</v>
      </c>
      <c r="Q191" s="114" t="n">
        <v>0</v>
      </c>
      <c r="R191" s="114" t="n">
        <v>0</v>
      </c>
      <c r="S191" s="114" t="n">
        <v>0</v>
      </c>
      <c r="T191" s="114" t="n">
        <v>0</v>
      </c>
      <c r="U191" s="114" t="n">
        <v>0</v>
      </c>
      <c r="V191" s="114" t="n">
        <v>0</v>
      </c>
      <c r="W191" s="114" t="n">
        <v>0</v>
      </c>
      <c r="X191" s="114" t="n">
        <v>0</v>
      </c>
      <c r="Y191" s="114" t="n">
        <v>0</v>
      </c>
      <c r="Z191" s="114" t="n">
        <v>0</v>
      </c>
      <c r="AA191" s="114"/>
    </row>
    <row r="192" customFormat="false" ht="11.25" hidden="false" customHeight="true" outlineLevel="0" collapsed="false">
      <c r="A192" s="106" t="s">
        <v>128</v>
      </c>
      <c r="C192" s="114" t="n">
        <v>0</v>
      </c>
      <c r="D192" s="114" t="n">
        <v>0</v>
      </c>
      <c r="E192" s="114" t="n">
        <v>0</v>
      </c>
      <c r="F192" s="114" t="n">
        <v>0</v>
      </c>
      <c r="G192" s="114" t="n">
        <v>0</v>
      </c>
      <c r="H192" s="114" t="n">
        <v>0</v>
      </c>
      <c r="I192" s="114" t="n">
        <v>0</v>
      </c>
      <c r="J192" s="114" t="n">
        <v>0</v>
      </c>
      <c r="K192" s="114" t="n">
        <v>0</v>
      </c>
      <c r="L192" s="114" t="n">
        <v>0</v>
      </c>
      <c r="M192" s="114" t="n">
        <v>0</v>
      </c>
      <c r="N192" s="114" t="n">
        <v>0</v>
      </c>
      <c r="O192" s="114" t="n">
        <v>0</v>
      </c>
      <c r="P192" s="114" t="n">
        <v>0</v>
      </c>
      <c r="Q192" s="114" t="n">
        <v>0</v>
      </c>
      <c r="R192" s="114" t="n">
        <v>0</v>
      </c>
      <c r="S192" s="114" t="n">
        <v>0</v>
      </c>
      <c r="T192" s="114" t="n">
        <v>0</v>
      </c>
      <c r="U192" s="114" t="n">
        <v>0</v>
      </c>
      <c r="V192" s="114" t="n">
        <v>0</v>
      </c>
      <c r="W192" s="114" t="n">
        <v>0</v>
      </c>
      <c r="X192" s="114" t="n">
        <v>0</v>
      </c>
      <c r="Y192" s="114" t="n">
        <v>0</v>
      </c>
      <c r="Z192" s="114" t="n">
        <v>0</v>
      </c>
      <c r="AA192" s="114"/>
    </row>
    <row r="193" customFormat="false" ht="11.25" hidden="false" customHeight="true" outlineLevel="0" collapsed="false">
      <c r="A193" s="106" t="s">
        <v>129</v>
      </c>
      <c r="C193" s="115" t="n">
        <v>0</v>
      </c>
      <c r="D193" s="115" t="n">
        <v>0</v>
      </c>
      <c r="E193" s="115" t="n">
        <v>0</v>
      </c>
      <c r="F193" s="115" t="n">
        <v>0</v>
      </c>
      <c r="G193" s="115" t="n">
        <v>0</v>
      </c>
      <c r="H193" s="115" t="n">
        <v>0</v>
      </c>
      <c r="I193" s="115" t="n">
        <v>0</v>
      </c>
      <c r="J193" s="115" t="n">
        <v>0</v>
      </c>
      <c r="K193" s="115" t="n">
        <v>0</v>
      </c>
      <c r="L193" s="115" t="n">
        <v>0</v>
      </c>
      <c r="M193" s="115" t="n">
        <v>0</v>
      </c>
      <c r="N193" s="115" t="n">
        <v>0</v>
      </c>
      <c r="O193" s="115" t="n">
        <v>0</v>
      </c>
      <c r="P193" s="115" t="n">
        <v>0</v>
      </c>
      <c r="Q193" s="115" t="n">
        <v>0</v>
      </c>
      <c r="R193" s="115" t="n">
        <v>0</v>
      </c>
      <c r="S193" s="115" t="n">
        <v>0</v>
      </c>
      <c r="T193" s="115" t="n">
        <v>0</v>
      </c>
      <c r="U193" s="115" t="n">
        <v>0</v>
      </c>
      <c r="V193" s="115" t="n">
        <v>0</v>
      </c>
      <c r="W193" s="115" t="n">
        <v>0</v>
      </c>
      <c r="X193" s="115" t="n">
        <v>0</v>
      </c>
      <c r="Y193" s="115" t="n">
        <v>0</v>
      </c>
      <c r="Z193" s="115" t="n">
        <v>0</v>
      </c>
      <c r="AA193" s="114"/>
    </row>
    <row r="195" customFormat="false" ht="12" hidden="false" customHeight="true" outlineLevel="0" collapsed="false">
      <c r="A195" s="113" t="s">
        <v>130</v>
      </c>
    </row>
    <row r="196" customFormat="false" ht="11.25" hidden="false" customHeight="true" outlineLevel="0" collapsed="false">
      <c r="A196" s="106" t="s">
        <v>131</v>
      </c>
      <c r="C196" s="114" t="n">
        <v>0</v>
      </c>
      <c r="D196" s="114" t="n">
        <v>0</v>
      </c>
      <c r="E196" s="114" t="n">
        <v>0</v>
      </c>
      <c r="F196" s="114" t="n">
        <v>0</v>
      </c>
      <c r="G196" s="114" t="n">
        <v>0</v>
      </c>
      <c r="H196" s="114" t="n">
        <v>0</v>
      </c>
      <c r="I196" s="114" t="n">
        <v>0</v>
      </c>
      <c r="J196" s="114" t="n">
        <v>0</v>
      </c>
      <c r="K196" s="114" t="n">
        <v>0</v>
      </c>
      <c r="L196" s="114" t="n">
        <v>0</v>
      </c>
      <c r="M196" s="114" t="n">
        <v>0</v>
      </c>
      <c r="N196" s="114" t="n">
        <v>0</v>
      </c>
      <c r="O196" s="114" t="n">
        <v>0</v>
      </c>
      <c r="P196" s="114" t="n">
        <v>0</v>
      </c>
      <c r="Q196" s="114" t="n">
        <v>0</v>
      </c>
      <c r="R196" s="114" t="n">
        <v>0</v>
      </c>
      <c r="S196" s="114" t="n">
        <v>0</v>
      </c>
      <c r="T196" s="114" t="n">
        <v>0</v>
      </c>
      <c r="U196" s="114" t="n">
        <v>0</v>
      </c>
      <c r="V196" s="114" t="n">
        <v>0</v>
      </c>
      <c r="W196" s="114" t="n">
        <v>0</v>
      </c>
      <c r="X196" s="114" t="n">
        <v>0</v>
      </c>
      <c r="Y196" s="114" t="n">
        <v>0</v>
      </c>
      <c r="Z196" s="114" t="n">
        <v>0</v>
      </c>
      <c r="AA196" s="114"/>
    </row>
    <row r="197" customFormat="false" ht="11.25" hidden="false" customHeight="true" outlineLevel="0" collapsed="false">
      <c r="A197" s="106" t="s">
        <v>132</v>
      </c>
      <c r="C197" s="114" t="n">
        <v>0</v>
      </c>
      <c r="D197" s="114" t="n">
        <v>0</v>
      </c>
      <c r="E197" s="114" t="n">
        <v>0</v>
      </c>
      <c r="F197" s="114" t="n">
        <v>0</v>
      </c>
      <c r="G197" s="114" t="n">
        <v>0</v>
      </c>
      <c r="H197" s="114" t="n">
        <v>0</v>
      </c>
      <c r="I197" s="114" t="n">
        <v>0</v>
      </c>
      <c r="J197" s="114" t="n">
        <v>0</v>
      </c>
      <c r="K197" s="114" t="n">
        <v>0</v>
      </c>
      <c r="L197" s="114" t="n">
        <v>0</v>
      </c>
      <c r="M197" s="114" t="n">
        <v>0</v>
      </c>
      <c r="N197" s="114" t="n">
        <v>0</v>
      </c>
      <c r="O197" s="114" t="n">
        <v>0</v>
      </c>
      <c r="P197" s="114" t="n">
        <v>0</v>
      </c>
      <c r="Q197" s="114" t="n">
        <v>0</v>
      </c>
      <c r="R197" s="114" t="n">
        <v>0</v>
      </c>
      <c r="S197" s="114" t="n">
        <v>0</v>
      </c>
      <c r="T197" s="114" t="n">
        <v>0</v>
      </c>
      <c r="U197" s="114" t="n">
        <v>0</v>
      </c>
      <c r="V197" s="114" t="n">
        <v>0</v>
      </c>
      <c r="W197" s="114" t="n">
        <v>0</v>
      </c>
      <c r="X197" s="114" t="n">
        <v>0</v>
      </c>
      <c r="Y197" s="114" t="n">
        <v>0</v>
      </c>
      <c r="Z197" s="114" t="n">
        <v>0</v>
      </c>
      <c r="AA197" s="114"/>
    </row>
    <row r="199" customFormat="false" ht="11.25" hidden="false" customHeight="true" outlineLevel="0" collapsed="false">
      <c r="A199" s="106" t="s">
        <v>133</v>
      </c>
      <c r="C199" s="114" t="n">
        <v>0</v>
      </c>
      <c r="D199" s="114" t="n">
        <v>0</v>
      </c>
      <c r="E199" s="114" t="n">
        <v>0</v>
      </c>
      <c r="F199" s="114" t="n">
        <v>0</v>
      </c>
      <c r="G199" s="114" t="n">
        <v>0</v>
      </c>
      <c r="H199" s="114" t="n">
        <v>0</v>
      </c>
      <c r="I199" s="114" t="n">
        <v>0</v>
      </c>
      <c r="J199" s="114" t="n">
        <v>0</v>
      </c>
      <c r="K199" s="114" t="n">
        <v>0</v>
      </c>
      <c r="L199" s="114" t="n">
        <v>0</v>
      </c>
      <c r="M199" s="114" t="n">
        <v>0</v>
      </c>
      <c r="N199" s="114" t="n">
        <v>0</v>
      </c>
      <c r="O199" s="114" t="n">
        <v>0</v>
      </c>
      <c r="P199" s="114" t="n">
        <v>0</v>
      </c>
      <c r="Q199" s="114" t="n">
        <v>0</v>
      </c>
      <c r="R199" s="114" t="n">
        <v>0</v>
      </c>
      <c r="S199" s="114" t="n">
        <v>0</v>
      </c>
      <c r="T199" s="114" t="n">
        <v>0</v>
      </c>
      <c r="U199" s="114" t="n">
        <v>0</v>
      </c>
      <c r="V199" s="114" t="n">
        <v>0</v>
      </c>
      <c r="W199" s="114" t="n">
        <v>0</v>
      </c>
      <c r="X199" s="114" t="n">
        <v>0</v>
      </c>
      <c r="Y199" s="114" t="n">
        <v>0</v>
      </c>
      <c r="Z199" s="114" t="n">
        <v>0</v>
      </c>
      <c r="AA199" s="114"/>
    </row>
    <row r="200" customFormat="false" ht="11.25" hidden="false" customHeight="true" outlineLevel="0" collapsed="false">
      <c r="A200" s="106" t="s">
        <v>134</v>
      </c>
      <c r="C200" s="114" t="n">
        <v>0</v>
      </c>
      <c r="D200" s="114" t="n">
        <v>0</v>
      </c>
      <c r="E200" s="114" t="n">
        <v>0</v>
      </c>
      <c r="F200" s="114" t="n">
        <v>0</v>
      </c>
      <c r="G200" s="114" t="n">
        <v>0</v>
      </c>
      <c r="H200" s="114" t="n">
        <v>0</v>
      </c>
      <c r="I200" s="114" t="n">
        <v>0</v>
      </c>
      <c r="J200" s="114" t="n">
        <v>0</v>
      </c>
      <c r="K200" s="114" t="n">
        <v>0</v>
      </c>
      <c r="L200" s="114" t="n">
        <v>0</v>
      </c>
      <c r="M200" s="114" t="n">
        <v>0</v>
      </c>
      <c r="N200" s="114" t="n">
        <v>0</v>
      </c>
      <c r="O200" s="114" t="n">
        <v>0</v>
      </c>
      <c r="P200" s="114" t="n">
        <v>0</v>
      </c>
      <c r="Q200" s="114" t="n">
        <v>0</v>
      </c>
      <c r="R200" s="114" t="n">
        <v>0</v>
      </c>
      <c r="S200" s="114" t="n">
        <v>0</v>
      </c>
      <c r="T200" s="114" t="n">
        <v>0</v>
      </c>
      <c r="U200" s="114" t="n">
        <v>0</v>
      </c>
      <c r="V200" s="114" t="n">
        <v>0</v>
      </c>
      <c r="W200" s="114" t="n">
        <v>0</v>
      </c>
      <c r="X200" s="114" t="n">
        <v>0</v>
      </c>
      <c r="Y200" s="114" t="n">
        <v>0</v>
      </c>
      <c r="Z200" s="114" t="n">
        <v>0</v>
      </c>
      <c r="AA200" s="114"/>
    </row>
    <row r="202" customFormat="false" ht="12" hidden="true" customHeight="true" outlineLevel="0" collapsed="false">
      <c r="A202" s="104" t="s">
        <v>141</v>
      </c>
      <c r="C202" s="105" t="s">
        <v>35</v>
      </c>
      <c r="D202" s="105" t="s">
        <v>36</v>
      </c>
      <c r="E202" s="105" t="s">
        <v>37</v>
      </c>
      <c r="F202" s="105" t="s">
        <v>38</v>
      </c>
      <c r="G202" s="105" t="s">
        <v>39</v>
      </c>
      <c r="H202" s="105" t="s">
        <v>40</v>
      </c>
      <c r="I202" s="105" t="s">
        <v>41</v>
      </c>
      <c r="J202" s="105" t="s">
        <v>42</v>
      </c>
      <c r="K202" s="105" t="s">
        <v>43</v>
      </c>
      <c r="L202" s="105" t="s">
        <v>44</v>
      </c>
      <c r="M202" s="105" t="s">
        <v>45</v>
      </c>
      <c r="N202" s="105" t="s">
        <v>46</v>
      </c>
      <c r="O202" s="105" t="s">
        <v>47</v>
      </c>
      <c r="P202" s="105" t="s">
        <v>48</v>
      </c>
      <c r="Q202" s="105" t="s">
        <v>49</v>
      </c>
      <c r="R202" s="105" t="s">
        <v>50</v>
      </c>
      <c r="S202" s="105" t="s">
        <v>51</v>
      </c>
      <c r="T202" s="105" t="s">
        <v>52</v>
      </c>
      <c r="U202" s="105" t="s">
        <v>53</v>
      </c>
      <c r="V202" s="105" t="s">
        <v>54</v>
      </c>
      <c r="W202" s="105" t="s">
        <v>55</v>
      </c>
      <c r="X202" s="105" t="s">
        <v>56</v>
      </c>
      <c r="Y202" s="105" t="s">
        <v>57</v>
      </c>
      <c r="Z202" s="105" t="s">
        <v>58</v>
      </c>
      <c r="AA202" s="105" t="s">
        <v>34</v>
      </c>
    </row>
    <row r="203" customFormat="false" ht="11.25" hidden="true" customHeight="true" outlineLevel="0" collapsed="false">
      <c r="A203" s="106" t="s">
        <v>117</v>
      </c>
      <c r="C203" s="107" t="n">
        <v>0</v>
      </c>
      <c r="D203" s="107" t="n">
        <v>0</v>
      </c>
      <c r="E203" s="107" t="n">
        <v>0</v>
      </c>
      <c r="F203" s="107" t="n">
        <v>0</v>
      </c>
      <c r="G203" s="107" t="n">
        <v>0</v>
      </c>
      <c r="H203" s="107" t="n">
        <v>0</v>
      </c>
      <c r="I203" s="107" t="n">
        <v>0</v>
      </c>
      <c r="J203" s="107" t="n">
        <v>0</v>
      </c>
      <c r="K203" s="107" t="n">
        <v>0</v>
      </c>
      <c r="L203" s="107" t="n">
        <v>0</v>
      </c>
      <c r="M203" s="107" t="n">
        <v>0</v>
      </c>
      <c r="N203" s="107" t="n">
        <v>0</v>
      </c>
      <c r="O203" s="107" t="n">
        <v>0</v>
      </c>
      <c r="P203" s="107" t="n">
        <v>0</v>
      </c>
      <c r="Q203" s="107" t="n">
        <v>0</v>
      </c>
      <c r="R203" s="107" t="n">
        <v>0</v>
      </c>
      <c r="S203" s="107" t="n">
        <v>0</v>
      </c>
      <c r="T203" s="107" t="n">
        <v>0</v>
      </c>
      <c r="U203" s="107" t="n">
        <v>0</v>
      </c>
      <c r="V203" s="107" t="n">
        <v>0</v>
      </c>
      <c r="W203" s="107" t="n">
        <v>0</v>
      </c>
      <c r="X203" s="107" t="n">
        <v>0</v>
      </c>
      <c r="Y203" s="107" t="n">
        <v>0</v>
      </c>
      <c r="Z203" s="107" t="n">
        <v>0</v>
      </c>
      <c r="AA203" s="107" t="n">
        <v>0</v>
      </c>
    </row>
    <row r="204" customFormat="false" ht="11.25" hidden="true" customHeight="true" outlineLevel="0" collapsed="false">
      <c r="A204" s="106" t="s">
        <v>118</v>
      </c>
      <c r="C204" s="107" t="n">
        <v>0</v>
      </c>
      <c r="D204" s="107" t="n">
        <v>0</v>
      </c>
      <c r="E204" s="107" t="n">
        <v>0</v>
      </c>
      <c r="F204" s="107" t="n">
        <v>0</v>
      </c>
      <c r="G204" s="107" t="n">
        <v>0</v>
      </c>
      <c r="H204" s="107" t="n">
        <v>0</v>
      </c>
      <c r="I204" s="107" t="n">
        <v>0</v>
      </c>
      <c r="J204" s="107" t="n">
        <v>0</v>
      </c>
      <c r="K204" s="107" t="n">
        <v>0</v>
      </c>
      <c r="L204" s="107" t="n">
        <v>0</v>
      </c>
      <c r="M204" s="107" t="n">
        <v>0</v>
      </c>
      <c r="N204" s="107" t="n">
        <v>0</v>
      </c>
      <c r="O204" s="107" t="n">
        <v>0</v>
      </c>
      <c r="P204" s="107" t="n">
        <v>0</v>
      </c>
      <c r="Q204" s="107" t="n">
        <v>0</v>
      </c>
      <c r="R204" s="107" t="n">
        <v>0</v>
      </c>
      <c r="S204" s="107" t="n">
        <v>0</v>
      </c>
      <c r="T204" s="107" t="n">
        <v>0</v>
      </c>
      <c r="U204" s="107" t="n">
        <v>0</v>
      </c>
      <c r="V204" s="107" t="n">
        <v>0</v>
      </c>
      <c r="W204" s="107" t="n">
        <v>0</v>
      </c>
      <c r="X204" s="107" t="n">
        <v>0</v>
      </c>
      <c r="Y204" s="107" t="n">
        <v>0</v>
      </c>
      <c r="Z204" s="107" t="n">
        <v>0</v>
      </c>
      <c r="AA204" s="107" t="n">
        <v>0</v>
      </c>
    </row>
    <row r="205" customFormat="false" ht="11.25" hidden="true" customHeight="true" outlineLevel="0" collapsed="false">
      <c r="A205" s="108" t="s">
        <v>102</v>
      </c>
      <c r="B205" s="109"/>
      <c r="C205" s="110" t="n">
        <v>0</v>
      </c>
      <c r="D205" s="110" t="n">
        <v>0</v>
      </c>
      <c r="E205" s="110" t="n">
        <v>0</v>
      </c>
      <c r="F205" s="110" t="n">
        <v>0</v>
      </c>
      <c r="G205" s="110" t="n">
        <v>0</v>
      </c>
      <c r="H205" s="110" t="n">
        <v>0</v>
      </c>
      <c r="I205" s="110" t="n">
        <v>0</v>
      </c>
      <c r="J205" s="110" t="n">
        <v>0</v>
      </c>
      <c r="K205" s="110" t="n">
        <v>0</v>
      </c>
      <c r="L205" s="110" t="n">
        <v>0</v>
      </c>
      <c r="M205" s="110" t="n">
        <v>0</v>
      </c>
      <c r="N205" s="110" t="n">
        <v>0</v>
      </c>
      <c r="O205" s="110" t="n">
        <v>0</v>
      </c>
      <c r="P205" s="110" t="n">
        <v>0</v>
      </c>
      <c r="Q205" s="110" t="n">
        <v>0</v>
      </c>
      <c r="R205" s="110" t="n">
        <v>0</v>
      </c>
      <c r="S205" s="110" t="n">
        <v>0</v>
      </c>
      <c r="T205" s="110" t="n">
        <v>0</v>
      </c>
      <c r="U205" s="110" t="n">
        <v>0</v>
      </c>
      <c r="V205" s="110" t="n">
        <v>0</v>
      </c>
      <c r="W205" s="110" t="n">
        <v>0</v>
      </c>
      <c r="X205" s="110" t="n">
        <v>0</v>
      </c>
      <c r="Y205" s="110" t="n">
        <v>0</v>
      </c>
      <c r="Z205" s="110" t="n">
        <v>0</v>
      </c>
      <c r="AA205" s="111" t="n">
        <v>0</v>
      </c>
    </row>
    <row r="206" customFormat="false" ht="13.5" hidden="true" customHeight="true" outlineLevel="0" collapsed="false"/>
    <row r="207" customFormat="false" ht="11.25" hidden="true" customHeight="true" outlineLevel="0" collapsed="false">
      <c r="A207" s="106" t="s">
        <v>119</v>
      </c>
      <c r="C207" s="107" t="n">
        <v>0</v>
      </c>
      <c r="D207" s="107" t="n">
        <v>0</v>
      </c>
      <c r="E207" s="107" t="n">
        <v>0</v>
      </c>
      <c r="F207" s="107" t="n">
        <v>0</v>
      </c>
      <c r="G207" s="107" t="n">
        <v>0</v>
      </c>
      <c r="H207" s="107" t="n">
        <v>0</v>
      </c>
      <c r="I207" s="107" t="n">
        <v>0</v>
      </c>
      <c r="J207" s="107" t="n">
        <v>0</v>
      </c>
      <c r="K207" s="107" t="n">
        <v>0</v>
      </c>
      <c r="L207" s="107" t="n">
        <v>0</v>
      </c>
      <c r="M207" s="107" t="n">
        <v>0</v>
      </c>
      <c r="N207" s="107" t="n">
        <v>0</v>
      </c>
      <c r="O207" s="107" t="n">
        <v>0</v>
      </c>
      <c r="P207" s="107" t="n">
        <v>0</v>
      </c>
      <c r="Q207" s="107" t="n">
        <v>0</v>
      </c>
      <c r="R207" s="107" t="n">
        <v>0</v>
      </c>
      <c r="S207" s="107" t="n">
        <v>0</v>
      </c>
      <c r="T207" s="107" t="n">
        <v>0</v>
      </c>
      <c r="U207" s="107" t="n">
        <v>0</v>
      </c>
      <c r="V207" s="107" t="n">
        <v>0</v>
      </c>
      <c r="W207" s="107" t="n">
        <v>0</v>
      </c>
      <c r="X207" s="107" t="n">
        <v>0</v>
      </c>
      <c r="Y207" s="107" t="n">
        <v>0</v>
      </c>
      <c r="Z207" s="107" t="n">
        <v>0</v>
      </c>
      <c r="AA207" s="107" t="n">
        <v>0</v>
      </c>
    </row>
    <row r="208" customFormat="false" ht="11.25" hidden="true" customHeight="true" outlineLevel="0" collapsed="false">
      <c r="A208" s="106" t="s">
        <v>120</v>
      </c>
      <c r="C208" s="112" t="n">
        <v>0</v>
      </c>
      <c r="D208" s="112" t="n">
        <v>0</v>
      </c>
      <c r="E208" s="112" t="n">
        <v>0</v>
      </c>
      <c r="F208" s="112" t="n">
        <v>0</v>
      </c>
      <c r="G208" s="112" t="n">
        <v>0</v>
      </c>
      <c r="H208" s="112" t="n">
        <v>0</v>
      </c>
      <c r="I208" s="112" t="n">
        <v>0</v>
      </c>
      <c r="J208" s="112" t="n">
        <v>0</v>
      </c>
      <c r="K208" s="112" t="n">
        <v>0</v>
      </c>
      <c r="L208" s="112" t="n">
        <v>0</v>
      </c>
      <c r="M208" s="112" t="n">
        <v>0</v>
      </c>
      <c r="N208" s="112" t="n">
        <v>0</v>
      </c>
      <c r="O208" s="112" t="n">
        <v>0</v>
      </c>
      <c r="P208" s="112" t="n">
        <v>0</v>
      </c>
      <c r="Q208" s="112" t="n">
        <v>0</v>
      </c>
      <c r="R208" s="112" t="n">
        <v>0</v>
      </c>
      <c r="S208" s="112" t="n">
        <v>0</v>
      </c>
      <c r="T208" s="112" t="n">
        <v>0</v>
      </c>
      <c r="U208" s="112" t="n">
        <v>0</v>
      </c>
      <c r="V208" s="112" t="n">
        <v>0</v>
      </c>
      <c r="W208" s="112" t="n">
        <v>0</v>
      </c>
      <c r="X208" s="112" t="n">
        <v>0</v>
      </c>
      <c r="Y208" s="112" t="n">
        <v>0</v>
      </c>
      <c r="Z208" s="112" t="n">
        <v>0</v>
      </c>
      <c r="AA208" s="112" t="n">
        <v>0</v>
      </c>
    </row>
    <row r="209" customFormat="false" ht="13.5" hidden="true" customHeight="true" outlineLevel="0" collapsed="false"/>
    <row r="210" customFormat="false" ht="11.25" hidden="true" customHeight="true" outlineLevel="0" collapsed="false">
      <c r="A210" s="106" t="s">
        <v>121</v>
      </c>
      <c r="C210" s="107" t="n">
        <v>0</v>
      </c>
      <c r="D210" s="107" t="n">
        <v>0</v>
      </c>
      <c r="E210" s="107" t="n">
        <v>0</v>
      </c>
      <c r="F210" s="107" t="n">
        <v>0</v>
      </c>
      <c r="G210" s="107" t="n">
        <v>0</v>
      </c>
      <c r="H210" s="107" t="n">
        <v>0</v>
      </c>
      <c r="I210" s="107" t="n">
        <v>0</v>
      </c>
      <c r="J210" s="107" t="n">
        <v>0</v>
      </c>
      <c r="K210" s="107" t="n">
        <v>0</v>
      </c>
      <c r="L210" s="107" t="n">
        <v>0</v>
      </c>
      <c r="M210" s="107" t="n">
        <v>0</v>
      </c>
      <c r="N210" s="107" t="n">
        <v>0</v>
      </c>
      <c r="O210" s="107" t="n">
        <v>0</v>
      </c>
      <c r="P210" s="107" t="n">
        <v>0</v>
      </c>
      <c r="Q210" s="107" t="n">
        <v>0</v>
      </c>
      <c r="R210" s="107" t="n">
        <v>0</v>
      </c>
      <c r="S210" s="107" t="n">
        <v>0</v>
      </c>
      <c r="T210" s="107" t="n">
        <v>0</v>
      </c>
      <c r="U210" s="107" t="n">
        <v>0</v>
      </c>
      <c r="V210" s="107" t="n">
        <v>0</v>
      </c>
      <c r="W210" s="107" t="n">
        <v>0</v>
      </c>
      <c r="X210" s="107" t="n">
        <v>0</v>
      </c>
      <c r="Y210" s="107" t="n">
        <v>0</v>
      </c>
      <c r="Z210" s="107" t="n">
        <v>0</v>
      </c>
      <c r="AA210" s="107" t="n">
        <v>0</v>
      </c>
    </row>
    <row r="211" customFormat="false" ht="11.25" hidden="true" customHeight="true" outlineLevel="0" collapsed="false">
      <c r="A211" s="106" t="s">
        <v>122</v>
      </c>
      <c r="C211" s="107" t="n">
        <v>0</v>
      </c>
      <c r="D211" s="107" t="n">
        <v>0</v>
      </c>
      <c r="E211" s="107" t="n">
        <v>0</v>
      </c>
      <c r="F211" s="107" t="n">
        <v>0</v>
      </c>
      <c r="G211" s="107" t="n">
        <v>0</v>
      </c>
      <c r="H211" s="107" t="n">
        <v>0</v>
      </c>
      <c r="I211" s="107" t="n">
        <v>0</v>
      </c>
      <c r="J211" s="107" t="n">
        <v>0</v>
      </c>
      <c r="K211" s="107" t="n">
        <v>0</v>
      </c>
      <c r="L211" s="107" t="n">
        <v>0</v>
      </c>
      <c r="M211" s="107" t="n">
        <v>0</v>
      </c>
      <c r="N211" s="107" t="n">
        <v>0</v>
      </c>
      <c r="O211" s="107" t="n">
        <v>0</v>
      </c>
      <c r="P211" s="107" t="n">
        <v>0</v>
      </c>
      <c r="Q211" s="107" t="n">
        <v>0</v>
      </c>
      <c r="R211" s="107" t="n">
        <v>0</v>
      </c>
      <c r="S211" s="107" t="n">
        <v>0</v>
      </c>
      <c r="T211" s="107" t="n">
        <v>0</v>
      </c>
      <c r="U211" s="107" t="n">
        <v>0</v>
      </c>
      <c r="V211" s="107" t="n">
        <v>0</v>
      </c>
      <c r="W211" s="107" t="n">
        <v>0</v>
      </c>
      <c r="X211" s="107" t="n">
        <v>0</v>
      </c>
      <c r="Y211" s="107" t="n">
        <v>0</v>
      </c>
      <c r="Z211" s="107" t="n">
        <v>0</v>
      </c>
      <c r="AA211" s="107" t="n">
        <v>0</v>
      </c>
    </row>
    <row r="212" customFormat="false" ht="11.25" hidden="true" customHeight="true" outlineLevel="0" collapsed="false">
      <c r="A212" s="108" t="s">
        <v>111</v>
      </c>
      <c r="B212" s="109"/>
      <c r="C212" s="110" t="n">
        <v>0</v>
      </c>
      <c r="D212" s="110" t="n">
        <v>0</v>
      </c>
      <c r="E212" s="110" t="n">
        <v>0</v>
      </c>
      <c r="F212" s="110" t="n">
        <v>0</v>
      </c>
      <c r="G212" s="110" t="n">
        <v>0</v>
      </c>
      <c r="H212" s="110" t="n">
        <v>0</v>
      </c>
      <c r="I212" s="110" t="n">
        <v>0</v>
      </c>
      <c r="J212" s="110" t="n">
        <v>0</v>
      </c>
      <c r="K212" s="110" t="n">
        <v>0</v>
      </c>
      <c r="L212" s="110" t="n">
        <v>0</v>
      </c>
      <c r="M212" s="110" t="n">
        <v>0</v>
      </c>
      <c r="N212" s="110" t="n">
        <v>0</v>
      </c>
      <c r="O212" s="110" t="n">
        <v>0</v>
      </c>
      <c r="P212" s="110" t="n">
        <v>0</v>
      </c>
      <c r="Q212" s="110" t="n">
        <v>0</v>
      </c>
      <c r="R212" s="110" t="n">
        <v>0</v>
      </c>
      <c r="S212" s="110" t="n">
        <v>0</v>
      </c>
      <c r="T212" s="110" t="n">
        <v>0</v>
      </c>
      <c r="U212" s="110" t="n">
        <v>0</v>
      </c>
      <c r="V212" s="110" t="n">
        <v>0</v>
      </c>
      <c r="W212" s="110" t="n">
        <v>0</v>
      </c>
      <c r="X212" s="110" t="n">
        <v>0</v>
      </c>
      <c r="Y212" s="110" t="n">
        <v>0</v>
      </c>
      <c r="Z212" s="110" t="n">
        <v>0</v>
      </c>
      <c r="AA212" s="111" t="n">
        <v>0</v>
      </c>
    </row>
    <row r="213" customFormat="false" ht="13.5" hidden="true" customHeight="true" outlineLevel="0" collapsed="false"/>
    <row r="214" customFormat="false" ht="12" hidden="true" customHeight="true" outlineLevel="0" collapsed="false">
      <c r="A214" s="113" t="s">
        <v>123</v>
      </c>
    </row>
    <row r="215" customFormat="false" ht="11.25" hidden="true" customHeight="true" outlineLevel="0" collapsed="false">
      <c r="A215" s="106" t="s">
        <v>124</v>
      </c>
      <c r="C215" s="114" t="n">
        <v>33.21</v>
      </c>
      <c r="D215" s="114" t="n">
        <v>34.39</v>
      </c>
      <c r="E215" s="114" t="n">
        <v>33.47</v>
      </c>
      <c r="F215" s="114" t="n">
        <v>32.45</v>
      </c>
      <c r="G215" s="114" t="n">
        <v>28.37</v>
      </c>
      <c r="H215" s="114" t="n">
        <v>28.37</v>
      </c>
      <c r="I215" s="114" t="n">
        <v>29.14</v>
      </c>
      <c r="J215" s="114" t="n">
        <v>43.66</v>
      </c>
      <c r="K215" s="114" t="n">
        <v>52.32</v>
      </c>
      <c r="L215" s="114" t="n">
        <v>42.64</v>
      </c>
      <c r="M215" s="114" t="n">
        <v>36.53</v>
      </c>
      <c r="N215" s="114" t="n">
        <v>39.07</v>
      </c>
      <c r="O215" s="114" t="n">
        <v>41.62</v>
      </c>
      <c r="P215" s="114" t="n">
        <v>43.15</v>
      </c>
      <c r="Q215" s="114" t="n">
        <v>41.09</v>
      </c>
      <c r="R215" s="114" t="n">
        <v>37.02</v>
      </c>
      <c r="S215" s="114" t="n">
        <v>34.98</v>
      </c>
      <c r="T215" s="114" t="n">
        <v>32.92</v>
      </c>
      <c r="U215" s="114" t="n">
        <v>34.96</v>
      </c>
      <c r="V215" s="114" t="n">
        <v>51.26</v>
      </c>
      <c r="W215" s="114" t="n">
        <v>56.36</v>
      </c>
      <c r="X215" s="114" t="n">
        <v>50.24</v>
      </c>
      <c r="Y215" s="114" t="n">
        <v>41.58</v>
      </c>
      <c r="Z215" s="114" t="n">
        <v>44.64</v>
      </c>
      <c r="AA215" s="114"/>
    </row>
    <row r="216" customFormat="false" ht="11.25" hidden="true" customHeight="true" outlineLevel="0" collapsed="false">
      <c r="A216" s="106" t="s">
        <v>125</v>
      </c>
      <c r="C216" s="114" t="n">
        <v>32.96</v>
      </c>
      <c r="D216" s="114" t="n">
        <v>33.88</v>
      </c>
      <c r="E216" s="114" t="n">
        <v>33.72</v>
      </c>
      <c r="F216" s="114" t="n">
        <v>32.96</v>
      </c>
      <c r="G216" s="114" t="n">
        <v>28.88</v>
      </c>
      <c r="H216" s="114" t="n">
        <v>28.63</v>
      </c>
      <c r="I216" s="114" t="n">
        <v>29.14</v>
      </c>
      <c r="J216" s="114" t="n">
        <v>43.4</v>
      </c>
      <c r="K216" s="114" t="n">
        <v>52.07</v>
      </c>
      <c r="L216" s="114" t="n">
        <v>42.38</v>
      </c>
      <c r="M216" s="114" t="n">
        <v>37.04</v>
      </c>
      <c r="N216" s="114" t="n">
        <v>39.07</v>
      </c>
      <c r="O216" s="114" t="n">
        <v>43.15</v>
      </c>
      <c r="P216" s="114" t="n">
        <v>43.15</v>
      </c>
      <c r="Q216" s="114" t="n">
        <v>41.09</v>
      </c>
      <c r="R216" s="114" t="n">
        <v>37.02</v>
      </c>
      <c r="S216" s="114" t="n">
        <v>34.98</v>
      </c>
      <c r="T216" s="114" t="n">
        <v>32.92</v>
      </c>
      <c r="U216" s="114" t="n">
        <v>34.96</v>
      </c>
      <c r="V216" s="114" t="n">
        <v>50.24</v>
      </c>
      <c r="W216" s="114" t="n">
        <v>55.34</v>
      </c>
      <c r="X216" s="114" t="n">
        <v>49.23</v>
      </c>
      <c r="Y216" s="114" t="n">
        <v>43.11</v>
      </c>
      <c r="Z216" s="114" t="n">
        <v>46.17</v>
      </c>
      <c r="AA216" s="114"/>
    </row>
    <row r="217" customFormat="false" ht="11.25" hidden="true" customHeight="true" outlineLevel="0" collapsed="false">
      <c r="A217" s="106" t="s">
        <v>126</v>
      </c>
      <c r="C217" s="115" t="n">
        <v>0.25</v>
      </c>
      <c r="D217" s="115" t="n">
        <v>0.509999999999998</v>
      </c>
      <c r="E217" s="115" t="n">
        <v>-0.25</v>
      </c>
      <c r="F217" s="115" t="n">
        <v>-0.509999999999998</v>
      </c>
      <c r="G217" s="115" t="n">
        <v>-0.509999999999998</v>
      </c>
      <c r="H217" s="115" t="n">
        <v>-0.259999999999998</v>
      </c>
      <c r="I217" s="115" t="n">
        <v>0</v>
      </c>
      <c r="J217" s="115" t="n">
        <v>0.259999999999998</v>
      </c>
      <c r="K217" s="115" t="n">
        <v>0.25</v>
      </c>
      <c r="L217" s="115" t="n">
        <v>0.259999999999998</v>
      </c>
      <c r="M217" s="115" t="n">
        <v>-0.509999999999998</v>
      </c>
      <c r="N217" s="115" t="n">
        <v>0</v>
      </c>
      <c r="O217" s="115" t="n">
        <v>-1.53</v>
      </c>
      <c r="P217" s="115" t="n">
        <v>0</v>
      </c>
      <c r="Q217" s="115" t="n">
        <v>0</v>
      </c>
      <c r="R217" s="115" t="n">
        <v>0</v>
      </c>
      <c r="S217" s="115" t="n">
        <v>0</v>
      </c>
      <c r="T217" s="115" t="n">
        <v>0</v>
      </c>
      <c r="U217" s="115" t="n">
        <v>0</v>
      </c>
      <c r="V217" s="115" t="n">
        <v>1.02</v>
      </c>
      <c r="W217" s="115" t="n">
        <v>1.02</v>
      </c>
      <c r="X217" s="115" t="n">
        <v>1.01000000000001</v>
      </c>
      <c r="Y217" s="115" t="n">
        <v>-1.53</v>
      </c>
      <c r="Z217" s="115" t="n">
        <v>-1.53</v>
      </c>
      <c r="AA217" s="114"/>
    </row>
    <row r="218" customFormat="false" ht="13.5" hidden="true" customHeight="true" outlineLevel="0" collapsed="false"/>
    <row r="219" customFormat="false" ht="11.25" hidden="true" customHeight="true" outlineLevel="0" collapsed="false">
      <c r="A219" s="106" t="s">
        <v>127</v>
      </c>
      <c r="C219" s="114" t="n">
        <v>26.85</v>
      </c>
      <c r="D219" s="114" t="n">
        <v>28.12</v>
      </c>
      <c r="E219" s="114" t="n">
        <v>27.86</v>
      </c>
      <c r="F219" s="114" t="n">
        <v>25.83</v>
      </c>
      <c r="G219" s="114" t="n">
        <v>22.26</v>
      </c>
      <c r="H219" s="114" t="n">
        <v>20.73</v>
      </c>
      <c r="I219" s="114" t="n">
        <v>20.48</v>
      </c>
      <c r="J219" s="114" t="n">
        <v>29.39</v>
      </c>
      <c r="K219" s="114" t="n">
        <v>33.47</v>
      </c>
      <c r="L219" s="114" t="n">
        <v>29.39</v>
      </c>
      <c r="M219" s="114" t="n">
        <v>25.83</v>
      </c>
      <c r="N219" s="114" t="n">
        <v>27.86</v>
      </c>
      <c r="O219" s="114" t="n">
        <v>30.92</v>
      </c>
      <c r="P219" s="114" t="n">
        <v>30.92</v>
      </c>
      <c r="Q219" s="114" t="n">
        <v>28.86</v>
      </c>
      <c r="R219" s="114" t="n">
        <v>26.83</v>
      </c>
      <c r="S219" s="114" t="n">
        <v>24.28</v>
      </c>
      <c r="T219" s="114" t="n">
        <v>23.24</v>
      </c>
      <c r="U219" s="114" t="n">
        <v>22.73</v>
      </c>
      <c r="V219" s="114" t="n">
        <v>37</v>
      </c>
      <c r="W219" s="114" t="n">
        <v>40.05</v>
      </c>
      <c r="X219" s="114" t="n">
        <v>38.02</v>
      </c>
      <c r="Y219" s="114" t="n">
        <v>30.88</v>
      </c>
      <c r="Z219" s="114" t="n">
        <v>32.92</v>
      </c>
      <c r="AA219" s="114"/>
    </row>
    <row r="220" customFormat="false" ht="11.25" hidden="true" customHeight="true" outlineLevel="0" collapsed="false">
      <c r="A220" s="106" t="s">
        <v>128</v>
      </c>
      <c r="C220" s="114" t="n">
        <v>27.61</v>
      </c>
      <c r="D220" s="114" t="n">
        <v>28.37</v>
      </c>
      <c r="E220" s="114" t="n">
        <v>28.37</v>
      </c>
      <c r="F220" s="114" t="n">
        <v>25.32</v>
      </c>
      <c r="G220" s="114" t="n">
        <v>22.26</v>
      </c>
      <c r="H220" s="114" t="n">
        <v>20.73</v>
      </c>
      <c r="I220" s="114" t="n">
        <v>20.48</v>
      </c>
      <c r="J220" s="114" t="n">
        <v>29.39</v>
      </c>
      <c r="K220" s="114" t="n">
        <v>33.47</v>
      </c>
      <c r="L220" s="114" t="n">
        <v>29.39</v>
      </c>
      <c r="M220" s="114" t="n">
        <v>25.83</v>
      </c>
      <c r="N220" s="114" t="n">
        <v>27.86</v>
      </c>
      <c r="O220" s="114" t="n">
        <v>30.92</v>
      </c>
      <c r="P220" s="114" t="n">
        <v>30.92</v>
      </c>
      <c r="Q220" s="114" t="n">
        <v>28.86</v>
      </c>
      <c r="R220" s="114" t="n">
        <v>26.83</v>
      </c>
      <c r="S220" s="114" t="n">
        <v>24.28</v>
      </c>
      <c r="T220" s="114" t="n">
        <v>23.24</v>
      </c>
      <c r="U220" s="114" t="n">
        <v>22.73</v>
      </c>
      <c r="V220" s="114" t="n">
        <v>37</v>
      </c>
      <c r="W220" s="114" t="n">
        <v>40.05</v>
      </c>
      <c r="X220" s="114" t="n">
        <v>38.02</v>
      </c>
      <c r="Y220" s="114" t="n">
        <v>30.88</v>
      </c>
      <c r="Z220" s="114" t="n">
        <v>32.92</v>
      </c>
      <c r="AA220" s="114"/>
    </row>
    <row r="221" customFormat="false" ht="11.25" hidden="true" customHeight="true" outlineLevel="0" collapsed="false">
      <c r="A221" s="106" t="s">
        <v>129</v>
      </c>
      <c r="C221" s="115" t="n">
        <v>-0.759999999999998</v>
      </c>
      <c r="D221" s="115" t="n">
        <v>-0.25</v>
      </c>
      <c r="E221" s="115" t="n">
        <v>-0.510000000000002</v>
      </c>
      <c r="F221" s="115" t="n">
        <v>0.509999999999998</v>
      </c>
      <c r="G221" s="115" t="n">
        <v>0</v>
      </c>
      <c r="H221" s="115" t="n">
        <v>0</v>
      </c>
      <c r="I221" s="115" t="n">
        <v>0</v>
      </c>
      <c r="J221" s="115" t="n">
        <v>0</v>
      </c>
      <c r="K221" s="115" t="n">
        <v>0</v>
      </c>
      <c r="L221" s="115" t="n">
        <v>0</v>
      </c>
      <c r="M221" s="115" t="n">
        <v>0</v>
      </c>
      <c r="N221" s="115" t="n">
        <v>0</v>
      </c>
      <c r="O221" s="115" t="n">
        <v>0</v>
      </c>
      <c r="P221" s="115" t="n">
        <v>0</v>
      </c>
      <c r="Q221" s="115" t="n">
        <v>0</v>
      </c>
      <c r="R221" s="115" t="n">
        <v>0</v>
      </c>
      <c r="S221" s="115" t="n">
        <v>0</v>
      </c>
      <c r="T221" s="115" t="n">
        <v>0</v>
      </c>
      <c r="U221" s="115" t="n">
        <v>0</v>
      </c>
      <c r="V221" s="115" t="n">
        <v>0</v>
      </c>
      <c r="W221" s="115" t="n">
        <v>0</v>
      </c>
      <c r="X221" s="115" t="n">
        <v>0</v>
      </c>
      <c r="Y221" s="115" t="n">
        <v>0</v>
      </c>
      <c r="Z221" s="115" t="n">
        <v>0</v>
      </c>
      <c r="AA221" s="114"/>
    </row>
    <row r="222" customFormat="false" ht="13.5" hidden="true" customHeight="true" outlineLevel="0" collapsed="false"/>
    <row r="223" customFormat="false" ht="12" hidden="true" customHeight="true" outlineLevel="0" collapsed="false">
      <c r="A223" s="113" t="s">
        <v>130</v>
      </c>
    </row>
    <row r="224" customFormat="false" ht="11.25" hidden="true" customHeight="true" outlineLevel="0" collapsed="false">
      <c r="A224" s="106" t="s">
        <v>131</v>
      </c>
      <c r="C224" s="114" t="n">
        <v>0</v>
      </c>
      <c r="D224" s="114" t="n">
        <v>0</v>
      </c>
      <c r="E224" s="114" t="n">
        <v>0</v>
      </c>
      <c r="F224" s="114" t="n">
        <v>0</v>
      </c>
      <c r="G224" s="114" t="n">
        <v>0</v>
      </c>
      <c r="H224" s="114" t="n">
        <v>0</v>
      </c>
      <c r="I224" s="114" t="n">
        <v>0</v>
      </c>
      <c r="J224" s="114" t="n">
        <v>0</v>
      </c>
      <c r="K224" s="114" t="n">
        <v>0</v>
      </c>
      <c r="L224" s="114" t="n">
        <v>0</v>
      </c>
      <c r="M224" s="114" t="n">
        <v>0</v>
      </c>
      <c r="N224" s="114" t="n">
        <v>0</v>
      </c>
      <c r="O224" s="114" t="n">
        <v>0</v>
      </c>
      <c r="P224" s="114" t="n">
        <v>0</v>
      </c>
      <c r="Q224" s="114" t="n">
        <v>0</v>
      </c>
      <c r="R224" s="114" t="n">
        <v>0</v>
      </c>
      <c r="S224" s="114" t="n">
        <v>0</v>
      </c>
      <c r="T224" s="114" t="n">
        <v>0</v>
      </c>
      <c r="U224" s="114" t="n">
        <v>0</v>
      </c>
      <c r="V224" s="114" t="n">
        <v>0</v>
      </c>
      <c r="W224" s="114" t="n">
        <v>0</v>
      </c>
      <c r="X224" s="114" t="n">
        <v>0</v>
      </c>
      <c r="Y224" s="114" t="n">
        <v>0</v>
      </c>
      <c r="Z224" s="114" t="n">
        <v>0</v>
      </c>
      <c r="AA224" s="114"/>
    </row>
    <row r="225" customFormat="false" ht="11.25" hidden="true" customHeight="true" outlineLevel="0" collapsed="false">
      <c r="A225" s="106" t="s">
        <v>132</v>
      </c>
      <c r="C225" s="114" t="n">
        <v>0</v>
      </c>
      <c r="D225" s="114" t="n">
        <v>0</v>
      </c>
      <c r="E225" s="114" t="n">
        <v>0</v>
      </c>
      <c r="F225" s="114" t="n">
        <v>0</v>
      </c>
      <c r="G225" s="114" t="n">
        <v>0</v>
      </c>
      <c r="H225" s="114" t="n">
        <v>0</v>
      </c>
      <c r="I225" s="114" t="n">
        <v>0</v>
      </c>
      <c r="J225" s="114" t="n">
        <v>0</v>
      </c>
      <c r="K225" s="114" t="n">
        <v>0</v>
      </c>
      <c r="L225" s="114" t="n">
        <v>0</v>
      </c>
      <c r="M225" s="114" t="n">
        <v>0</v>
      </c>
      <c r="N225" s="114" t="n">
        <v>0</v>
      </c>
      <c r="O225" s="114" t="n">
        <v>0</v>
      </c>
      <c r="P225" s="114" t="n">
        <v>0</v>
      </c>
      <c r="Q225" s="114" t="n">
        <v>0</v>
      </c>
      <c r="R225" s="114" t="n">
        <v>0</v>
      </c>
      <c r="S225" s="114" t="n">
        <v>0</v>
      </c>
      <c r="T225" s="114" t="n">
        <v>0</v>
      </c>
      <c r="U225" s="114" t="n">
        <v>0</v>
      </c>
      <c r="V225" s="114" t="n">
        <v>0</v>
      </c>
      <c r="W225" s="114" t="n">
        <v>0</v>
      </c>
      <c r="X225" s="114" t="n">
        <v>0</v>
      </c>
      <c r="Y225" s="114" t="n">
        <v>0</v>
      </c>
      <c r="Z225" s="114" t="n">
        <v>0</v>
      </c>
      <c r="AA225" s="114"/>
    </row>
    <row r="226" customFormat="false" ht="13.5" hidden="true" customHeight="true" outlineLevel="0" collapsed="false"/>
    <row r="227" customFormat="false" ht="11.25" hidden="true" customHeight="true" outlineLevel="0" collapsed="false">
      <c r="A227" s="106" t="s">
        <v>133</v>
      </c>
      <c r="C227" s="114" t="n">
        <v>0</v>
      </c>
      <c r="D227" s="114" t="n">
        <v>0</v>
      </c>
      <c r="E227" s="114" t="n">
        <v>0</v>
      </c>
      <c r="F227" s="114" t="n">
        <v>0</v>
      </c>
      <c r="G227" s="114" t="n">
        <v>0</v>
      </c>
      <c r="H227" s="114" t="n">
        <v>0</v>
      </c>
      <c r="I227" s="114" t="n">
        <v>0</v>
      </c>
      <c r="J227" s="114" t="n">
        <v>0</v>
      </c>
      <c r="K227" s="114" t="n">
        <v>0</v>
      </c>
      <c r="L227" s="114" t="n">
        <v>0</v>
      </c>
      <c r="M227" s="114" t="n">
        <v>0</v>
      </c>
      <c r="N227" s="114" t="n">
        <v>0</v>
      </c>
      <c r="O227" s="114" t="n">
        <v>0</v>
      </c>
      <c r="P227" s="114" t="n">
        <v>0</v>
      </c>
      <c r="Q227" s="114" t="n">
        <v>0</v>
      </c>
      <c r="R227" s="114" t="n">
        <v>0</v>
      </c>
      <c r="S227" s="114" t="n">
        <v>0</v>
      </c>
      <c r="T227" s="114" t="n">
        <v>0</v>
      </c>
      <c r="U227" s="114" t="n">
        <v>0</v>
      </c>
      <c r="V227" s="114" t="n">
        <v>0</v>
      </c>
      <c r="W227" s="114" t="n">
        <v>0</v>
      </c>
      <c r="X227" s="114" t="n">
        <v>0</v>
      </c>
      <c r="Y227" s="114" t="n">
        <v>0</v>
      </c>
      <c r="Z227" s="114" t="n">
        <v>0</v>
      </c>
      <c r="AA227" s="114"/>
    </row>
    <row r="228" customFormat="false" ht="11.25" hidden="true" customHeight="true" outlineLevel="0" collapsed="false">
      <c r="A228" s="106" t="s">
        <v>134</v>
      </c>
      <c r="C228" s="114" t="n">
        <v>0</v>
      </c>
      <c r="D228" s="114" t="n">
        <v>0</v>
      </c>
      <c r="E228" s="114" t="n">
        <v>0</v>
      </c>
      <c r="F228" s="114" t="n">
        <v>0</v>
      </c>
      <c r="G228" s="114" t="n">
        <v>0</v>
      </c>
      <c r="H228" s="114" t="n">
        <v>0</v>
      </c>
      <c r="I228" s="114" t="n">
        <v>0</v>
      </c>
      <c r="J228" s="114" t="n">
        <v>0</v>
      </c>
      <c r="K228" s="114" t="n">
        <v>0</v>
      </c>
      <c r="L228" s="114" t="n">
        <v>0</v>
      </c>
      <c r="M228" s="114" t="n">
        <v>0</v>
      </c>
      <c r="N228" s="114" t="n">
        <v>0</v>
      </c>
      <c r="O228" s="114" t="n">
        <v>0</v>
      </c>
      <c r="P228" s="114" t="n">
        <v>0</v>
      </c>
      <c r="Q228" s="114" t="n">
        <v>0</v>
      </c>
      <c r="R228" s="114" t="n">
        <v>0</v>
      </c>
      <c r="S228" s="114" t="n">
        <v>0</v>
      </c>
      <c r="T228" s="114" t="n">
        <v>0</v>
      </c>
      <c r="U228" s="114" t="n">
        <v>0</v>
      </c>
      <c r="V228" s="114" t="n">
        <v>0</v>
      </c>
      <c r="W228" s="114" t="n">
        <v>0</v>
      </c>
      <c r="X228" s="114" t="n">
        <v>0</v>
      </c>
      <c r="Y228" s="114" t="n">
        <v>0</v>
      </c>
      <c r="Z228" s="114" t="n">
        <v>0</v>
      </c>
      <c r="AA228" s="114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6" manualBreakCount="6">
    <brk id="32" man="true" max="16383" min="0"/>
    <brk id="60" man="true" max="16383" min="0"/>
    <brk id="88" man="true" max="16383" min="0"/>
    <brk id="116" man="true" max="16383" min="0"/>
    <brk id="172" man="true" max="16383" min="0"/>
    <brk id="200" man="true" max="16383" min="0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2001-06-07T21:13:10Z</dcterms:created>
  <dc:creator>Scott Gardner</dc:creator>
  <dc:description/>
  <dc:language>en-US</dc:language>
  <cp:lastModifiedBy>Scott Gardner</cp:lastModifiedBy>
  <cp:lastPrinted>2001-11-19T12:27:15Z</cp:lastPrinted>
  <cp:revision>0</cp:revision>
  <dc:subject/>
  <dc:title/>
</cp:coreProperties>
</file>