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<sst xmlns="http://schemas.openxmlformats.org/spreadsheetml/2006/main" count="553" uniqueCount="361">
  <si>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</si>
  <si>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</si>
  <si>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</si>
  <si>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</si>
  <si>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</si>
  <si>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</si>
  <si>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</si>
  <si>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</si>
  <si>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</si>
  <si>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</si>
  <si>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</si>
  <si>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</si>
  <si>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</si>
  <si>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</si>
  <si>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</si>
  <si>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</si>
  <si>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</si>
  <si>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</si>
  <si>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</si>
  <si>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</si>
  <si>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</si>
  <si>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</si>
  <si>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</si>
  <si>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</si>
  <si>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</si>
  <si>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</si>
  <si>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</si>
  <si>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</si>
  <si>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</si>
  <si>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</si>
  <si>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</si>
  <si>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</si>
  <si>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</si>
  <si>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</si>
  <si>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</si>
  <si>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</si>
  <si>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</si>
  <si>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</si>
  <si>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</si>
  <si>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</si>
  <si>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</si>
  <si>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</si>
  <si>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</si>
  <si>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</si>
  <si>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</si>
  <si>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</si>
  <si>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</si>
  <si>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</si>
  <si>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</si>
  <si>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</si>
  <si>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</si>
  <si>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</si>
  <si>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</si>
  <si>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</si>
  <si>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</si>
  <si>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</si>
  <si>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</si>
  <si>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</si>
  <si>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</si>
  <si>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</si>
  <si>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</si>
  <si>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</si>
  <si>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</si>
  <si>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</si>
  <si>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</si>
  <si>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</si>
  <si>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</si>
  <si>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</si>
  <si>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</si>
  <si>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</si>
  <si>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</si>
  <si>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</si>
  <si>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</si>
  <si>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</si>
  <si>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</si>
  <si>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</si>
  <si>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</si>
  <si>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</si>
  <si>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</si>
  <si>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</si>
  <si>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</si>
  <si>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</si>
  <si>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</si>
  <si>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</si>
  <si>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</si>
  <si>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</si>
  <si>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</si>
  <si>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</si>
  <si>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</si>
  <si>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</si>
  <si>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</si>
  <si>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</si>
  <si>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</si>
  <si>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</si>
  <si>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</si>
  <si>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</si>
  <si>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</si>
  <si>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</si>
  <si>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</si>
  <si>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</si>
  <si>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</si>
  <si>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</si>
  <si>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</si>
  <si>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</si>
  <si>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</si>
  <si>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</si>
  <si>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</si>
  <si>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</si>
  <si>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</si>
  <si>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</si>
  <si>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</si>
  <si>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</si>
  <si>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</si>
  <si>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</si>
  <si>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</si>
  <si>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</si>
  <si>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</si>
  <si>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</si>
  <si>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</si>
  <si>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</si>
  <si>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</si>
  <si>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</si>
  <si>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</si>
  <si>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</si>
  <si>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</si>
  <si>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</si>
  <si>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</si>
  <si>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</si>
  <si>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</si>
  <si>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</si>
  <si>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</si>
  <si>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</si>
  <si>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</si>
  <si>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</si>
  <si>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</si>
  <si>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</si>
  <si>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</si>
  <si>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</si>
  <si>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</si>
  <si>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</si>
  <si>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</si>
  <si>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</si>
  <si>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</si>
  <si>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</si>
  <si>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</si>
  <si>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</si>
  <si>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</si>
  <si>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</si>
  <si>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</si>
  <si>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</si>
  <si>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</si>
  <si>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</si>
  <si>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</si>
  <si>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</si>
  <si>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</si>
  <si>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</si>
  <si>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</si>
  <si>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</si>
  <si>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</si>
  <si>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</si>
  <si>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</si>
  <si>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</si>
  <si>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</si>
  <si>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</si>
  <si>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</si>
  <si>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</si>
  <si>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</si>
  <si>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</si>
  <si>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</si>
  <si>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</si>
  <si>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</si>
  <si>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</si>
  <si>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</si>
  <si>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</si>
  <si>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</si>
  <si>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</si>
  <si>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</si>
  <si>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</si>
  <si>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</si>
  <si>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</si>
  <si>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East Desk Competitive Markets</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</si>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</sst>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1</v>
      </c>
      <c r="D14" s="32" t="n">
        <v>1</v>
      </c>
      <c r="E14" s="32" t="n">
        <v>1</v>
      </c>
      <c r="F14" s="32" t="n">
        <v>1</v>
      </c>
      <c r="G14" s="32" t="n">
        <v>1</v>
      </c>
      <c r="H14" s="32" t="n">
        <v>1</v>
      </c>
      <c r="I14" s="32" t="n">
        <v>1</v>
      </c>
      <c r="J14" s="32" t="n">
        <v>1</v>
      </c>
      <c r="K14" s="32" t="n">
        <v>1</v>
      </c>
      <c r="L14" s="32" t="n">
        <v>1</v>
      </c>
      <c r="M14" s="32" t="n">
        <v>1</v>
      </c>
      <c r="N14" s="32" t="n">
        <v>1</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0</v>
      </c>
      <c r="D15" s="32" t="n">
        <v>0</v>
      </c>
      <c r="E15" s="32" t="n">
        <v>0</v>
      </c>
      <c r="F15" s="32" t="n">
        <v>0</v>
      </c>
      <c r="G15" s="32" t="n">
        <v>0</v>
      </c>
      <c r="H15" s="32" t="n">
        <v>0</v>
      </c>
      <c r="I15" s="32" t="n">
        <v>0</v>
      </c>
      <c r="J15" s="32" t="n">
        <v>0</v>
      </c>
      <c r="K15" s="32" t="n">
        <v>0</v>
      </c>
      <c r="L15" s="32" t="n">
        <v>0</v>
      </c>
      <c r="M15" s="32" t="n">
        <v>0</v>
      </c>
      <c r="N15" s="32"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5</v>
      </c>
      <c r="D16" s="32" t="n">
        <v>5</v>
      </c>
      <c r="E16" s="32" t="n">
        <v>5</v>
      </c>
      <c r="F16" s="32" t="n">
        <v>5</v>
      </c>
      <c r="G16" s="32" t="n">
        <v>5</v>
      </c>
      <c r="H16" s="32" t="n">
        <v>5</v>
      </c>
      <c r="I16" s="32" t="n">
        <v>5</v>
      </c>
      <c r="J16" s="32" t="n">
        <v>5</v>
      </c>
      <c r="K16" s="32" t="n">
        <v>5</v>
      </c>
      <c r="L16" s="32" t="n">
        <v>5</v>
      </c>
      <c r="M16" s="32" t="n">
        <v>5</v>
      </c>
      <c r="N16" s="32" t="n">
        <v>5</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3</v>
      </c>
      <c r="D17" s="32" t="n">
        <v>3</v>
      </c>
      <c r="E17" s="32" t="n">
        <v>3</v>
      </c>
      <c r="F17" s="32" t="n">
        <v>3</v>
      </c>
      <c r="G17" s="32" t="n">
        <v>3</v>
      </c>
      <c r="H17" s="32" t="n">
        <v>3</v>
      </c>
      <c r="I17" s="32" t="n">
        <v>3</v>
      </c>
      <c r="J17" s="32" t="n">
        <v>3</v>
      </c>
      <c r="K17" s="32" t="n">
        <v>3</v>
      </c>
      <c r="L17" s="32" t="n">
        <v>3</v>
      </c>
      <c r="M17" s="32" t="n">
        <v>3</v>
      </c>
      <c r="N17" s="32" t="n">
        <v>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9</v>
      </c>
      <c r="D28" s="37" t="n">
        <f aca="false">SUM(D12:D27)</f>
        <v>9</v>
      </c>
      <c r="E28" s="37" t="n">
        <f aca="false">SUM(E12:E27)</f>
        <v>9</v>
      </c>
      <c r="F28" s="37" t="n">
        <f aca="false">SUM(F12:F27)</f>
        <v>9</v>
      </c>
      <c r="G28" s="37" t="n">
        <f aca="false">SUM(G12:G27)</f>
        <v>9</v>
      </c>
      <c r="H28" s="37" t="n">
        <f aca="false">SUM(H12:H27)</f>
        <v>9</v>
      </c>
      <c r="I28" s="37" t="n">
        <f aca="false">SUM(I12:I27)</f>
        <v>9</v>
      </c>
      <c r="J28" s="37" t="n">
        <f aca="false">SUM(J12:J27)</f>
        <v>9</v>
      </c>
      <c r="K28" s="37" t="n">
        <f aca="false">SUM(K12:K27)</f>
        <v>9</v>
      </c>
      <c r="L28" s="37" t="n">
        <f aca="false">SUM(L12:L27)</f>
        <v>9</v>
      </c>
      <c r="M28" s="37" t="n">
        <f aca="false">SUM(M12:M27)</f>
        <v>9</v>
      </c>
      <c r="N28" s="38" t="n">
        <f aca="false">SUM(N12:N27)</f>
        <v>9</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7</v>
      </c>
      <c r="D33" s="32" t="n">
        <v>7</v>
      </c>
      <c r="E33" s="32" t="n">
        <v>7</v>
      </c>
      <c r="F33" s="32" t="n">
        <v>7</v>
      </c>
      <c r="G33" s="32" t="n">
        <v>7</v>
      </c>
      <c r="H33" s="32" t="n">
        <v>7</v>
      </c>
      <c r="I33" s="32" t="n">
        <v>7</v>
      </c>
      <c r="J33" s="32" t="n">
        <v>7</v>
      </c>
      <c r="K33" s="32" t="n">
        <v>7</v>
      </c>
      <c r="L33" s="32" t="n">
        <v>7</v>
      </c>
      <c r="M33" s="32" t="n">
        <v>7</v>
      </c>
      <c r="N33" s="32" t="n">
        <v>7</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7</v>
      </c>
      <c r="D34" s="37" t="n">
        <f aca="false">SUM(D29:D33)</f>
        <v>7</v>
      </c>
      <c r="E34" s="37" t="n">
        <f aca="false">SUM(E29:E33)</f>
        <v>7</v>
      </c>
      <c r="F34" s="37" t="n">
        <f aca="false">SUM(F29:F33)</f>
        <v>7</v>
      </c>
      <c r="G34" s="37" t="n">
        <f aca="false">SUM(G29:G33)</f>
        <v>7</v>
      </c>
      <c r="H34" s="37" t="n">
        <f aca="false">SUM(H29:H33)</f>
        <v>7</v>
      </c>
      <c r="I34" s="37" t="n">
        <f aca="false">SUM(I29:I33)</f>
        <v>7</v>
      </c>
      <c r="J34" s="37" t="n">
        <f aca="false">SUM(J29:J33)</f>
        <v>7</v>
      </c>
      <c r="K34" s="37" t="n">
        <f aca="false">SUM(K29:K33)</f>
        <v>7</v>
      </c>
      <c r="L34" s="37" t="n">
        <f aca="false">SUM(L29:L33)</f>
        <v>7</v>
      </c>
      <c r="M34" s="37" t="n">
        <f aca="false">SUM(M29:M33)</f>
        <v>7</v>
      </c>
      <c r="N34" s="38" t="n">
        <f aca="false">SUM(N29:N33)</f>
        <v>7</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16</v>
      </c>
      <c r="D35" s="43" t="n">
        <f aca="false">D28+D34</f>
        <v>16</v>
      </c>
      <c r="E35" s="43" t="n">
        <f aca="false">E28+E34</f>
        <v>16</v>
      </c>
      <c r="F35" s="43" t="n">
        <f aca="false">F28+F34</f>
        <v>16</v>
      </c>
      <c r="G35" s="43" t="n">
        <f aca="false">G28+G34</f>
        <v>16</v>
      </c>
      <c r="H35" s="43" t="n">
        <f aca="false">H28+H34</f>
        <v>16</v>
      </c>
      <c r="I35" s="43" t="n">
        <f aca="false">I28+I34</f>
        <v>16</v>
      </c>
      <c r="J35" s="43" t="n">
        <f aca="false">J28+J34</f>
        <v>16</v>
      </c>
      <c r="K35" s="43" t="n">
        <f aca="false">K28+K34</f>
        <v>16</v>
      </c>
      <c r="L35" s="43" t="n">
        <f aca="false">L28+L34</f>
        <v>16</v>
      </c>
      <c r="M35" s="43" t="n">
        <f aca="false">M28+M34</f>
        <v>16</v>
      </c>
      <c r="N35" s="44" t="n">
        <f aca="false">N28+N34</f>
        <v>16</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11666.6666666667</v>
      </c>
      <c r="D44" s="31" t="n">
        <f aca="false">$B$44*D14*1.075</f>
        <v>12541.6666666667</v>
      </c>
      <c r="E44" s="31" t="n">
        <f aca="false">$B$44*E14*1.075</f>
        <v>12541.6666666667</v>
      </c>
      <c r="F44" s="31" t="n">
        <f aca="false">$B$44*F14*1.075</f>
        <v>12541.6666666667</v>
      </c>
      <c r="G44" s="31" t="n">
        <f aca="false">$B$44*G14*1.075</f>
        <v>12541.6666666667</v>
      </c>
      <c r="H44" s="31" t="n">
        <f aca="false">$B$44*H14*1.075</f>
        <v>12541.6666666667</v>
      </c>
      <c r="I44" s="31" t="n">
        <f aca="false">$B$44*I14*1.075</f>
        <v>12541.6666666667</v>
      </c>
      <c r="J44" s="31" t="n">
        <f aca="false">$B$44*J14*1.075</f>
        <v>12541.6666666667</v>
      </c>
      <c r="K44" s="31" t="n">
        <f aca="false">$B$44*K14*1.075</f>
        <v>12541.6666666667</v>
      </c>
      <c r="L44" s="31" t="n">
        <f aca="false">$B$44*L14*1.075</f>
        <v>12541.6666666667</v>
      </c>
      <c r="M44" s="31" t="n">
        <f aca="false">$B$44*M14*1.075</f>
        <v>12541.6666666667</v>
      </c>
      <c r="N44" s="31" t="n">
        <f aca="false">$B$44*N14*1.075</f>
        <v>12541.6666666667</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0</v>
      </c>
      <c r="D45" s="31" t="n">
        <f aca="false">$B$45*D15*1.075</f>
        <v>0</v>
      </c>
      <c r="E45" s="31" t="n">
        <f aca="false">$B$45*E15*1.075</f>
        <v>0</v>
      </c>
      <c r="F45" s="31" t="n">
        <f aca="false">$B$45*F15*1.075</f>
        <v>0</v>
      </c>
      <c r="G45" s="31" t="n">
        <f aca="false">$B$45*G15*1.075</f>
        <v>0</v>
      </c>
      <c r="H45" s="31" t="n">
        <f aca="false">$B$45*H15*1.075</f>
        <v>0</v>
      </c>
      <c r="I45" s="31" t="n">
        <f aca="false">$B$45*I15*1.075</f>
        <v>0</v>
      </c>
      <c r="J45" s="31" t="n">
        <f aca="false">$B$45*J15*1.075</f>
        <v>0</v>
      </c>
      <c r="K45" s="31" t="n">
        <f aca="false">$B$45*K15*1.075</f>
        <v>0</v>
      </c>
      <c r="L45" s="31" t="n">
        <f aca="false">$B$45*L15*1.075</f>
        <v>0</v>
      </c>
      <c r="M45" s="31" t="n">
        <f aca="false">$B$45*M15*1.075</f>
        <v>0</v>
      </c>
      <c r="N45" s="31" t="n">
        <f aca="false">$B$45*N15*1.075</f>
        <v>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35416.6666666667</v>
      </c>
      <c r="D46" s="31" t="n">
        <f aca="false">$B$46*D16*1.075</f>
        <v>38072.9166666667</v>
      </c>
      <c r="E46" s="31" t="n">
        <f aca="false">$B$46*E16*1.075</f>
        <v>38072.9166666667</v>
      </c>
      <c r="F46" s="31" t="n">
        <f aca="false">$B$46*F16*1.075</f>
        <v>38072.9166666667</v>
      </c>
      <c r="G46" s="31" t="n">
        <f aca="false">$B$46*G16*1.075</f>
        <v>38072.9166666667</v>
      </c>
      <c r="H46" s="31" t="n">
        <f aca="false">$B$46*H16*1.075</f>
        <v>38072.9166666667</v>
      </c>
      <c r="I46" s="31" t="n">
        <f aca="false">$B$46*I16*1.075</f>
        <v>38072.9166666667</v>
      </c>
      <c r="J46" s="31" t="n">
        <f aca="false">$B$46*J16*1.075</f>
        <v>38072.9166666667</v>
      </c>
      <c r="K46" s="31" t="n">
        <f aca="false">$B$46*K16*1.075</f>
        <v>38072.9166666667</v>
      </c>
      <c r="L46" s="31" t="n">
        <f aca="false">$B$46*L16*1.075</f>
        <v>38072.9166666667</v>
      </c>
      <c r="M46" s="31" t="n">
        <f aca="false">$B$46*M16*1.075</f>
        <v>38072.9166666667</v>
      </c>
      <c r="N46" s="31" t="n">
        <f aca="false">$B$46*N16*1.075</f>
        <v>38072.9166666667</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16250</v>
      </c>
      <c r="D47" s="31" t="n">
        <f aca="false">$B$47*D17*1.075</f>
        <v>17468.75</v>
      </c>
      <c r="E47" s="31" t="n">
        <f aca="false">$B$47*E17*1.075</f>
        <v>17468.75</v>
      </c>
      <c r="F47" s="31" t="n">
        <f aca="false">$B$47*F17*1.075</f>
        <v>17468.75</v>
      </c>
      <c r="G47" s="31" t="n">
        <f aca="false">$B$47*G17*1.075</f>
        <v>17468.75</v>
      </c>
      <c r="H47" s="31" t="n">
        <f aca="false">$B$47*H17*1.075</f>
        <v>17468.75</v>
      </c>
      <c r="I47" s="31" t="n">
        <f aca="false">$B$47*I17*1.075</f>
        <v>17468.75</v>
      </c>
      <c r="J47" s="31" t="n">
        <f aca="false">$B$47*J17*1.075</f>
        <v>17468.75</v>
      </c>
      <c r="K47" s="31" t="n">
        <f aca="false">$B$47*K17*1.075</f>
        <v>17468.75</v>
      </c>
      <c r="L47" s="31" t="n">
        <f aca="false">$B$47*L17*1.075</f>
        <v>17468.75</v>
      </c>
      <c r="M47" s="31" t="n">
        <f aca="false">$B$47*M17*1.075</f>
        <v>17468.75</v>
      </c>
      <c r="N47" s="31" t="n">
        <f aca="false">$B$47*N17*1.075</f>
        <v>17468.75</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63333.3333333333</v>
      </c>
      <c r="D58" s="53" t="n">
        <f aca="false">SUM(D42:D57)</f>
        <v>68083.3333333333</v>
      </c>
      <c r="E58" s="53" t="n">
        <f aca="false">SUM(E42:E57)</f>
        <v>68083.3333333333</v>
      </c>
      <c r="F58" s="53" t="n">
        <f aca="false">SUM(F42:F57)</f>
        <v>68083.3333333333</v>
      </c>
      <c r="G58" s="53" t="n">
        <f aca="false">SUM(G42:G57)</f>
        <v>68083.3333333333</v>
      </c>
      <c r="H58" s="53" t="n">
        <f aca="false">SUM(H42:H57)</f>
        <v>68083.3333333333</v>
      </c>
      <c r="I58" s="53" t="n">
        <f aca="false">SUM(I42:I57)</f>
        <v>68083.3333333333</v>
      </c>
      <c r="J58" s="53" t="n">
        <f aca="false">SUM(J42:J57)</f>
        <v>68083.3333333333</v>
      </c>
      <c r="K58" s="53" t="n">
        <f aca="false">SUM(K42:K57)</f>
        <v>68083.3333333333</v>
      </c>
      <c r="L58" s="53" t="n">
        <f aca="false">SUM(L42:L57)</f>
        <v>68083.3333333333</v>
      </c>
      <c r="M58" s="53" t="n">
        <f aca="false">SUM(M42:M57)</f>
        <v>68083.3333333333</v>
      </c>
      <c r="N58" s="53" t="n">
        <f aca="false">SUM(N42:N57)</f>
        <v>68083.3333333333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168000</v>
      </c>
      <c r="D70" s="60" t="n">
        <f aca="false">+$B$33*D33</f>
        <v>168000</v>
      </c>
      <c r="E70" s="60" t="n">
        <f aca="false">+$B$33*E33</f>
        <v>168000</v>
      </c>
      <c r="F70" s="60" t="n">
        <f aca="false">+$B$33*F33</f>
        <v>168000</v>
      </c>
      <c r="G70" s="60" t="n">
        <f aca="false">+$B$33*G33</f>
        <v>168000</v>
      </c>
      <c r="H70" s="60" t="n">
        <f aca="false">+$B$33*H33</f>
        <v>168000</v>
      </c>
      <c r="I70" s="60" t="n">
        <f aca="false">+$B$33*I33</f>
        <v>168000</v>
      </c>
      <c r="J70" s="60" t="n">
        <f aca="false">+$B$33*J33</f>
        <v>168000</v>
      </c>
      <c r="K70" s="60" t="n">
        <f aca="false">+$B$33*K33</f>
        <v>168000</v>
      </c>
      <c r="L70" s="60" t="n">
        <f aca="false">+$B$33*L33</f>
        <v>168000</v>
      </c>
      <c r="M70" s="60" t="n">
        <f aca="false">+$B$33*M33</f>
        <v>168000</v>
      </c>
      <c r="N70" s="60" t="n">
        <f aca="false">+$B$33*N33</f>
        <v>168000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63333.3333333333</v>
      </c>
      <c r="D72" s="63" t="n">
        <f aca="false">D58+D64+D64</f>
        <v>68083.3333333333</v>
      </c>
      <c r="E72" s="63" t="n">
        <f aca="false">E58+E64</f>
        <v>68083.3333333333</v>
      </c>
      <c r="F72" s="63" t="n">
        <f aca="false">F58+F64</f>
        <v>68083.3333333333</v>
      </c>
      <c r="G72" s="63" t="n">
        <f aca="false">G58+G64</f>
        <v>68083.3333333333</v>
      </c>
      <c r="H72" s="63" t="n">
        <f aca="false">H58+H64</f>
        <v>68083.3333333333</v>
      </c>
      <c r="I72" s="63" t="n">
        <f aca="false">I58+I64</f>
        <v>68083.3333333333</v>
      </c>
      <c r="J72" s="63" t="n">
        <f aca="false">J58+J64</f>
        <v>68083.3333333333</v>
      </c>
      <c r="K72" s="63" t="n">
        <f aca="false">K58+K64</f>
        <v>68083.3333333333</v>
      </c>
      <c r="L72" s="63" t="n">
        <f aca="false">L58+L64</f>
        <v>68083.3333333333</v>
      </c>
      <c r="M72" s="63" t="n">
        <f aca="false">M58+M64</f>
        <v>68083.3333333333</v>
      </c>
      <c r="N72" s="63" t="n">
        <f aca="false">N58+N64</f>
        <v>68083.3333333333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XML/filtered-attachments/xls/Power_East_Comp_Mkts_2002_Plan_Capital.xls'#$Headcount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2880</v>
      </c>
      <c r="G13" s="92"/>
      <c r="H13" s="94" t="n">
        <f aca="false">F13*12</f>
        <v>34560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80</v>
      </c>
      <c r="G15" s="92"/>
      <c r="H15" s="94" t="n">
        <f aca="false">Headcount!C35*200</f>
        <v>3200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128</v>
      </c>
      <c r="G16" s="92"/>
      <c r="H16" s="94" t="n">
        <f aca="false">F16*12</f>
        <v>1536</v>
      </c>
      <c r="I16" s="92"/>
      <c r="J16" s="95"/>
      <c r="K16" s="0"/>
    </row>
    <row r="17" customFormat="false" ht="12.75" hidden="false" customHeight="false" outlineLevel="0" collapsed="false">
      <c r="A17" s="90" t="s">
        <v>63</v>
      </c>
      <c r="B17" s="97" t="s">
        <v>64</v>
      </c>
      <c r="C17" s="92"/>
      <c r="D17" s="92"/>
      <c r="E17" s="92"/>
      <c r="F17" s="93" t="n">
        <f aca="false">[1]Assumptions!F17*SUM(Headcount!$C$35:$N$35)/12</f>
        <v>80</v>
      </c>
      <c r="G17" s="92"/>
      <c r="H17" s="94" t="n">
        <f aca="false">F17*12</f>
        <v>960</v>
      </c>
      <c r="I17" s="92"/>
      <c r="J17" s="95"/>
      <c r="K17" s="0"/>
    </row>
    <row r="18" customFormat="false" ht="12.75" hidden="false" customHeight="false" outlineLevel="0" collapsed="false">
      <c r="A18" s="96" t="s">
        <v>65</v>
      </c>
      <c r="B18" s="97" t="s">
        <v>66</v>
      </c>
      <c r="C18" s="92"/>
      <c r="D18" s="92"/>
      <c r="E18" s="92"/>
      <c r="F18" s="93" t="n">
        <f aca="false">[1]Assumptions!F18*SUM(Headcount!$C$35:$N$35)/12</f>
        <v>2400</v>
      </c>
      <c r="G18" s="92"/>
      <c r="H18" s="94" t="n">
        <f aca="false">F18*12</f>
        <v>28800</v>
      </c>
      <c r="I18" s="92"/>
      <c r="J18" s="95"/>
      <c r="K18" s="0"/>
    </row>
    <row r="19" customFormat="false" ht="12.75" hidden="false" customHeight="false" outlineLevel="0" collapsed="false">
      <c r="A19" s="96" t="s">
        <v>67</v>
      </c>
      <c r="B19" s="97" t="s">
        <v>68</v>
      </c>
      <c r="C19" s="92"/>
      <c r="D19" s="92"/>
      <c r="E19" s="92"/>
      <c r="F19" s="93" t="n">
        <f aca="false">[1]Assumptions!F19*SUM(Headcount!$C$35:$N$35)/12</f>
        <v>960</v>
      </c>
      <c r="G19" s="92"/>
      <c r="H19" s="98" t="n">
        <f aca="false">F19*12</f>
        <v>11520</v>
      </c>
      <c r="I19" s="92"/>
      <c r="J19" s="95"/>
      <c r="K19" s="0"/>
    </row>
    <row r="20" customFormat="false" ht="12.75" hidden="false" customHeight="false" outlineLevel="0" collapsed="false">
      <c r="A20" s="90"/>
      <c r="B20" s="99" t="s">
        <v>69</v>
      </c>
      <c r="C20" s="92"/>
      <c r="D20" s="92"/>
      <c r="E20" s="92"/>
      <c r="F20" s="100" t="n">
        <f aca="false">SUM(F12:F19)</f>
        <v>6528</v>
      </c>
      <c r="G20" s="101"/>
      <c r="H20" s="100" t="n">
        <f aca="false">SUM(H12:H19)</f>
        <v>80576</v>
      </c>
      <c r="I20" s="92"/>
      <c r="J20" s="95"/>
      <c r="K20" s="0"/>
    </row>
    <row r="21" customFormat="false" ht="12.75" hidden="false" customHeight="false" outlineLevel="0" collapsed="false">
      <c r="A21" s="102" t="s">
        <v>70</v>
      </c>
      <c r="B21" s="103" t="s">
        <v>71</v>
      </c>
      <c r="C21" s="104"/>
      <c r="D21" s="104"/>
      <c r="E21" s="104"/>
      <c r="F21" s="93" t="n">
        <f aca="false">[1]Assumptions!F21*SUM(Headcount!$C$35:$N$35)/12</f>
        <v>912</v>
      </c>
      <c r="G21" s="104"/>
      <c r="H21" s="105" t="n">
        <f aca="false">F21*12</f>
        <v>10944</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457.142857142857</v>
      </c>
      <c r="G22" s="104"/>
      <c r="H22" s="105" t="n">
        <f aca="false">F22*12</f>
        <v>5485.71428571429</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272</v>
      </c>
      <c r="G25" s="92"/>
      <c r="H25" s="94" t="n">
        <f aca="false">F25*12</f>
        <v>3264</v>
      </c>
      <c r="I25" s="92"/>
      <c r="J25" s="95"/>
      <c r="K25" s="0"/>
    </row>
    <row r="26" customFormat="false" ht="12.75" hidden="false" customHeight="false" outlineLevel="0" collapsed="false">
      <c r="A26" s="90" t="s">
        <v>81</v>
      </c>
      <c r="B26" s="97" t="s">
        <v>82</v>
      </c>
      <c r="C26" s="92"/>
      <c r="D26" s="92"/>
      <c r="E26" s="92"/>
      <c r="F26" s="93" t="n">
        <f aca="false">[1]Assumptions!F26*SUM(Headcount!$C$35:$N$35)/12</f>
        <v>96</v>
      </c>
      <c r="G26" s="92"/>
      <c r="H26" s="94" t="n">
        <f aca="false">F26*12</f>
        <v>1152</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80</v>
      </c>
      <c r="G29" s="92"/>
      <c r="H29" s="98" t="n">
        <f aca="false">F29*12</f>
        <v>960</v>
      </c>
      <c r="I29" s="92"/>
      <c r="J29" s="95"/>
      <c r="K29" s="0"/>
    </row>
    <row r="30" customFormat="false" ht="12.75" hidden="false" customHeight="false" outlineLevel="0" collapsed="false">
      <c r="A30" s="90"/>
      <c r="B30" s="99" t="s">
        <v>89</v>
      </c>
      <c r="C30" s="92"/>
      <c r="D30" s="92"/>
      <c r="E30" s="92"/>
      <c r="F30" s="100" t="n">
        <f aca="false">SUM(F25:F29)</f>
        <v>448</v>
      </c>
      <c r="G30" s="101"/>
      <c r="H30" s="100" t="n">
        <f aca="false">SUM(H25:H29)</f>
        <v>5376</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128</v>
      </c>
      <c r="G33" s="92"/>
      <c r="H33" s="94" t="n">
        <f aca="false">F33*12</f>
        <v>1536</v>
      </c>
      <c r="I33" s="92"/>
      <c r="J33" s="95"/>
      <c r="K33" s="0"/>
    </row>
    <row r="34" customFormat="false" ht="12.75" hidden="false" customHeight="false" outlineLevel="0" collapsed="false">
      <c r="A34" s="90" t="s">
        <v>96</v>
      </c>
      <c r="B34" s="97" t="s">
        <v>97</v>
      </c>
      <c r="C34" s="92"/>
      <c r="D34" s="92"/>
      <c r="E34" s="92"/>
      <c r="F34" s="93" t="n">
        <f aca="false">[1]Assumptions!F34*SUM(Headcount!$C$35:$N$35)/12</f>
        <v>128</v>
      </c>
      <c r="G34" s="92"/>
      <c r="H34" s="98" t="n">
        <f aca="false">F34*12</f>
        <v>1536</v>
      </c>
      <c r="I34" s="92"/>
      <c r="J34" s="95"/>
      <c r="K34" s="0"/>
    </row>
    <row r="35" customFormat="false" ht="12.75" hidden="false" customHeight="false" outlineLevel="0" collapsed="false">
      <c r="A35" s="90"/>
      <c r="B35" s="99" t="s">
        <v>98</v>
      </c>
      <c r="C35" s="92"/>
      <c r="D35" s="92"/>
      <c r="E35" s="92"/>
      <c r="F35" s="100" t="n">
        <f aca="false">SUM(F33:F34)</f>
        <v>256</v>
      </c>
      <c r="G35" s="101"/>
      <c r="H35" s="100" t="n">
        <f aca="false">SUM(H33:H34)</f>
        <v>3072</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5000</v>
      </c>
      <c r="G36" s="101"/>
      <c r="H36" s="100" t="n">
        <f aca="false">F36*12</f>
        <v>60000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8000</v>
      </c>
      <c r="G38" s="101"/>
      <c r="H38" s="100" t="n">
        <f aca="false">F38*12</f>
        <v>96000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21601.1428571429</v>
      </c>
      <c r="G52" s="116"/>
      <c r="H52" s="115" t="n">
        <f aca="false">+H20+H21+H22+H23+H24+H30+H31+H32+H35+H36+H37+H38+H39+H47+H50+H51</f>
        <v>261453.714285714</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2122016</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40829.525483304</v>
      </c>
      <c r="G70" s="125"/>
      <c r="H70" s="126" t="n">
        <f aca="false">F70*12</f>
        <v>489954.305799649</v>
      </c>
      <c r="I70" s="92"/>
      <c r="J70" s="95"/>
      <c r="K70" s="0"/>
    </row>
    <row r="71" customFormat="false" ht="15" hidden="false" customHeight="true" outlineLevel="0" collapsed="false">
      <c r="A71" s="127"/>
      <c r="B71" s="113" t="s">
        <v>149</v>
      </c>
      <c r="C71" s="114"/>
      <c r="D71" s="114"/>
      <c r="E71" s="114"/>
      <c r="F71" s="128" t="n">
        <f aca="false">SUM(F56:F70)</f>
        <v>40829.525483304</v>
      </c>
      <c r="G71" s="114"/>
      <c r="H71" s="128" t="n">
        <f aca="false">SUM(H56:H70)</f>
        <v>489954.305799649</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62430.6683404469</v>
      </c>
      <c r="G73" s="0"/>
      <c r="H73" s="131" t="n">
        <f aca="false">H52+H71</f>
        <v>751408.020085363</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pane xSplit="0" ySplit="1" topLeftCell="BM2" activePane="bottomLeft" state="frozen"/>
      <selection pane="topLeft" activeCell="I1" activeCellId="0" sqref="I1"/>
      <selection pane="bottomLeft" activeCell="N16" activeCellId="0" sqref="N16"/>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99"/>
    <col collapsed="false" customWidth="true" hidden="false" outlineLevel="0" max="10" min="10" style="132" width="12.82"/>
    <col collapsed="false" customWidth="true" hidden="false" outlineLevel="0" max="11" min="11" style="132" width="8.82"/>
    <col collapsed="false" customWidth="true" hidden="false" outlineLevel="0" max="12" min="12" style="132" width="11.15"/>
    <col collapsed="false" customWidth="true" hidden="false" outlineLevel="0" max="13" min="13" style="132" width="12.82"/>
    <col collapsed="false" customWidth="true" hidden="false" outlineLevel="0" max="14" min="14" style="132" width="9.9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50000</v>
      </c>
      <c r="I2" s="132" t="n">
        <v>10000</v>
      </c>
      <c r="J2" s="132" t="n">
        <f aca="false">J8</f>
        <v>969420.375</v>
      </c>
      <c r="K2" s="132" t="n">
        <f aca="false">K8</f>
        <v>0</v>
      </c>
      <c r="L2" s="132" t="n">
        <f aca="false">L8</f>
        <v>489954.305799649</v>
      </c>
      <c r="M2" s="132" t="n">
        <f aca="false">M8</f>
        <v>2016000</v>
      </c>
      <c r="N2" s="132" t="n">
        <f aca="false">N8</f>
        <v>46016</v>
      </c>
      <c r="O2" s="132" t="n">
        <f aca="false">SUM(H2:N2)</f>
        <v>3581390.68079965</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50000</v>
      </c>
      <c r="I8" s="138" t="n">
        <f aca="false">SUM(I2:I7)</f>
        <v>10000</v>
      </c>
      <c r="J8" s="138" t="n">
        <f aca="false">'Detail Expenses'!P32+'Detail Expenses'!P35+'Detail Expenses'!P63</f>
        <v>969420.375</v>
      </c>
      <c r="K8" s="138" t="n">
        <f aca="false">'Detail Expenses'!P46</f>
        <v>0</v>
      </c>
      <c r="L8" s="138" t="n">
        <f aca="false">'Detail Expenses'!P95</f>
        <v>489954.305799649</v>
      </c>
      <c r="M8" s="138" t="n">
        <f aca="false">'Detail Expenses'!P47+'Detail Expenses'!P48</f>
        <v>2016000</v>
      </c>
      <c r="N8" s="138" t="n">
        <f aca="false">'Detail Expenses'!P98-'Detail Expenses'!P32-'Detail Expenses'!P35-'Detail Expenses'!P63-'Detail Expenses'!P46-'Detail Expenses'!P96-'Detail Expenses'!P47-'Detail Expenses'!P48-H8-'Detail Expenses'!P48-I8</f>
        <v>46016</v>
      </c>
      <c r="O8" s="138" t="n">
        <f aca="false">SUM(H8:N8)</f>
        <v>3581390.68079965</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50000</v>
      </c>
      <c r="I9" s="132" t="n">
        <f aca="false">SUM(I2:I7)</f>
        <v>10000</v>
      </c>
      <c r="J9" s="132" t="n">
        <f aca="false">SUM(J2:J7)</f>
        <v>969420.375</v>
      </c>
      <c r="K9" s="132" t="n">
        <f aca="false">SUM(K2:K7)</f>
        <v>0</v>
      </c>
      <c r="L9" s="132" t="n">
        <f aca="false">SUM(L2:L7)</f>
        <v>489954.305799649</v>
      </c>
      <c r="M9" s="132" t="n">
        <f aca="false">SUM(M2:M7)</f>
        <v>2016000</v>
      </c>
      <c r="N9" s="132" t="n">
        <f aca="false">SUM(N2:N7)</f>
        <v>46016</v>
      </c>
      <c r="O9" s="132" t="n">
        <f aca="false">SUM(O2:O7)</f>
        <v>3581390.68079965</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63333.3333333333</v>
      </c>
      <c r="E30" s="202" t="n">
        <f aca="false">Headcount!D58</f>
        <v>68083.3333333333</v>
      </c>
      <c r="F30" s="202" t="n">
        <f aca="false">Headcount!E58</f>
        <v>68083.3333333333</v>
      </c>
      <c r="G30" s="202" t="n">
        <f aca="false">Headcount!F58</f>
        <v>68083.3333333333</v>
      </c>
      <c r="H30" s="202" t="n">
        <f aca="false">Headcount!G58</f>
        <v>68083.3333333333</v>
      </c>
      <c r="I30" s="202" t="n">
        <f aca="false">Headcount!H58</f>
        <v>68083.3333333333</v>
      </c>
      <c r="J30" s="202" t="n">
        <f aca="false">Headcount!I58</f>
        <v>68083.3333333333</v>
      </c>
      <c r="K30" s="202" t="n">
        <f aca="false">Headcount!J58</f>
        <v>68083.3333333333</v>
      </c>
      <c r="L30" s="202" t="n">
        <f aca="false">Headcount!K58</f>
        <v>68083.3333333333</v>
      </c>
      <c r="M30" s="202" t="n">
        <f aca="false">Headcount!L58</f>
        <v>68083.3333333333</v>
      </c>
      <c r="N30" s="202" t="n">
        <f aca="false">Headcount!M58</f>
        <v>68083.3333333333</v>
      </c>
      <c r="O30" s="202" t="n">
        <f aca="false">Headcount!N58</f>
        <v>68083.3333333333</v>
      </c>
      <c r="P30" s="203" t="n">
        <f aca="false">SUM(D30:O30)</f>
        <v>812250</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63333.3333333333</v>
      </c>
      <c r="E32" s="207" t="n">
        <f aca="false">SUM(E30:E31)</f>
        <v>68083.3333333333</v>
      </c>
      <c r="F32" s="207" t="n">
        <f aca="false">SUM(F30:F31)</f>
        <v>68083.3333333333</v>
      </c>
      <c r="G32" s="207" t="n">
        <f aca="false">SUM(G30:G31)</f>
        <v>68083.3333333333</v>
      </c>
      <c r="H32" s="207" t="n">
        <f aca="false">SUM(H30:H31)</f>
        <v>68083.3333333333</v>
      </c>
      <c r="I32" s="207" t="n">
        <f aca="false">SUM(I30:I31)</f>
        <v>68083.3333333333</v>
      </c>
      <c r="J32" s="207" t="n">
        <f aca="false">SUM(J30:J31)</f>
        <v>68083.3333333333</v>
      </c>
      <c r="K32" s="207" t="n">
        <f aca="false">SUM(K30:K31)</f>
        <v>68083.3333333333</v>
      </c>
      <c r="L32" s="207" t="n">
        <f aca="false">SUM(L30:L31)</f>
        <v>68083.3333333333</v>
      </c>
      <c r="M32" s="207" t="n">
        <f aca="false">SUM(M30:M31)</f>
        <v>68083.3333333333</v>
      </c>
      <c r="N32" s="207" t="n">
        <f aca="false">SUM(N30:N31)</f>
        <v>68083.3333333333</v>
      </c>
      <c r="O32" s="207" t="n">
        <f aca="false">SUM(O30:O31)</f>
        <v>68083.3333333333</v>
      </c>
      <c r="P32" s="208" t="n">
        <f aca="false">SUM(P30:P31)</f>
        <v>812250</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5921.66666666667</v>
      </c>
      <c r="E33" s="210" t="n">
        <f aca="false">E32*0.0935</f>
        <v>6365.79166666667</v>
      </c>
      <c r="F33" s="210" t="n">
        <f aca="false">F32*0.0935</f>
        <v>6365.79166666667</v>
      </c>
      <c r="G33" s="210" t="n">
        <f aca="false">G32*0.0935</f>
        <v>6365.79166666667</v>
      </c>
      <c r="H33" s="210" t="n">
        <f aca="false">H32*0.0935</f>
        <v>6365.79166666667</v>
      </c>
      <c r="I33" s="210" t="n">
        <f aca="false">I32*0.0935</f>
        <v>6365.79166666667</v>
      </c>
      <c r="J33" s="210" t="n">
        <f aca="false">J32*0.0935</f>
        <v>6365.79166666667</v>
      </c>
      <c r="K33" s="210" t="n">
        <f aca="false">K32*0.0935</f>
        <v>6365.79166666667</v>
      </c>
      <c r="L33" s="210" t="n">
        <f aca="false">L32*0.0935</f>
        <v>6365.79166666667</v>
      </c>
      <c r="M33" s="210" t="n">
        <f aca="false">M32*0.0935</f>
        <v>6365.79166666667</v>
      </c>
      <c r="N33" s="210" t="n">
        <f aca="false">N32*0.0935</f>
        <v>6365.79166666667</v>
      </c>
      <c r="O33" s="210" t="n">
        <f aca="false">O32*0.0935</f>
        <v>6365.79166666667</v>
      </c>
      <c r="P33" s="211" t="n">
        <f aca="false">SUM(D33:O33)</f>
        <v>75945.375</v>
      </c>
    </row>
    <row r="34" customFormat="false" ht="12.75" hidden="false" customHeight="false" outlineLevel="0" collapsed="false">
      <c r="A34" s="90" t="s">
        <v>220</v>
      </c>
      <c r="B34" s="97" t="s">
        <v>221</v>
      </c>
      <c r="C34" s="97"/>
      <c r="D34" s="205" t="n">
        <f aca="false">D32*0.1</f>
        <v>6333.33333333333</v>
      </c>
      <c r="E34" s="205" t="n">
        <f aca="false">E32*0.1</f>
        <v>6808.33333333333</v>
      </c>
      <c r="F34" s="205" t="n">
        <f aca="false">F32*0.1</f>
        <v>6808.33333333333</v>
      </c>
      <c r="G34" s="205" t="n">
        <f aca="false">G32*0.1</f>
        <v>6808.33333333333</v>
      </c>
      <c r="H34" s="205" t="n">
        <f aca="false">H32*0.1</f>
        <v>6808.33333333333</v>
      </c>
      <c r="I34" s="205" t="n">
        <f aca="false">I32*0.1</f>
        <v>6808.33333333333</v>
      </c>
      <c r="J34" s="205" t="n">
        <f aca="false">J32*0.1</f>
        <v>6808.33333333333</v>
      </c>
      <c r="K34" s="205" t="n">
        <f aca="false">K32*0.1</f>
        <v>6808.33333333333</v>
      </c>
      <c r="L34" s="205" t="n">
        <f aca="false">L32*0.1</f>
        <v>6808.33333333333</v>
      </c>
      <c r="M34" s="205" t="n">
        <f aca="false">M32*0.1</f>
        <v>6808.33333333333</v>
      </c>
      <c r="N34" s="205" t="n">
        <f aca="false">N32*0.1</f>
        <v>6808.33333333333</v>
      </c>
      <c r="O34" s="205" t="n">
        <f aca="false">O32*0.1</f>
        <v>6808.33333333333</v>
      </c>
      <c r="P34" s="212" t="n">
        <f aca="false">SUM(D34:O34)</f>
        <v>81225</v>
      </c>
    </row>
    <row r="35" customFormat="false" ht="12.75" hidden="false" customHeight="false" outlineLevel="0" collapsed="false">
      <c r="A35" s="102"/>
      <c r="B35" s="99" t="s">
        <v>222</v>
      </c>
      <c r="C35" s="103"/>
      <c r="D35" s="213" t="n">
        <f aca="false">SUM(D33:D34)</f>
        <v>12255</v>
      </c>
      <c r="E35" s="213" t="n">
        <f aca="false">SUM(E33:E34)</f>
        <v>13174.125</v>
      </c>
      <c r="F35" s="213" t="n">
        <f aca="false">SUM(F33:F34)</f>
        <v>13174.125</v>
      </c>
      <c r="G35" s="213" t="n">
        <f aca="false">SUM(G33:G34)</f>
        <v>13174.125</v>
      </c>
      <c r="H35" s="213" t="n">
        <f aca="false">SUM(H33:H34)</f>
        <v>13174.125</v>
      </c>
      <c r="I35" s="213" t="n">
        <f aca="false">SUM(I33:I34)</f>
        <v>13174.125</v>
      </c>
      <c r="J35" s="213" t="n">
        <f aca="false">SUM(J33:J34)</f>
        <v>13174.125</v>
      </c>
      <c r="K35" s="213" t="n">
        <f aca="false">SUM(K33:K34)</f>
        <v>13174.125</v>
      </c>
      <c r="L35" s="213" t="n">
        <f aca="false">SUM(L33:L34)</f>
        <v>13174.125</v>
      </c>
      <c r="M35" s="213" t="n">
        <f aca="false">SUM(M33:M34)</f>
        <v>13174.125</v>
      </c>
      <c r="N35" s="213" t="n">
        <f aca="false">SUM(N33:N34)</f>
        <v>13174.125</v>
      </c>
      <c r="O35" s="213" t="n">
        <f aca="false">SUM(O33:O34)</f>
        <v>13174.125</v>
      </c>
      <c r="P35" s="214" t="n">
        <f aca="false">SUM(P33:P34)</f>
        <v>157170.375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266.666666666667</v>
      </c>
      <c r="E39" s="167" t="n">
        <f aca="false">D39</f>
        <v>266.666666666667</v>
      </c>
      <c r="F39" s="167" t="n">
        <f aca="false">E39</f>
        <v>266.666666666667</v>
      </c>
      <c r="G39" s="167" t="n">
        <f aca="false">F39</f>
        <v>266.666666666667</v>
      </c>
      <c r="H39" s="167" t="n">
        <f aca="false">G39</f>
        <v>266.666666666667</v>
      </c>
      <c r="I39" s="167" t="n">
        <f aca="false">H39</f>
        <v>266.666666666667</v>
      </c>
      <c r="J39" s="167" t="n">
        <f aca="false">I39</f>
        <v>266.666666666667</v>
      </c>
      <c r="K39" s="167" t="n">
        <f aca="false">J39</f>
        <v>266.666666666667</v>
      </c>
      <c r="L39" s="167" t="n">
        <f aca="false">K39</f>
        <v>266.666666666667</v>
      </c>
      <c r="M39" s="167" t="n">
        <f aca="false">L39</f>
        <v>266.666666666667</v>
      </c>
      <c r="N39" s="167" t="n">
        <f aca="false">M39</f>
        <v>266.666666666667</v>
      </c>
      <c r="O39" s="167" t="n">
        <f aca="false">N39</f>
        <v>266.666666666667</v>
      </c>
      <c r="P39" s="211" t="n">
        <f aca="false">SUM(D39:O39)</f>
        <v>3200</v>
      </c>
    </row>
    <row r="40" customFormat="false" ht="12.75" hidden="false" customHeight="false" outlineLevel="0" collapsed="false">
      <c r="A40" s="96" t="s">
        <v>61</v>
      </c>
      <c r="B40" s="97" t="s">
        <v>62</v>
      </c>
      <c r="C40" s="97"/>
      <c r="D40" s="167" t="n">
        <f aca="false">Assumptions!H16/12</f>
        <v>128</v>
      </c>
      <c r="E40" s="167" t="n">
        <f aca="false">D40</f>
        <v>128</v>
      </c>
      <c r="F40" s="167" t="n">
        <f aca="false">E40</f>
        <v>128</v>
      </c>
      <c r="G40" s="167" t="n">
        <f aca="false">F40</f>
        <v>128</v>
      </c>
      <c r="H40" s="167" t="n">
        <f aca="false">G40</f>
        <v>128</v>
      </c>
      <c r="I40" s="167" t="n">
        <f aca="false">H40</f>
        <v>128</v>
      </c>
      <c r="J40" s="167" t="n">
        <f aca="false">I40</f>
        <v>128</v>
      </c>
      <c r="K40" s="167" t="n">
        <f aca="false">J40</f>
        <v>128</v>
      </c>
      <c r="L40" s="167" t="n">
        <f aca="false">K40</f>
        <v>128</v>
      </c>
      <c r="M40" s="167" t="n">
        <f aca="false">L40</f>
        <v>128</v>
      </c>
      <c r="N40" s="167" t="n">
        <f aca="false">M40</f>
        <v>128</v>
      </c>
      <c r="O40" s="167" t="n">
        <f aca="false">N40</f>
        <v>128</v>
      </c>
      <c r="P40" s="211" t="n">
        <f aca="false">SUM(D40:O40)</f>
        <v>1536</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2400</v>
      </c>
      <c r="E42" s="167" t="n">
        <f aca="false">D42</f>
        <v>2400</v>
      </c>
      <c r="F42" s="167" t="n">
        <f aca="false">E42</f>
        <v>2400</v>
      </c>
      <c r="G42" s="167" t="n">
        <f aca="false">F42</f>
        <v>2400</v>
      </c>
      <c r="H42" s="167" t="n">
        <f aca="false">G42</f>
        <v>2400</v>
      </c>
      <c r="I42" s="167" t="n">
        <f aca="false">H42</f>
        <v>2400</v>
      </c>
      <c r="J42" s="167" t="n">
        <f aca="false">I42</f>
        <v>2400</v>
      </c>
      <c r="K42" s="167" t="n">
        <f aca="false">J42</f>
        <v>2400</v>
      </c>
      <c r="L42" s="167" t="n">
        <f aca="false">K42</f>
        <v>2400</v>
      </c>
      <c r="M42" s="167" t="n">
        <f aca="false">L42</f>
        <v>2400</v>
      </c>
      <c r="N42" s="167" t="n">
        <f aca="false">M42</f>
        <v>2400</v>
      </c>
      <c r="O42" s="167" t="n">
        <f aca="false">N42</f>
        <v>2400</v>
      </c>
      <c r="P42" s="211" t="n">
        <f aca="false">SUM(D42:O42)</f>
        <v>28800</v>
      </c>
    </row>
    <row r="43" customFormat="false" ht="12.75" hidden="false" customHeight="false" outlineLevel="0" collapsed="false">
      <c r="A43" s="96" t="s">
        <v>67</v>
      </c>
      <c r="B43" s="97" t="s">
        <v>68</v>
      </c>
      <c r="C43" s="97"/>
      <c r="D43" s="217" t="n">
        <f aca="false">+Assumptions!H19/12</f>
        <v>960</v>
      </c>
      <c r="E43" s="217" t="n">
        <f aca="false">D43</f>
        <v>960</v>
      </c>
      <c r="F43" s="217" t="n">
        <f aca="false">E43</f>
        <v>960</v>
      </c>
      <c r="G43" s="217" t="n">
        <f aca="false">F43</f>
        <v>960</v>
      </c>
      <c r="H43" s="217" t="n">
        <f aca="false">G43</f>
        <v>960</v>
      </c>
      <c r="I43" s="217" t="n">
        <f aca="false">H43</f>
        <v>960</v>
      </c>
      <c r="J43" s="217" t="n">
        <f aca="false">I43</f>
        <v>960</v>
      </c>
      <c r="K43" s="217" t="n">
        <f aca="false">J43</f>
        <v>960</v>
      </c>
      <c r="L43" s="217" t="n">
        <f aca="false">K43</f>
        <v>960</v>
      </c>
      <c r="M43" s="217" t="n">
        <f aca="false">L43</f>
        <v>960</v>
      </c>
      <c r="N43" s="217" t="n">
        <f aca="false">M43</f>
        <v>960</v>
      </c>
      <c r="O43" s="217" t="n">
        <f aca="false">N43</f>
        <v>960</v>
      </c>
      <c r="P43" s="212" t="n">
        <f aca="false">SUM(D43:O43)</f>
        <v>11520</v>
      </c>
    </row>
    <row r="44" customFormat="false" ht="12.75" hidden="false" customHeight="false" outlineLevel="0" collapsed="false">
      <c r="A44" s="102"/>
      <c r="B44" s="99" t="s">
        <v>69</v>
      </c>
      <c r="C44" s="103"/>
      <c r="D44" s="213" t="n">
        <f aca="false">SUM(D36:D43)</f>
        <v>3754.66666666667</v>
      </c>
      <c r="E44" s="213" t="n">
        <f aca="false">SUM(E36:E43)</f>
        <v>3754.66666666667</v>
      </c>
      <c r="F44" s="213" t="n">
        <f aca="false">SUM(F36:F43)</f>
        <v>3754.66666666667</v>
      </c>
      <c r="G44" s="213" t="n">
        <f aca="false">SUM(G36:G43)</f>
        <v>3754.66666666667</v>
      </c>
      <c r="H44" s="213" t="n">
        <f aca="false">SUM(H36:H43)</f>
        <v>3754.66666666667</v>
      </c>
      <c r="I44" s="213" t="n">
        <f aca="false">SUM(I36:I43)</f>
        <v>3754.66666666667</v>
      </c>
      <c r="J44" s="213" t="n">
        <f aca="false">SUM(J36:J43)</f>
        <v>3754.66666666667</v>
      </c>
      <c r="K44" s="213" t="n">
        <f aca="false">SUM(K36:K43)</f>
        <v>3754.66666666667</v>
      </c>
      <c r="L44" s="213" t="n">
        <f aca="false">SUM(L36:L43)</f>
        <v>3754.66666666667</v>
      </c>
      <c r="M44" s="213" t="n">
        <f aca="false">SUM(M36:M43)</f>
        <v>3754.66666666667</v>
      </c>
      <c r="N44" s="213" t="n">
        <f aca="false">SUM(N36:N43)</f>
        <v>3754.66666666667</v>
      </c>
      <c r="O44" s="213" t="n">
        <f aca="false">SUM(O36:O43)</f>
        <v>3754.66666666667</v>
      </c>
      <c r="P44" s="214" t="n">
        <f aca="false">SUM(P36:P43)</f>
        <v>45056</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168000</v>
      </c>
      <c r="E47" s="213" t="n">
        <f aca="false">SUM(Headcount!D66:D70)</f>
        <v>168000</v>
      </c>
      <c r="F47" s="213" t="n">
        <f aca="false">SUM(Headcount!E66:E70)</f>
        <v>168000</v>
      </c>
      <c r="G47" s="213" t="n">
        <f aca="false">SUM(Headcount!F66:F70)</f>
        <v>168000</v>
      </c>
      <c r="H47" s="213" t="n">
        <f aca="false">SUM(Headcount!G66:G70)</f>
        <v>168000</v>
      </c>
      <c r="I47" s="213" t="n">
        <f aca="false">SUM(Headcount!H66:H70)</f>
        <v>168000</v>
      </c>
      <c r="J47" s="213" t="n">
        <f aca="false">SUM(Headcount!I66:I70)</f>
        <v>168000</v>
      </c>
      <c r="K47" s="213" t="n">
        <f aca="false">SUM(Headcount!J66:J70)</f>
        <v>168000</v>
      </c>
      <c r="L47" s="213" t="n">
        <f aca="false">SUM(Headcount!K66:K70)</f>
        <v>168000</v>
      </c>
      <c r="M47" s="213" t="n">
        <f aca="false">SUM(Headcount!L66:L70)</f>
        <v>168000</v>
      </c>
      <c r="N47" s="213" t="n">
        <f aca="false">SUM(Headcount!M66:M70)</f>
        <v>168000</v>
      </c>
      <c r="O47" s="213" t="n">
        <f aca="false">SUM(Headcount!N66:N70)</f>
        <v>168000</v>
      </c>
      <c r="P47" s="214" t="n">
        <f aca="false">SUM(D47:O47)</f>
        <v>2016000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80</v>
      </c>
      <c r="E53" s="217" t="n">
        <f aca="false">D53</f>
        <v>80</v>
      </c>
      <c r="F53" s="217" t="n">
        <f aca="false">E53</f>
        <v>80</v>
      </c>
      <c r="G53" s="217" t="n">
        <f aca="false">F53</f>
        <v>80</v>
      </c>
      <c r="H53" s="217" t="n">
        <f aca="false">G53</f>
        <v>80</v>
      </c>
      <c r="I53" s="217" t="n">
        <f aca="false">H53</f>
        <v>80</v>
      </c>
      <c r="J53" s="217" t="n">
        <f aca="false">I53</f>
        <v>80</v>
      </c>
      <c r="K53" s="217" t="n">
        <f aca="false">J53</f>
        <v>80</v>
      </c>
      <c r="L53" s="217" t="n">
        <f aca="false">K53</f>
        <v>80</v>
      </c>
      <c r="M53" s="217" t="n">
        <f aca="false">L53</f>
        <v>80</v>
      </c>
      <c r="N53" s="217" t="n">
        <f aca="false">M53</f>
        <v>80</v>
      </c>
      <c r="O53" s="217" t="n">
        <f aca="false">N53</f>
        <v>80</v>
      </c>
      <c r="P53" s="212" t="n">
        <f aca="false">SUM(D53:O53)</f>
        <v>960</v>
      </c>
    </row>
    <row r="54" customFormat="false" ht="12.75" hidden="false" customHeight="false" outlineLevel="0" collapsed="false">
      <c r="A54" s="102"/>
      <c r="B54" s="99" t="s">
        <v>89</v>
      </c>
      <c r="C54" s="103"/>
      <c r="D54" s="213" t="n">
        <f aca="false">SUM(D49:D53)</f>
        <v>80</v>
      </c>
      <c r="E54" s="213" t="n">
        <f aca="false">SUM(E49:E53)</f>
        <v>80</v>
      </c>
      <c r="F54" s="213" t="n">
        <f aca="false">SUM(F49:F53)</f>
        <v>80</v>
      </c>
      <c r="G54" s="213" t="n">
        <f aca="false">SUM(G49:G53)</f>
        <v>80</v>
      </c>
      <c r="H54" s="213" t="n">
        <f aca="false">SUM(H49:H53)</f>
        <v>80</v>
      </c>
      <c r="I54" s="213" t="n">
        <f aca="false">SUM(I49:I53)</f>
        <v>80</v>
      </c>
      <c r="J54" s="213" t="n">
        <f aca="false">SUM(J49:J53)</f>
        <v>80</v>
      </c>
      <c r="K54" s="213" t="n">
        <f aca="false">SUM(K49:K53)</f>
        <v>80</v>
      </c>
      <c r="L54" s="213" t="n">
        <f aca="false">SUM(L49:L53)</f>
        <v>80</v>
      </c>
      <c r="M54" s="213" t="n">
        <f aca="false">SUM(M49:M53)</f>
        <v>80</v>
      </c>
      <c r="N54" s="213" t="n">
        <f aca="false">SUM(N49:N53)</f>
        <v>80</v>
      </c>
      <c r="O54" s="213" t="n">
        <f aca="false">SUM(O49:O53)</f>
        <v>80</v>
      </c>
      <c r="P54" s="214" t="n">
        <f aca="false">SUM(P49:P53)</f>
        <v>960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5000</v>
      </c>
      <c r="E60" s="213" t="n">
        <f aca="false">D60</f>
        <v>5000</v>
      </c>
      <c r="F60" s="213" t="n">
        <f aca="false">E60</f>
        <v>5000</v>
      </c>
      <c r="G60" s="213" t="n">
        <f aca="false">F60</f>
        <v>5000</v>
      </c>
      <c r="H60" s="213" t="n">
        <f aca="false">G60</f>
        <v>5000</v>
      </c>
      <c r="I60" s="213" t="n">
        <f aca="false">H60</f>
        <v>5000</v>
      </c>
      <c r="J60" s="213" t="n">
        <f aca="false">I60</f>
        <v>5000</v>
      </c>
      <c r="K60" s="213" t="n">
        <f aca="false">J60</f>
        <v>5000</v>
      </c>
      <c r="L60" s="213" t="n">
        <f aca="false">K60</f>
        <v>5000</v>
      </c>
      <c r="M60" s="213" t="n">
        <f aca="false">L60</f>
        <v>5000</v>
      </c>
      <c r="N60" s="213" t="n">
        <f aca="false">M60</f>
        <v>5000</v>
      </c>
      <c r="O60" s="213" t="n">
        <f aca="false">N60</f>
        <v>5000</v>
      </c>
      <c r="P60" s="214" t="n">
        <f aca="false">SUM(D60:O60)</f>
        <v>60000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252423</v>
      </c>
      <c r="E76" s="227" t="n">
        <f aca="false">E75+E74+E71+E63+E62+E61+E60+E59+E56+E55+E54+E48+E47+E46+E45+E44+E35+E32</f>
        <v>258092.125</v>
      </c>
      <c r="F76" s="227" t="n">
        <f aca="false">F75+F74+F71+F63+F62+F61+F60+F59+F56+F55+F54+F48+F47+F46+F45+F44+F35+F32</f>
        <v>258092.125</v>
      </c>
      <c r="G76" s="227" t="n">
        <f aca="false">G75+G74+G71+G63+G62+G61+G60+G59+G56+G55+G54+G48+G47+G46+G45+G44+G35+G32</f>
        <v>258092.125</v>
      </c>
      <c r="H76" s="227" t="n">
        <f aca="false">H75+H74+H71+H63+H62+H61+H60+H59+H56+H55+H54+H48+H47+H46+H45+H44+H35+H32</f>
        <v>258092.125</v>
      </c>
      <c r="I76" s="227" t="n">
        <f aca="false">I75+I74+I71+I63+I62+I61+I60+I59+I56+I55+I54+I48+I47+I46+I45+I44+I35+I32</f>
        <v>258092.125</v>
      </c>
      <c r="J76" s="227" t="n">
        <f aca="false">J75+J74+J71+J63+J62+J61+J60+J59+J56+J55+J54+J48+J47+J46+J45+J44+J35+J32</f>
        <v>258092.125</v>
      </c>
      <c r="K76" s="227" t="n">
        <f aca="false">K75+K74+K71+K63+K62+K61+K60+K59+K56+K55+K54+K48+K47+K46+K45+K44+K35+K32</f>
        <v>258092.125</v>
      </c>
      <c r="L76" s="227" t="n">
        <f aca="false">L75+L74+L71+L63+L62+L61+L60+L59+L56+L55+L54+L48+L47+L46+L45+L44+L35+L32</f>
        <v>258092.125</v>
      </c>
      <c r="M76" s="227" t="n">
        <f aca="false">M75+M74+M71+M63+M62+M61+M60+M59+M56+M55+M54+M48+M47+M46+M45+M44+M35+M32</f>
        <v>258092.125</v>
      </c>
      <c r="N76" s="227" t="n">
        <f aca="false">N75+N74+N71+N63+N62+N61+N60+N59+N56+N55+N54+N48+N47+N46+N45+N44+N35+N32</f>
        <v>258092.125</v>
      </c>
      <c r="O76" s="227" t="n">
        <f aca="false">O75+O74+O71+O63+O62+O61+O60+O59+O56+O55+O54+O48+O47+O46+O45+O44+O35+O32</f>
        <v>258092.125</v>
      </c>
      <c r="P76" s="228" t="n">
        <f aca="false">P75+P74+P71+P63+P62+P61+P60+P59+P56+P55+P54+P48+P47+P46+P45+P44+P35+P32</f>
        <v>3091436.375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40829.525483304</v>
      </c>
      <c r="E95" s="210" t="n">
        <f aca="false">D95</f>
        <v>40829.525483304</v>
      </c>
      <c r="F95" s="210" t="n">
        <f aca="false">E95</f>
        <v>40829.525483304</v>
      </c>
      <c r="G95" s="210" t="n">
        <f aca="false">F95</f>
        <v>40829.525483304</v>
      </c>
      <c r="H95" s="210" t="n">
        <f aca="false">G95</f>
        <v>40829.525483304</v>
      </c>
      <c r="I95" s="210" t="n">
        <f aca="false">H95</f>
        <v>40829.525483304</v>
      </c>
      <c r="J95" s="210" t="n">
        <f aca="false">I95</f>
        <v>40829.525483304</v>
      </c>
      <c r="K95" s="210" t="n">
        <f aca="false">J95</f>
        <v>40829.525483304</v>
      </c>
      <c r="L95" s="210" t="n">
        <f aca="false">K95</f>
        <v>40829.525483304</v>
      </c>
      <c r="M95" s="210" t="n">
        <f aca="false">L95</f>
        <v>40829.525483304</v>
      </c>
      <c r="N95" s="210" t="n">
        <f aca="false">M95</f>
        <v>40829.525483304</v>
      </c>
      <c r="O95" s="210" t="n">
        <f aca="false">N95</f>
        <v>40829.525483304</v>
      </c>
      <c r="P95" s="237" t="n">
        <f aca="false">SUM(D95:O95)</f>
        <v>489954.305799649</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40829.525483304</v>
      </c>
      <c r="E96" s="240" t="n">
        <f aca="false">SUM(E80:E95)</f>
        <v>40829.525483304</v>
      </c>
      <c r="F96" s="240" t="n">
        <f aca="false">SUM(F80:F95)</f>
        <v>40829.525483304</v>
      </c>
      <c r="G96" s="240" t="n">
        <f aca="false">SUM(G80:G95)</f>
        <v>40829.525483304</v>
      </c>
      <c r="H96" s="240" t="n">
        <f aca="false">SUM(H80:H95)</f>
        <v>40829.525483304</v>
      </c>
      <c r="I96" s="240" t="n">
        <f aca="false">SUM(I80:I95)</f>
        <v>40829.525483304</v>
      </c>
      <c r="J96" s="240" t="n">
        <f aca="false">SUM(J80:J95)</f>
        <v>40829.525483304</v>
      </c>
      <c r="K96" s="240" t="n">
        <f aca="false">SUM(K80:K95)</f>
        <v>40829.525483304</v>
      </c>
      <c r="L96" s="240" t="n">
        <f aca="false">SUM(L80:L95)</f>
        <v>40829.525483304</v>
      </c>
      <c r="M96" s="240" t="n">
        <f aca="false">SUM(M80:M95)</f>
        <v>40829.525483304</v>
      </c>
      <c r="N96" s="240" t="n">
        <f aca="false">SUM(N80:N95)</f>
        <v>40829.525483304</v>
      </c>
      <c r="O96" s="240" t="n">
        <f aca="false">SUM(O80:O95)</f>
        <v>40829.525483304</v>
      </c>
      <c r="P96" s="241" t="n">
        <f aca="false">SUM(P80:P95)</f>
        <v>489954.305799649</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293252.525483304</v>
      </c>
      <c r="E98" s="244" t="n">
        <f aca="false">E76+E96</f>
        <v>298921.650483304</v>
      </c>
      <c r="F98" s="244" t="n">
        <f aca="false">F76+F96</f>
        <v>298921.650483304</v>
      </c>
      <c r="G98" s="244" t="n">
        <f aca="false">G76+G96</f>
        <v>298921.650483304</v>
      </c>
      <c r="H98" s="244" t="n">
        <f aca="false">H76+H96</f>
        <v>298921.650483304</v>
      </c>
      <c r="I98" s="244" t="n">
        <f aca="false">I76+I96</f>
        <v>298921.650483304</v>
      </c>
      <c r="J98" s="244" t="n">
        <f aca="false">J76+J96</f>
        <v>298921.650483304</v>
      </c>
      <c r="K98" s="244" t="n">
        <f aca="false">K76+K96</f>
        <v>298921.650483304</v>
      </c>
      <c r="L98" s="244" t="n">
        <f aca="false">L76+L96</f>
        <v>298921.650483304</v>
      </c>
      <c r="M98" s="244" t="n">
        <f aca="false">M76+M96</f>
        <v>298921.650483304</v>
      </c>
      <c r="N98" s="244" t="n">
        <f aca="false">N76+N96</f>
        <v>298921.650483304</v>
      </c>
      <c r="O98" s="244" t="n">
        <f aca="false">O76+O96</f>
        <v>298921.650483304</v>
      </c>
      <c r="P98" s="245" t="n">
        <f aca="false">P76+P96</f>
        <v>3581390.68079965</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XML/filtered-attachments/xls/Power_East_Comp_Mkts_2002_Plan_Capital.xls'#$Detail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9</v>
      </c>
      <c r="E9" s="274" t="n">
        <f aca="false">+Headcount!D28</f>
        <v>9</v>
      </c>
      <c r="F9" s="274" t="n">
        <f aca="false">+Headcount!E28</f>
        <v>9</v>
      </c>
      <c r="G9" s="274" t="n">
        <f aca="false">+Headcount!F28</f>
        <v>9</v>
      </c>
      <c r="H9" s="274" t="n">
        <f aca="false">+Headcount!G28</f>
        <v>9</v>
      </c>
      <c r="I9" s="274" t="n">
        <f aca="false">+Headcount!H28</f>
        <v>9</v>
      </c>
      <c r="J9" s="274" t="n">
        <f aca="false">+Headcount!I28</f>
        <v>9</v>
      </c>
      <c r="K9" s="274" t="n">
        <f aca="false">+Headcount!J28</f>
        <v>9</v>
      </c>
      <c r="L9" s="274" t="n">
        <f aca="false">+Headcount!K28</f>
        <v>9</v>
      </c>
      <c r="M9" s="274" t="n">
        <f aca="false">+Headcount!L28</f>
        <v>9</v>
      </c>
      <c r="N9" s="274" t="n">
        <f aca="false">+Headcount!M28</f>
        <v>9</v>
      </c>
      <c r="O9" s="274" t="n">
        <f aca="false">+Headcount!N28</f>
        <v>9</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7</v>
      </c>
      <c r="E10" s="274" t="n">
        <f aca="false">+Headcount!D34</f>
        <v>7</v>
      </c>
      <c r="F10" s="274" t="n">
        <f aca="false">+Headcount!E34</f>
        <v>7</v>
      </c>
      <c r="G10" s="274" t="n">
        <f aca="false">+Headcount!F34</f>
        <v>7</v>
      </c>
      <c r="H10" s="274" t="n">
        <f aca="false">+Headcount!G34</f>
        <v>7</v>
      </c>
      <c r="I10" s="274" t="n">
        <f aca="false">+Headcount!H34</f>
        <v>7</v>
      </c>
      <c r="J10" s="274" t="n">
        <f aca="false">+Headcount!I34</f>
        <v>7</v>
      </c>
      <c r="K10" s="274" t="n">
        <f aca="false">+Headcount!J34</f>
        <v>7</v>
      </c>
      <c r="L10" s="274" t="n">
        <f aca="false">+Headcount!K34</f>
        <v>7</v>
      </c>
      <c r="M10" s="274" t="n">
        <f aca="false">+Headcount!L34</f>
        <v>7</v>
      </c>
      <c r="N10" s="274" t="n">
        <f aca="false">+Headcount!M34</f>
        <v>7</v>
      </c>
      <c r="O10" s="274" t="n">
        <f aca="false">+Headcount!N34</f>
        <v>7</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63333.3333333333</v>
      </c>
      <c r="E13" s="94" t="n">
        <f aca="false">'Detail Expenses'!E32</f>
        <v>68083.3333333333</v>
      </c>
      <c r="F13" s="94" t="n">
        <f aca="false">'Detail Expenses'!F32</f>
        <v>68083.3333333333</v>
      </c>
      <c r="G13" s="94" t="n">
        <f aca="false">'Detail Expenses'!G32</f>
        <v>68083.3333333333</v>
      </c>
      <c r="H13" s="94" t="n">
        <f aca="false">'Detail Expenses'!H32</f>
        <v>68083.3333333333</v>
      </c>
      <c r="I13" s="94" t="n">
        <f aca="false">'Detail Expenses'!I32</f>
        <v>68083.3333333333</v>
      </c>
      <c r="J13" s="94" t="n">
        <f aca="false">'Detail Expenses'!J32</f>
        <v>68083.3333333333</v>
      </c>
      <c r="K13" s="94" t="n">
        <f aca="false">'Detail Expenses'!K32</f>
        <v>68083.3333333333</v>
      </c>
      <c r="L13" s="94" t="n">
        <f aca="false">'Detail Expenses'!L32</f>
        <v>68083.3333333333</v>
      </c>
      <c r="M13" s="94" t="n">
        <f aca="false">'Detail Expenses'!M32</f>
        <v>68083.3333333333</v>
      </c>
      <c r="N13" s="94" t="n">
        <f aca="false">'Detail Expenses'!N32</f>
        <v>68083.3333333333</v>
      </c>
      <c r="O13" s="94" t="n">
        <f aca="false">'Detail Expenses'!O32</f>
        <v>68083.3333333333</v>
      </c>
      <c r="P13" s="283" t="n">
        <f aca="false">SUM(D13:O13)</f>
        <v>812250</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12255</v>
      </c>
      <c r="E14" s="94" t="n">
        <f aca="false">'Detail Expenses'!E35</f>
        <v>13174.125</v>
      </c>
      <c r="F14" s="94" t="n">
        <f aca="false">'Detail Expenses'!F35</f>
        <v>13174.125</v>
      </c>
      <c r="G14" s="94" t="n">
        <f aca="false">'Detail Expenses'!G35</f>
        <v>13174.125</v>
      </c>
      <c r="H14" s="94" t="n">
        <f aca="false">'Detail Expenses'!H35</f>
        <v>13174.125</v>
      </c>
      <c r="I14" s="94" t="n">
        <f aca="false">'Detail Expenses'!I35</f>
        <v>13174.125</v>
      </c>
      <c r="J14" s="94" t="n">
        <f aca="false">'Detail Expenses'!J35</f>
        <v>13174.125</v>
      </c>
      <c r="K14" s="94" t="n">
        <f aca="false">'Detail Expenses'!K35</f>
        <v>13174.125</v>
      </c>
      <c r="L14" s="94" t="n">
        <f aca="false">'Detail Expenses'!L35</f>
        <v>13174.125</v>
      </c>
      <c r="M14" s="94" t="n">
        <f aca="false">'Detail Expenses'!M35</f>
        <v>13174.125</v>
      </c>
      <c r="N14" s="94" t="n">
        <f aca="false">'Detail Expenses'!N35</f>
        <v>13174.125</v>
      </c>
      <c r="O14" s="94" t="n">
        <f aca="false">'Detail Expenses'!O35</f>
        <v>13174.125</v>
      </c>
      <c r="P14" s="283" t="n">
        <f aca="false">SUM(D14:O14)</f>
        <v>157170.375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3754.66666666667</v>
      </c>
      <c r="E15" s="94" t="n">
        <f aca="false">'Detail Expenses'!E44</f>
        <v>3754.66666666667</v>
      </c>
      <c r="F15" s="94" t="n">
        <f aca="false">'Detail Expenses'!F44</f>
        <v>3754.66666666667</v>
      </c>
      <c r="G15" s="94" t="n">
        <f aca="false">'Detail Expenses'!G44</f>
        <v>3754.66666666667</v>
      </c>
      <c r="H15" s="94" t="n">
        <f aca="false">'Detail Expenses'!H44</f>
        <v>3754.66666666667</v>
      </c>
      <c r="I15" s="94" t="n">
        <f aca="false">'Detail Expenses'!I44</f>
        <v>3754.66666666667</v>
      </c>
      <c r="J15" s="94" t="n">
        <f aca="false">'Detail Expenses'!J44</f>
        <v>3754.66666666667</v>
      </c>
      <c r="K15" s="94" t="n">
        <f aca="false">'Detail Expenses'!K44</f>
        <v>3754.66666666667</v>
      </c>
      <c r="L15" s="94" t="n">
        <f aca="false">'Detail Expenses'!L44</f>
        <v>3754.66666666667</v>
      </c>
      <c r="M15" s="94" t="n">
        <f aca="false">'Detail Expenses'!M44</f>
        <v>3754.66666666667</v>
      </c>
      <c r="N15" s="94" t="n">
        <f aca="false">'Detail Expenses'!N44</f>
        <v>3754.66666666667</v>
      </c>
      <c r="O15" s="94" t="n">
        <f aca="false">'Detail Expenses'!O44</f>
        <v>3754.66666666667</v>
      </c>
      <c r="P15" s="283" t="n">
        <f aca="false">SUM(D15:O15)</f>
        <v>45056</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168000</v>
      </c>
      <c r="E18" s="285" t="n">
        <f aca="false">+'Detail Expenses'!E47</f>
        <v>168000</v>
      </c>
      <c r="F18" s="285" t="n">
        <f aca="false">+'Detail Expenses'!F47</f>
        <v>168000</v>
      </c>
      <c r="G18" s="285" t="n">
        <f aca="false">+'Detail Expenses'!G47</f>
        <v>168000</v>
      </c>
      <c r="H18" s="285" t="n">
        <f aca="false">+'Detail Expenses'!H47</f>
        <v>168000</v>
      </c>
      <c r="I18" s="285" t="n">
        <f aca="false">+'Detail Expenses'!I47</f>
        <v>168000</v>
      </c>
      <c r="J18" s="285" t="n">
        <f aca="false">+'Detail Expenses'!J47</f>
        <v>168000</v>
      </c>
      <c r="K18" s="285" t="n">
        <f aca="false">+'Detail Expenses'!K47</f>
        <v>168000</v>
      </c>
      <c r="L18" s="285" t="n">
        <f aca="false">+'Detail Expenses'!L47</f>
        <v>168000</v>
      </c>
      <c r="M18" s="285" t="n">
        <f aca="false">+'Detail Expenses'!M47</f>
        <v>168000</v>
      </c>
      <c r="N18" s="285" t="n">
        <f aca="false">+'Detail Expenses'!N47</f>
        <v>168000</v>
      </c>
      <c r="O18" s="285" t="n">
        <f aca="false">+'Detail Expenses'!O47</f>
        <v>168000</v>
      </c>
      <c r="P18" s="286" t="n">
        <f aca="false">+'Detail Expenses'!P47</f>
        <v>2016000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80</v>
      </c>
      <c r="E20" s="94" t="n">
        <f aca="false">'Detail Expenses'!E54</f>
        <v>80</v>
      </c>
      <c r="F20" s="94" t="n">
        <f aca="false">'Detail Expenses'!F54</f>
        <v>80</v>
      </c>
      <c r="G20" s="94" t="n">
        <f aca="false">'Detail Expenses'!G54</f>
        <v>80</v>
      </c>
      <c r="H20" s="94" t="n">
        <f aca="false">'Detail Expenses'!H54</f>
        <v>80</v>
      </c>
      <c r="I20" s="94" t="n">
        <f aca="false">'Detail Expenses'!I54</f>
        <v>80</v>
      </c>
      <c r="J20" s="94" t="n">
        <f aca="false">'Detail Expenses'!J54</f>
        <v>80</v>
      </c>
      <c r="K20" s="94" t="n">
        <f aca="false">'Detail Expenses'!K54</f>
        <v>80</v>
      </c>
      <c r="L20" s="94" t="n">
        <f aca="false">'Detail Expenses'!L54</f>
        <v>80</v>
      </c>
      <c r="M20" s="94" t="n">
        <f aca="false">'Detail Expenses'!M54</f>
        <v>80</v>
      </c>
      <c r="N20" s="94" t="n">
        <f aca="false">'Detail Expenses'!N54</f>
        <v>80</v>
      </c>
      <c r="O20" s="94" t="n">
        <f aca="false">'Detail Expenses'!O54</f>
        <v>80</v>
      </c>
      <c r="P20" s="283" t="n">
        <f aca="false">SUM(D20:O20)</f>
        <v>960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5000</v>
      </c>
      <c r="E24" s="285" t="n">
        <f aca="false">'Detail Expenses'!E60</f>
        <v>5000</v>
      </c>
      <c r="F24" s="285" t="n">
        <f aca="false">'Detail Expenses'!F60</f>
        <v>5000</v>
      </c>
      <c r="G24" s="285" t="n">
        <f aca="false">'Detail Expenses'!G60</f>
        <v>5000</v>
      </c>
      <c r="H24" s="285" t="n">
        <f aca="false">'Detail Expenses'!H60</f>
        <v>5000</v>
      </c>
      <c r="I24" s="285" t="n">
        <f aca="false">'Detail Expenses'!I60</f>
        <v>5000</v>
      </c>
      <c r="J24" s="285" t="n">
        <f aca="false">'Detail Expenses'!J60</f>
        <v>5000</v>
      </c>
      <c r="K24" s="285" t="n">
        <f aca="false">'Detail Expenses'!K60</f>
        <v>5000</v>
      </c>
      <c r="L24" s="285" t="n">
        <f aca="false">'Detail Expenses'!L60</f>
        <v>5000</v>
      </c>
      <c r="M24" s="285" t="n">
        <f aca="false">'Detail Expenses'!M60</f>
        <v>5000</v>
      </c>
      <c r="N24" s="285" t="n">
        <f aca="false">'Detail Expenses'!N60</f>
        <v>5000</v>
      </c>
      <c r="O24" s="285" t="n">
        <f aca="false">'Detail Expenses'!O60</f>
        <v>5000</v>
      </c>
      <c r="P24" s="283" t="n">
        <f aca="false">SUM(D24:O24)</f>
        <v>60000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252423</v>
      </c>
      <c r="E31" s="291" t="n">
        <f aca="false">SUM(E13:E30)</f>
        <v>258092.125</v>
      </c>
      <c r="F31" s="291" t="n">
        <f aca="false">SUM(F13:F30)</f>
        <v>258092.125</v>
      </c>
      <c r="G31" s="291" t="n">
        <f aca="false">SUM(G13:G30)</f>
        <v>258092.125</v>
      </c>
      <c r="H31" s="291" t="n">
        <f aca="false">SUM(H13:H30)</f>
        <v>258092.125</v>
      </c>
      <c r="I31" s="291" t="n">
        <f aca="false">SUM(I13:I30)</f>
        <v>258092.125</v>
      </c>
      <c r="J31" s="291" t="n">
        <f aca="false">SUM(J13:J30)</f>
        <v>258092.125</v>
      </c>
      <c r="K31" s="291" t="n">
        <f aca="false">SUM(K13:K30)</f>
        <v>258092.125</v>
      </c>
      <c r="L31" s="291" t="n">
        <f aca="false">SUM(L13:L30)</f>
        <v>258092.125</v>
      </c>
      <c r="M31" s="291" t="n">
        <f aca="false">SUM(M13:M30)</f>
        <v>258092.125</v>
      </c>
      <c r="N31" s="291" t="n">
        <f aca="false">SUM(N13:N30)</f>
        <v>258092.125</v>
      </c>
      <c r="O31" s="291" t="n">
        <f aca="false">SUM(O13:O30)</f>
        <v>258092.125</v>
      </c>
      <c r="P31" s="292" t="n">
        <f aca="false">SUM(P13:P30)</f>
        <v>3091436.375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40829.525483304</v>
      </c>
      <c r="E33" s="291" t="n">
        <f aca="false">'Detail Expenses'!E96</f>
        <v>40829.525483304</v>
      </c>
      <c r="F33" s="291" t="n">
        <f aca="false">'Detail Expenses'!F96</f>
        <v>40829.525483304</v>
      </c>
      <c r="G33" s="291" t="n">
        <f aca="false">'Detail Expenses'!G96</f>
        <v>40829.525483304</v>
      </c>
      <c r="H33" s="291" t="n">
        <f aca="false">'Detail Expenses'!H96</f>
        <v>40829.525483304</v>
      </c>
      <c r="I33" s="291" t="n">
        <f aca="false">'Detail Expenses'!I96</f>
        <v>40829.525483304</v>
      </c>
      <c r="J33" s="291" t="n">
        <f aca="false">'Detail Expenses'!J96</f>
        <v>40829.525483304</v>
      </c>
      <c r="K33" s="291" t="n">
        <f aca="false">'Detail Expenses'!K96</f>
        <v>40829.525483304</v>
      </c>
      <c r="L33" s="291" t="n">
        <f aca="false">'Detail Expenses'!L96</f>
        <v>40829.525483304</v>
      </c>
      <c r="M33" s="291" t="n">
        <f aca="false">'Detail Expenses'!M96</f>
        <v>40829.525483304</v>
      </c>
      <c r="N33" s="291" t="n">
        <f aca="false">'Detail Expenses'!N96</f>
        <v>40829.525483304</v>
      </c>
      <c r="O33" s="291" t="n">
        <f aca="false">'Detail Expenses'!O96</f>
        <v>40829.525483304</v>
      </c>
      <c r="P33" s="292" t="n">
        <f aca="false">SUM(D33:O33)</f>
        <v>489954.305799649</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293252.525483304</v>
      </c>
      <c r="E35" s="299" t="n">
        <f aca="false">E31+E33</f>
        <v>298921.650483304</v>
      </c>
      <c r="F35" s="299" t="n">
        <f aca="false">F31+F33</f>
        <v>298921.650483304</v>
      </c>
      <c r="G35" s="299" t="n">
        <f aca="false">G31+G33</f>
        <v>298921.650483304</v>
      </c>
      <c r="H35" s="299" t="n">
        <f aca="false">H31+H33</f>
        <v>298921.650483304</v>
      </c>
      <c r="I35" s="299" t="n">
        <f aca="false">I31+I33</f>
        <v>298921.650483304</v>
      </c>
      <c r="J35" s="299" t="n">
        <f aca="false">J31+J33</f>
        <v>298921.650483304</v>
      </c>
      <c r="K35" s="299" t="n">
        <f aca="false">K31+K33</f>
        <v>298921.650483304</v>
      </c>
      <c r="L35" s="299" t="n">
        <f aca="false">L31+L33</f>
        <v>298921.650483304</v>
      </c>
      <c r="M35" s="299" t="n">
        <f aca="false">M31+M33</f>
        <v>298921.650483304</v>
      </c>
      <c r="N35" s="299" t="n">
        <f aca="false">N31+N33</f>
        <v>298921.650483304</v>
      </c>
      <c r="O35" s="299" t="n">
        <f aca="false">O31+O33</f>
        <v>298921.650483304</v>
      </c>
      <c r="P35" s="300" t="n">
        <f aca="false">P31+P33</f>
        <v>3581390.68079965</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XML/filtered-attachments/xls/Power_East_Comp_Mkts_2002_Plan_Capital.xls'#$Summary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63333.3333333333</v>
      </c>
      <c r="D6" s="343" t="n">
        <f aca="false">'Detail Expenses'!E30</f>
        <v>68083.3333333333</v>
      </c>
      <c r="E6" s="343" t="n">
        <f aca="false">'Detail Expenses'!F30</f>
        <v>68083.3333333333</v>
      </c>
      <c r="F6" s="343" t="n">
        <f aca="false">'Detail Expenses'!G30</f>
        <v>68083.3333333333</v>
      </c>
      <c r="G6" s="343" t="n">
        <f aca="false">'Detail Expenses'!H30</f>
        <v>68083.3333333333</v>
      </c>
      <c r="H6" s="343" t="n">
        <f aca="false">'Detail Expenses'!I30</f>
        <v>68083.3333333333</v>
      </c>
      <c r="I6" s="343" t="n">
        <f aca="false">'Detail Expenses'!J30</f>
        <v>68083.3333333333</v>
      </c>
      <c r="J6" s="343" t="n">
        <f aca="false">'Detail Expenses'!K30</f>
        <v>68083.3333333333</v>
      </c>
      <c r="K6" s="343" t="n">
        <f aca="false">'Detail Expenses'!L30</f>
        <v>68083.3333333333</v>
      </c>
      <c r="L6" s="343" t="n">
        <f aca="false">'Detail Expenses'!M30</f>
        <v>68083.3333333333</v>
      </c>
      <c r="M6" s="343" t="n">
        <f aca="false">'Detail Expenses'!N30</f>
        <v>68083.3333333333</v>
      </c>
      <c r="N6" s="343" t="n">
        <f aca="false">'Detail Expenses'!O30</f>
        <v>68083.3333333333</v>
      </c>
      <c r="O6" s="344" t="n">
        <f aca="false">'Detail Expenses'!P30</f>
        <v>812250</v>
      </c>
      <c r="P6" s="345"/>
      <c r="Q6" s="46"/>
    </row>
    <row r="7" customFormat="false" ht="12.75" hidden="false" customHeight="false" outlineLevel="0" collapsed="false">
      <c r="A7" s="331" t="n">
        <f aca="false">'Detail Expenses'!$D$7</f>
        <v>0</v>
      </c>
      <c r="B7" s="90" t="s">
        <v>216</v>
      </c>
      <c r="C7" s="346" t="n">
        <f aca="false">'Detail Expenses'!D31+'Detail Expenses'!D33</f>
        <v>5921.66666666667</v>
      </c>
      <c r="D7" s="346" t="n">
        <f aca="false">'Detail Expenses'!E31+'Detail Expenses'!E33</f>
        <v>6365.79166666667</v>
      </c>
      <c r="E7" s="346" t="n">
        <f aca="false">'Detail Expenses'!F31+'Detail Expenses'!F33</f>
        <v>6365.79166666667</v>
      </c>
      <c r="F7" s="346" t="n">
        <f aca="false">'Detail Expenses'!G31+'Detail Expenses'!G33</f>
        <v>6365.79166666667</v>
      </c>
      <c r="G7" s="346" t="n">
        <f aca="false">'Detail Expenses'!H31+'Detail Expenses'!H33</f>
        <v>6365.79166666667</v>
      </c>
      <c r="H7" s="346" t="n">
        <f aca="false">'Detail Expenses'!I31+'Detail Expenses'!I33</f>
        <v>6365.79166666667</v>
      </c>
      <c r="I7" s="346" t="n">
        <f aca="false">'Detail Expenses'!J31+'Detail Expenses'!J33</f>
        <v>6365.79166666667</v>
      </c>
      <c r="J7" s="346" t="n">
        <f aca="false">'Detail Expenses'!K31+'Detail Expenses'!K33</f>
        <v>6365.79166666667</v>
      </c>
      <c r="K7" s="346" t="n">
        <f aca="false">'Detail Expenses'!L31+'Detail Expenses'!L33</f>
        <v>6365.79166666667</v>
      </c>
      <c r="L7" s="346" t="n">
        <f aca="false">'Detail Expenses'!M31+'Detail Expenses'!M33</f>
        <v>6365.79166666667</v>
      </c>
      <c r="M7" s="346" t="n">
        <f aca="false">'Detail Expenses'!N31+'Detail Expenses'!N33</f>
        <v>6365.79166666667</v>
      </c>
      <c r="N7" s="346" t="n">
        <f aca="false">'Detail Expenses'!O31+'Detail Expenses'!O33</f>
        <v>6365.79166666667</v>
      </c>
      <c r="O7" s="347" t="n">
        <f aca="false">'Detail Expenses'!P31+'Detail Expenses'!P33</f>
        <v>75945.375</v>
      </c>
      <c r="P7" s="348"/>
      <c r="Q7" s="46"/>
    </row>
    <row r="8" customFormat="false" ht="12.75" hidden="false" customHeight="false" outlineLevel="0" collapsed="false">
      <c r="A8" s="331" t="n">
        <f aca="false">'Detail Expenses'!$D$7</f>
        <v>0</v>
      </c>
      <c r="B8" s="90" t="s">
        <v>220</v>
      </c>
      <c r="C8" s="346" t="n">
        <f aca="false">'Detail Expenses'!D34</f>
        <v>6333.33333333333</v>
      </c>
      <c r="D8" s="346" t="n">
        <f aca="false">'Detail Expenses'!E34</f>
        <v>6808.33333333333</v>
      </c>
      <c r="E8" s="346" t="n">
        <f aca="false">'Detail Expenses'!F34</f>
        <v>6808.33333333333</v>
      </c>
      <c r="F8" s="346" t="n">
        <f aca="false">'Detail Expenses'!G34</f>
        <v>6808.33333333333</v>
      </c>
      <c r="G8" s="346" t="n">
        <f aca="false">'Detail Expenses'!H34</f>
        <v>6808.33333333333</v>
      </c>
      <c r="H8" s="346" t="n">
        <f aca="false">'Detail Expenses'!I34</f>
        <v>6808.33333333333</v>
      </c>
      <c r="I8" s="346" t="n">
        <f aca="false">'Detail Expenses'!J34</f>
        <v>6808.33333333333</v>
      </c>
      <c r="J8" s="346" t="n">
        <f aca="false">'Detail Expenses'!K34</f>
        <v>6808.33333333333</v>
      </c>
      <c r="K8" s="346" t="n">
        <f aca="false">'Detail Expenses'!L34</f>
        <v>6808.33333333333</v>
      </c>
      <c r="L8" s="346" t="n">
        <f aca="false">'Detail Expenses'!M34</f>
        <v>6808.33333333333</v>
      </c>
      <c r="M8" s="346" t="n">
        <f aca="false">'Detail Expenses'!N34</f>
        <v>6808.33333333333</v>
      </c>
      <c r="N8" s="346" t="n">
        <f aca="false">'Detail Expenses'!O34</f>
        <v>6808.33333333333</v>
      </c>
      <c r="O8" s="347" t="n">
        <f aca="false">'Detail Expenses'!P34</f>
        <v>81225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266.666666666667</v>
      </c>
      <c r="D12" s="346" t="n">
        <f aca="false">'Detail Expenses'!E39</f>
        <v>266.666666666667</v>
      </c>
      <c r="E12" s="346" t="n">
        <f aca="false">'Detail Expenses'!F39</f>
        <v>266.666666666667</v>
      </c>
      <c r="F12" s="346" t="n">
        <f aca="false">'Detail Expenses'!G39</f>
        <v>266.666666666667</v>
      </c>
      <c r="G12" s="346" t="n">
        <f aca="false">'Detail Expenses'!H39</f>
        <v>266.666666666667</v>
      </c>
      <c r="H12" s="346" t="n">
        <f aca="false">'Detail Expenses'!I39</f>
        <v>266.666666666667</v>
      </c>
      <c r="I12" s="346" t="n">
        <f aca="false">'Detail Expenses'!J39</f>
        <v>266.666666666667</v>
      </c>
      <c r="J12" s="346" t="n">
        <f aca="false">'Detail Expenses'!K39</f>
        <v>266.666666666667</v>
      </c>
      <c r="K12" s="346" t="n">
        <f aca="false">'Detail Expenses'!L39</f>
        <v>266.666666666667</v>
      </c>
      <c r="L12" s="346" t="n">
        <f aca="false">'Detail Expenses'!M39</f>
        <v>266.666666666667</v>
      </c>
      <c r="M12" s="346" t="n">
        <f aca="false">'Detail Expenses'!N39</f>
        <v>266.666666666667</v>
      </c>
      <c r="N12" s="346" t="n">
        <f aca="false">'Detail Expenses'!O39</f>
        <v>266.666666666667</v>
      </c>
      <c r="O12" s="347" t="n">
        <f aca="false">'Detail Expenses'!P39</f>
        <v>3200</v>
      </c>
      <c r="P12" s="348"/>
      <c r="Q12" s="46"/>
    </row>
    <row r="13" customFormat="false" ht="12.75" hidden="false" customHeight="false" outlineLevel="0" collapsed="false">
      <c r="A13" s="331" t="n">
        <f aca="false">'Detail Expenses'!$D$7</f>
        <v>0</v>
      </c>
      <c r="B13" s="96" t="s">
        <v>61</v>
      </c>
      <c r="C13" s="346" t="n">
        <f aca="false">'Detail Expenses'!D40</f>
        <v>128</v>
      </c>
      <c r="D13" s="346" t="n">
        <f aca="false">'Detail Expenses'!E40</f>
        <v>128</v>
      </c>
      <c r="E13" s="346" t="n">
        <f aca="false">'Detail Expenses'!F40</f>
        <v>128</v>
      </c>
      <c r="F13" s="346" t="n">
        <f aca="false">'Detail Expenses'!G40</f>
        <v>128</v>
      </c>
      <c r="G13" s="346" t="n">
        <f aca="false">'Detail Expenses'!H40</f>
        <v>128</v>
      </c>
      <c r="H13" s="346" t="n">
        <f aca="false">'Detail Expenses'!I40</f>
        <v>128</v>
      </c>
      <c r="I13" s="346" t="n">
        <f aca="false">'Detail Expenses'!J40</f>
        <v>128</v>
      </c>
      <c r="J13" s="346" t="n">
        <f aca="false">'Detail Expenses'!K40</f>
        <v>128</v>
      </c>
      <c r="K13" s="346" t="n">
        <f aca="false">'Detail Expenses'!L40</f>
        <v>128</v>
      </c>
      <c r="L13" s="346" t="n">
        <f aca="false">'Detail Expenses'!M40</f>
        <v>128</v>
      </c>
      <c r="M13" s="346" t="n">
        <f aca="false">'Detail Expenses'!N40</f>
        <v>128</v>
      </c>
      <c r="N13" s="346" t="n">
        <f aca="false">'Detail Expenses'!O40</f>
        <v>128</v>
      </c>
      <c r="O13" s="347" t="n">
        <f aca="false">'Detail Expenses'!P40</f>
        <v>1536</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2400</v>
      </c>
      <c r="D15" s="346" t="n">
        <f aca="false">'Detail Expenses'!E42</f>
        <v>2400</v>
      </c>
      <c r="E15" s="346" t="n">
        <f aca="false">'Detail Expenses'!F42</f>
        <v>2400</v>
      </c>
      <c r="F15" s="346" t="n">
        <f aca="false">'Detail Expenses'!G42</f>
        <v>2400</v>
      </c>
      <c r="G15" s="346" t="n">
        <f aca="false">'Detail Expenses'!H42</f>
        <v>2400</v>
      </c>
      <c r="H15" s="346" t="n">
        <f aca="false">'Detail Expenses'!I42</f>
        <v>2400</v>
      </c>
      <c r="I15" s="346" t="n">
        <f aca="false">'Detail Expenses'!J42</f>
        <v>2400</v>
      </c>
      <c r="J15" s="346" t="n">
        <f aca="false">'Detail Expenses'!K42</f>
        <v>2400</v>
      </c>
      <c r="K15" s="346" t="n">
        <f aca="false">'Detail Expenses'!L42</f>
        <v>2400</v>
      </c>
      <c r="L15" s="346" t="n">
        <f aca="false">'Detail Expenses'!M42</f>
        <v>2400</v>
      </c>
      <c r="M15" s="346" t="n">
        <f aca="false">'Detail Expenses'!N42</f>
        <v>2400</v>
      </c>
      <c r="N15" s="346" t="n">
        <f aca="false">'Detail Expenses'!O42</f>
        <v>2400</v>
      </c>
      <c r="O15" s="347" t="n">
        <f aca="false">'Detail Expenses'!P42</f>
        <v>28800</v>
      </c>
      <c r="P15" s="348"/>
      <c r="Q15" s="46"/>
    </row>
    <row r="16" customFormat="false" ht="12.75" hidden="false" customHeight="false" outlineLevel="0" collapsed="false">
      <c r="A16" s="331" t="n">
        <f aca="false">'Detail Expenses'!$D$7</f>
        <v>0</v>
      </c>
      <c r="B16" s="96" t="s">
        <v>67</v>
      </c>
      <c r="C16" s="346" t="n">
        <f aca="false">'Detail Expenses'!D43</f>
        <v>960</v>
      </c>
      <c r="D16" s="346" t="n">
        <f aca="false">'Detail Expenses'!E43</f>
        <v>960</v>
      </c>
      <c r="E16" s="346" t="n">
        <f aca="false">'Detail Expenses'!F43</f>
        <v>960</v>
      </c>
      <c r="F16" s="346" t="n">
        <f aca="false">'Detail Expenses'!G43</f>
        <v>960</v>
      </c>
      <c r="G16" s="346" t="n">
        <f aca="false">'Detail Expenses'!H43</f>
        <v>960</v>
      </c>
      <c r="H16" s="346" t="n">
        <f aca="false">'Detail Expenses'!I43</f>
        <v>960</v>
      </c>
      <c r="I16" s="346" t="n">
        <f aca="false">'Detail Expenses'!J43</f>
        <v>960</v>
      </c>
      <c r="J16" s="346" t="n">
        <f aca="false">'Detail Expenses'!K43</f>
        <v>960</v>
      </c>
      <c r="K16" s="346" t="n">
        <f aca="false">'Detail Expenses'!L43</f>
        <v>960</v>
      </c>
      <c r="L16" s="346" t="n">
        <f aca="false">'Detail Expenses'!M43</f>
        <v>960</v>
      </c>
      <c r="M16" s="346" t="n">
        <f aca="false">'Detail Expenses'!N43</f>
        <v>960</v>
      </c>
      <c r="N16" s="346" t="n">
        <f aca="false">'Detail Expenses'!O43</f>
        <v>960</v>
      </c>
      <c r="O16" s="347" t="n">
        <f aca="false">'Detail Expenses'!P43</f>
        <v>11520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168000</v>
      </c>
      <c r="D19" s="346" t="n">
        <f aca="false">'Detail Expenses'!E47</f>
        <v>168000</v>
      </c>
      <c r="E19" s="346" t="n">
        <f aca="false">'Detail Expenses'!F47</f>
        <v>168000</v>
      </c>
      <c r="F19" s="346" t="n">
        <f aca="false">'Detail Expenses'!G47</f>
        <v>168000</v>
      </c>
      <c r="G19" s="346" t="n">
        <f aca="false">'Detail Expenses'!H47</f>
        <v>168000</v>
      </c>
      <c r="H19" s="346" t="n">
        <f aca="false">'Detail Expenses'!I47</f>
        <v>168000</v>
      </c>
      <c r="I19" s="346" t="n">
        <f aca="false">'Detail Expenses'!J47</f>
        <v>168000</v>
      </c>
      <c r="J19" s="346" t="n">
        <f aca="false">'Detail Expenses'!K47</f>
        <v>168000</v>
      </c>
      <c r="K19" s="346" t="n">
        <f aca="false">'Detail Expenses'!L47</f>
        <v>168000</v>
      </c>
      <c r="L19" s="346" t="n">
        <f aca="false">'Detail Expenses'!M47</f>
        <v>168000</v>
      </c>
      <c r="M19" s="346" t="n">
        <f aca="false">'Detail Expenses'!N47</f>
        <v>168000</v>
      </c>
      <c r="N19" s="346" t="n">
        <f aca="false">'Detail Expenses'!O47</f>
        <v>168000</v>
      </c>
      <c r="O19" s="347" t="n">
        <f aca="false">'Detail Expenses'!P47</f>
        <v>2016000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80</v>
      </c>
      <c r="D25" s="350" t="n">
        <f aca="false">'Detail Expenses'!E53</f>
        <v>80</v>
      </c>
      <c r="E25" s="350" t="n">
        <f aca="false">'Detail Expenses'!F53</f>
        <v>80</v>
      </c>
      <c r="F25" s="350" t="n">
        <f aca="false">'Detail Expenses'!G53</f>
        <v>80</v>
      </c>
      <c r="G25" s="350" t="n">
        <f aca="false">'Detail Expenses'!H53</f>
        <v>80</v>
      </c>
      <c r="H25" s="350" t="n">
        <f aca="false">'Detail Expenses'!I53</f>
        <v>80</v>
      </c>
      <c r="I25" s="350" t="n">
        <f aca="false">'Detail Expenses'!J53</f>
        <v>80</v>
      </c>
      <c r="J25" s="350" t="n">
        <f aca="false">'Detail Expenses'!K53</f>
        <v>80</v>
      </c>
      <c r="K25" s="350" t="n">
        <f aca="false">'Detail Expenses'!L53</f>
        <v>80</v>
      </c>
      <c r="L25" s="350" t="n">
        <f aca="false">'Detail Expenses'!M53</f>
        <v>80</v>
      </c>
      <c r="M25" s="350" t="n">
        <f aca="false">'Detail Expenses'!N53</f>
        <v>80</v>
      </c>
      <c r="N25" s="350" t="n">
        <f aca="false">'Detail Expenses'!O53</f>
        <v>80</v>
      </c>
      <c r="O25" s="347" t="n">
        <f aca="false">'Detail Expenses'!P53</f>
        <v>960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5000</v>
      </c>
      <c r="D30" s="46" t="n">
        <f aca="false">'Detail Expenses'!E60</f>
        <v>5000</v>
      </c>
      <c r="E30" s="46" t="n">
        <f aca="false">'Detail Expenses'!F60</f>
        <v>5000</v>
      </c>
      <c r="F30" s="46" t="n">
        <f aca="false">'Detail Expenses'!G60</f>
        <v>5000</v>
      </c>
      <c r="G30" s="46" t="n">
        <f aca="false">'Detail Expenses'!H60</f>
        <v>5000</v>
      </c>
      <c r="H30" s="46" t="n">
        <f aca="false">'Detail Expenses'!I60</f>
        <v>5000</v>
      </c>
      <c r="I30" s="46" t="n">
        <f aca="false">'Detail Expenses'!J60</f>
        <v>5000</v>
      </c>
      <c r="J30" s="46" t="n">
        <f aca="false">'Detail Expenses'!K60</f>
        <v>5000</v>
      </c>
      <c r="K30" s="46" t="n">
        <f aca="false">'Detail Expenses'!L60</f>
        <v>5000</v>
      </c>
      <c r="L30" s="46" t="n">
        <f aca="false">'Detail Expenses'!M60</f>
        <v>5000</v>
      </c>
      <c r="M30" s="46" t="n">
        <f aca="false">'Detail Expenses'!N60</f>
        <v>5000</v>
      </c>
      <c r="N30" s="46" t="n">
        <f aca="false">'Detail Expenses'!O60</f>
        <v>5000</v>
      </c>
      <c r="O30" s="347" t="n">
        <f aca="false">'Detail Expenses'!P60</f>
        <v>60000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252423</v>
      </c>
      <c r="D44" s="355" t="n">
        <f aca="false">SUM(D6:D43)</f>
        <v>258092.125</v>
      </c>
      <c r="E44" s="355" t="n">
        <f aca="false">SUM(E6:E43)</f>
        <v>258092.125</v>
      </c>
      <c r="F44" s="355" t="n">
        <f aca="false">SUM(F6:F43)</f>
        <v>258092.125</v>
      </c>
      <c r="G44" s="355" t="n">
        <f aca="false">SUM(G6:G43)</f>
        <v>258092.125</v>
      </c>
      <c r="H44" s="355" t="n">
        <f aca="false">SUM(H6:H43)</f>
        <v>258092.125</v>
      </c>
      <c r="I44" s="355" t="n">
        <f aca="false">SUM(I6:I43)</f>
        <v>258092.125</v>
      </c>
      <c r="J44" s="355" t="n">
        <f aca="false">SUM(J6:J43)</f>
        <v>258092.125</v>
      </c>
      <c r="K44" s="355" t="n">
        <f aca="false">SUM(K6:K43)</f>
        <v>258092.125</v>
      </c>
      <c r="L44" s="355" t="n">
        <f aca="false">SUM(L6:L43)</f>
        <v>258092.125</v>
      </c>
      <c r="M44" s="355" t="n">
        <f aca="false">SUM(M6:M43)</f>
        <v>258092.125</v>
      </c>
      <c r="N44" s="355" t="n">
        <f aca="false">SUM(N6:N43)</f>
        <v>258092.125</v>
      </c>
      <c r="O44" s="355" t="n">
        <f aca="false">SUM(C44:N44)</f>
        <v>3091436.375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3091436.375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2001-09-06T15:16:01Z</dcterms:modified>
  <cp:revision>0</cp:revision>
  <dc:subject/>
  <dc:title/>
</cp:coreProperties>
</file>