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4.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eadcount" sheetId="1" state="visible" r:id="rId3"/>
    <sheet name="Assumptions" sheetId="2" state="visible" r:id="rId4"/>
    <sheet name="Project Assumption WS" sheetId="3" state="visible" r:id="rId5"/>
    <sheet name="Detail Expenses" sheetId="4" state="visible" r:id="rId6"/>
    <sheet name="Summary" sheetId="5" state="visible" r:id="rId7"/>
    <sheet name="EPSC" sheetId="6" state="visible" r:id="rId8"/>
    <sheet name="COA" sheetId="7" state="visible" r:id="rId9"/>
    <sheet name="Upload" sheetId="8" state="visible" r:id="rId10"/>
  </sheets>
  <externalReferences>
    <externalReference r:id="rId11"/>
  </externalReferences>
  <definedNames>
    <definedName function="false" hidden="false" localSheetId="1" name="_xlnm.Print_Area" vbProcedure="false">Assumptions!$A$1:$J$74</definedName>
    <definedName function="false" hidden="false" localSheetId="6" name="_xlnm.Print_Area" vbProcedure="false">COA!$B$1:$F$40</definedName>
    <definedName function="false" hidden="false" localSheetId="3" name="_xlnm.Print_Titles" vbProcedure="false">'Detail Expenses'!$1:$8</definedName>
    <definedName function="false" hidden="false" localSheetId="5" name="_xlnm.Print_Area" vbProcedure="false">EPSC!$A$1:$F$30</definedName>
    <definedName function="false" hidden="false" localSheetId="0" name="_xlnm.Print_Area" vbProcedure="false">Headcount!$A$2:$O$76</definedName>
    <definedName function="false" hidden="false" localSheetId="4" name="_xlnm.Print_Area" vbProcedure="false">Summary!$A$1:$P$37</definedName>
    <definedName function="false" hidden="false" name="coa" vbProcedure="false">#REF!</definedName>
    <definedName function="false" hidden="false" name="SAPFuncF4Help" vbProcedure="false">(#NAME?)</definedName>
    <definedName function="false" hidden="false" localSheetId="0" name="SAPFuncF4Help" vbProcedure="false">(#NAME?)</definedName>
    <definedName function="false" hidden="false" localSheetId="1" name="SAPFuncF4Help" vbProcedure="false">(#NAME?)</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<sst xmlns="http://schemas.openxmlformats.org/spreadsheetml/2006/main" count="554" uniqueCount="361">
  <si>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t>
    </r>
    <r>
      <rPr>
        <b val="true"/>
        <sz val="18"/>
        <color rgb="FF000000"/>
        <rFont val="Arial"/>
        <family val="2"/>
      </rPr>
      <t xml:space="preserve"> ET  WORKS</t>
    </r>
  </si>
  <si>
    <r>
      <rPr>
        <b val="true"/>
        <sz val="22"/>
        <color rgb="FF000000"/>
        <rFont val="Arial"/>
        <family val="2"/>
      </rPr>
      <t xml:space="preserve">2 0 0 2   P</t>
    </r>
    <r>
      <rPr>
        <b val="true"/>
        <sz val="18"/>
        <color rgb="FF000000"/>
        <rFont val="Arial"/>
        <family val="2"/>
      </rPr>
      <t xml:space="preserve"> L A N HEADCOUNT</t>
    </r>
  </si>
  <si>
    <t xml:space="preserve"> </t>
  </si>
  <si>
    <t xml:space="preserve">COST CENTER OWNER:</t>
  </si>
  <si>
    <t xml:space="preserve">COST CENTER:</t>
  </si>
  <si>
    <t xml:space="preserve">STAFFING SUMMARY</t>
  </si>
  <si>
    <t xml:space="preserve">Executive</t>
  </si>
  <si>
    <t xml:space="preserve">VP</t>
  </si>
  <si>
    <t xml:space="preserve">Director</t>
  </si>
  <si>
    <t xml:space="preserve">Manager</t>
  </si>
  <si>
    <t xml:space="preserve">Sr. Specialist</t>
  </si>
  <si>
    <t xml:space="preserve">Specialist</t>
  </si>
  <si>
    <t xml:space="preserve">Staff</t>
  </si>
  <si>
    <t xml:space="preserve">Clerk</t>
  </si>
  <si>
    <t xml:space="preserve">Associate</t>
  </si>
  <si>
    <t xml:space="preserve">Analyst</t>
  </si>
  <si>
    <t xml:space="preserve">Technician</t>
  </si>
  <si>
    <t xml:space="preserve">Technician II</t>
  </si>
  <si>
    <t xml:space="preserve">Technician III</t>
  </si>
  <si>
    <t xml:space="preserve">GTT</t>
  </si>
  <si>
    <t xml:space="preserve">Admin Asst</t>
  </si>
  <si>
    <t xml:space="preserve">Sr Admin</t>
  </si>
  <si>
    <t xml:space="preserve">Subtotal Headcount</t>
  </si>
  <si>
    <t xml:space="preserve">Avg/Mo</t>
  </si>
  <si>
    <t xml:space="preserve">Contractors $50/hour</t>
  </si>
  <si>
    <t xml:space="preserve">Contractors $75/hour</t>
  </si>
  <si>
    <t xml:space="preserve">Contractors $100/hour</t>
  </si>
  <si>
    <t xml:space="preserve">Contractors $125/hour</t>
  </si>
  <si>
    <t xml:space="preserve">Contractors $150/hour</t>
  </si>
  <si>
    <t xml:space="preserve">Subtotal Contractors (input detail on Contract tab)</t>
  </si>
  <si>
    <t xml:space="preserve">TOTAL HEADCOUNT</t>
  </si>
  <si>
    <t xml:space="preserve">STAFFING DETAIL:</t>
  </si>
  <si>
    <t xml:space="preserve">*</t>
  </si>
  <si>
    <t xml:space="preserve">Subtotal Headcount ($$)</t>
  </si>
  <si>
    <t xml:space="preserve">A&amp;A / GTT Subtotal Headcount ($$)</t>
  </si>
  <si>
    <t xml:space="preserve">Contractor I</t>
  </si>
  <si>
    <t xml:space="preserve">Contractor II</t>
  </si>
  <si>
    <t xml:space="preserve">Contractor III</t>
  </si>
  <si>
    <t xml:space="preserve">Contractor IV</t>
  </si>
  <si>
    <t xml:space="preserve">Contractor V</t>
  </si>
  <si>
    <t xml:space="preserve">TOTAL HEADCOUNT ($$)</t>
  </si>
  <si>
    <t xml:space="preserve">*Note:  Feb-02 includes increase of:</t>
  </si>
  <si>
    <t xml:space="preserve">7.5% total increase  (4% merit, 2.5% promotion, 1% prudence)</t>
  </si>
  <si>
    <t xml:space="preserve">Enron Net Works</t>
  </si>
  <si>
    <t xml:space="preserve">2002 Plan</t>
  </si>
  <si>
    <t xml:space="preserve">(In Dollars)</t>
  </si>
  <si>
    <t xml:space="preserve">= input in highlighted cells</t>
  </si>
  <si>
    <t xml:space="preserve">MONTHLY</t>
  </si>
  <si>
    <t xml:space="preserve">TOTAL</t>
  </si>
  <si>
    <t xml:space="preserve">AMOUNT</t>
  </si>
  <si>
    <t xml:space="preserve">2002</t>
  </si>
  <si>
    <t xml:space="preserve">ASSUMPTIONS</t>
  </si>
  <si>
    <t xml:space="preserve">Direct Expenses</t>
  </si>
  <si>
    <t xml:space="preserve">52001500</t>
  </si>
  <si>
    <t xml:space="preserve">  Club Dues</t>
  </si>
  <si>
    <t xml:space="preserve">52002000</t>
  </si>
  <si>
    <t xml:space="preserve">  Tuition Reimbursement</t>
  </si>
  <si>
    <t xml:space="preserve">52002500</t>
  </si>
  <si>
    <t xml:space="preserve">  Other Employee Expenses</t>
  </si>
  <si>
    <t xml:space="preserve">52003000</t>
  </si>
  <si>
    <t xml:space="preserve">  Overtime/Working Meals</t>
  </si>
  <si>
    <t xml:space="preserve">52003500</t>
  </si>
  <si>
    <t xml:space="preserve">  Client Meals &amp; entertainment</t>
  </si>
  <si>
    <t xml:space="preserve">52004000</t>
  </si>
  <si>
    <t xml:space="preserve">  Employee Memberships &amp; Dues</t>
  </si>
  <si>
    <t xml:space="preserve">52004500</t>
  </si>
  <si>
    <t xml:space="preserve">  Travel</t>
  </si>
  <si>
    <t xml:space="preserve">52004xxx</t>
  </si>
  <si>
    <t xml:space="preserve">  Lodging</t>
  </si>
  <si>
    <t xml:space="preserve">Subtotal Employee Expenses</t>
  </si>
  <si>
    <t xml:space="preserve">52503500</t>
  </si>
  <si>
    <t xml:space="preserve">  Communication Expenses</t>
  </si>
  <si>
    <t xml:space="preserve">52502000</t>
  </si>
  <si>
    <t xml:space="preserve">Infrastructure Passthrough</t>
  </si>
  <si>
    <t xml:space="preserve">52507400</t>
  </si>
  <si>
    <t xml:space="preserve">  Outside Services - IT</t>
  </si>
  <si>
    <t xml:space="preserve">Fed straight from Headcount sheet</t>
  </si>
  <si>
    <t xml:space="preserve">52507500</t>
  </si>
  <si>
    <t xml:space="preserve">  Outside Services - Other</t>
  </si>
  <si>
    <t xml:space="preserve">52508100</t>
  </si>
  <si>
    <t xml:space="preserve">  Postage &amp; Freight Expense</t>
  </si>
  <si>
    <t xml:space="preserve">52508500</t>
  </si>
  <si>
    <t xml:space="preserve">  Subscriptions &amp; Periodicals</t>
  </si>
  <si>
    <t xml:space="preserve">53500000</t>
  </si>
  <si>
    <t xml:space="preserve">  Materials and Supplies - Stock</t>
  </si>
  <si>
    <t xml:space="preserve">53500500</t>
  </si>
  <si>
    <t xml:space="preserve">  Materials and Supplies - Non Stock</t>
  </si>
  <si>
    <t xml:space="preserve">53600000</t>
  </si>
  <si>
    <t xml:space="preserve">  Office Supplies</t>
  </si>
  <si>
    <t xml:space="preserve">Subtotal Office Supplies</t>
  </si>
  <si>
    <t xml:space="preserve">52500500</t>
  </si>
  <si>
    <t xml:space="preserve">Advertising Expenses</t>
  </si>
  <si>
    <t xml:space="preserve">52504100</t>
  </si>
  <si>
    <t xml:space="preserve">Charitable Contributions</t>
  </si>
  <si>
    <t xml:space="preserve">53800000</t>
  </si>
  <si>
    <t xml:space="preserve">  Equipment Rental - Personal (Copiers, Fax, etc.)</t>
  </si>
  <si>
    <t xml:space="preserve">53801000</t>
  </si>
  <si>
    <t xml:space="preserve">  Rent - Office, Warehouse, &amp; Tower - Real</t>
  </si>
  <si>
    <t xml:space="preserve">Subtotal Rent (3rd Party)</t>
  </si>
  <si>
    <t xml:space="preserve">52504500</t>
  </si>
  <si>
    <t xml:space="preserve">Computer Expense</t>
  </si>
  <si>
    <t xml:space="preserve">From Project Assumptions Sheet </t>
  </si>
  <si>
    <t xml:space="preserve">54000000</t>
  </si>
  <si>
    <t xml:space="preserve">Transportation</t>
  </si>
  <si>
    <t xml:space="preserve">52502500</t>
  </si>
  <si>
    <t xml:space="preserve">EPSC Allocation</t>
  </si>
  <si>
    <t xml:space="preserve">$500/mo/FTE or refer to EPSC tab for detailed calculation</t>
  </si>
  <si>
    <t xml:space="preserve">5XXXXXXX</t>
  </si>
  <si>
    <t xml:space="preserve">A&amp;A/GTT Allocation</t>
  </si>
  <si>
    <t xml:space="preserve">52505500</t>
  </si>
  <si>
    <t xml:space="preserve">  Fees &amp; Permits</t>
  </si>
  <si>
    <t xml:space="preserve">54005000</t>
  </si>
  <si>
    <t xml:space="preserve">  General Business &amp; Admin Expenses</t>
  </si>
  <si>
    <t xml:space="preserve">52504200</t>
  </si>
  <si>
    <t xml:space="preserve">  Political Contributions</t>
  </si>
  <si>
    <t xml:space="preserve">52506500</t>
  </si>
  <si>
    <t xml:space="preserve">  Insurance</t>
  </si>
  <si>
    <t xml:space="preserve">52506000</t>
  </si>
  <si>
    <t xml:space="preserve">  Fines &amp; Penalties</t>
  </si>
  <si>
    <t xml:space="preserve">52503000</t>
  </si>
  <si>
    <t xml:space="preserve">  Allocations - Other</t>
  </si>
  <si>
    <t xml:space="preserve">52504000</t>
  </si>
  <si>
    <t xml:space="preserve">  Company Membership &amp; Dues</t>
  </si>
  <si>
    <t xml:space="preserve">Subtotal Other Expense</t>
  </si>
  <si>
    <t xml:space="preserve">57200000</t>
  </si>
  <si>
    <t xml:space="preserve">  Depreciation</t>
  </si>
  <si>
    <t xml:space="preserve">57000000</t>
  </si>
  <si>
    <t xml:space="preserve">  Amortization</t>
  </si>
  <si>
    <t xml:space="preserve">Subtotal Depreciation &amp; Amortization</t>
  </si>
  <si>
    <t xml:space="preserve">59099900</t>
  </si>
  <si>
    <t xml:space="preserve">Taxes Other than Income</t>
  </si>
  <si>
    <t xml:space="preserve">TOTAL DIRECT EXPENSES</t>
  </si>
  <si>
    <t xml:space="preserve">Check</t>
  </si>
  <si>
    <r>
      <rPr>
        <b val="true"/>
        <sz val="12"/>
        <rFont val="Arial Narrow"/>
        <family val="2"/>
      </rPr>
      <t xml:space="preserve">Allocated Expenses: (</t>
    </r>
    <r>
      <rPr>
        <b val="true"/>
        <sz val="12"/>
        <color rgb="FFFF0000"/>
        <rFont val="Arial Narrow"/>
        <family val="2"/>
      </rPr>
      <t xml:space="preserve">Budgeted by Financial Operations</t>
    </r>
    <r>
      <rPr>
        <b val="true"/>
        <sz val="12"/>
        <rFont val="Arial Narrow"/>
        <family val="2"/>
      </rPr>
      <t xml:space="preserve">)</t>
    </r>
  </si>
  <si>
    <t xml:space="preserve">ENA E-Source</t>
  </si>
  <si>
    <t xml:space="preserve">ENA HR</t>
  </si>
  <si>
    <t xml:space="preserve">ENA Internal Support</t>
  </si>
  <si>
    <t xml:space="preserve">ENA Legal</t>
  </si>
  <si>
    <t xml:space="preserve">ENA PR</t>
  </si>
  <si>
    <t xml:space="preserve">ENA Tax</t>
  </si>
  <si>
    <t xml:space="preserve">ENA Transaction Support</t>
  </si>
  <si>
    <t xml:space="preserve">Energy Ops</t>
  </si>
  <si>
    <t xml:space="preserve">ENW Accounting</t>
  </si>
  <si>
    <t xml:space="preserve">ENW Corporate</t>
  </si>
  <si>
    <t xml:space="preserve">ENW Graphics Productions</t>
  </si>
  <si>
    <t xml:space="preserve">ENW HR</t>
  </si>
  <si>
    <t xml:space="preserve">IT e-Commerce</t>
  </si>
  <si>
    <t xml:space="preserve">IT Infrastructure - Assessment</t>
  </si>
  <si>
    <t xml:space="preserve">Other Allocations</t>
  </si>
  <si>
    <t xml:space="preserve">TOTAL ALLOCATED EXPENSES</t>
  </si>
  <si>
    <t xml:space="preserve">TOTAL EXPENSES</t>
  </si>
  <si>
    <t xml:space="preserve">Project Def</t>
  </si>
  <si>
    <t xml:space="preserve">Project Name</t>
  </si>
  <si>
    <t xml:space="preserve">Start Date - Month</t>
  </si>
  <si>
    <t xml:space="preserve">Start Date - Year</t>
  </si>
  <si>
    <t xml:space="preserve">Est Complete Date - Month</t>
  </si>
  <si>
    <t xml:space="preserve">Est Complete Date - Year</t>
  </si>
  <si>
    <t xml:space="preserve">Project Type (C=Cap, E=Exp, M= Main)</t>
  </si>
  <si>
    <t xml:space="preserve">Hardware (.90)</t>
  </si>
  <si>
    <t xml:space="preserve">Software (.91)</t>
  </si>
  <si>
    <t xml:space="preserve">.92 Enron Labor - within your dept</t>
  </si>
  <si>
    <t xml:space="preserve">.92 Enron Labor - Infrastructure</t>
  </si>
  <si>
    <t xml:space="preserve">.92 Enron Labor - Other Dev</t>
  </si>
  <si>
    <t xml:space="preserve">.93 Contractor Expenses</t>
  </si>
  <si>
    <t xml:space="preserve">.94 Other Expenses</t>
  </si>
  <si>
    <t xml:space="preserve">Total Est Proj Costs</t>
  </si>
  <si>
    <t xml:space="preserve">Comments / Assumptions</t>
  </si>
  <si>
    <t xml:space="preserve">ENA %</t>
  </si>
  <si>
    <t xml:space="preserve">EIM %</t>
  </si>
  <si>
    <t xml:space="preserve">EGM %</t>
  </si>
  <si>
    <t xml:space="preserve">Corp %</t>
  </si>
  <si>
    <t xml:space="preserve">EBS %</t>
  </si>
  <si>
    <t xml:space="preserve">EES %</t>
  </si>
  <si>
    <t xml:space="preserve">ETS %</t>
  </si>
  <si>
    <t xml:space="preserve">E-OPS %</t>
  </si>
  <si>
    <t xml:space="preserve">Infra %</t>
  </si>
  <si>
    <t xml:space="preserve">Dev %</t>
  </si>
  <si>
    <t xml:space="preserve">E-COM %</t>
  </si>
  <si>
    <t xml:space="preserve">OTHER %</t>
  </si>
  <si>
    <t xml:space="preserve">TOTAL %</t>
  </si>
  <si>
    <t xml:space="preserve">Power CBO</t>
  </si>
  <si>
    <t xml:space="preserve">M</t>
  </si>
  <si>
    <t xml:space="preserve">Totals</t>
  </si>
  <si>
    <t xml:space="preserve">(From Detail Exp)</t>
  </si>
  <si>
    <t xml:space="preserve">(Sum of Projects)</t>
  </si>
  <si>
    <t xml:space="preserve">Note:  This worksheet does not link into the other spreadsheets. </t>
  </si>
  <si>
    <t xml:space="preserve">Diff</t>
  </si>
  <si>
    <t xml:space="preserve">This worksheet was created to assist in budgeting at the project level.  Please</t>
  </si>
  <si>
    <t xml:space="preserve">note the following cost elements equal the above cost types:</t>
  </si>
  <si>
    <t xml:space="preserve">Cost Type</t>
  </si>
  <si>
    <t xml:space="preserve">Cost Element</t>
  </si>
  <si>
    <t xml:space="preserve">.90</t>
  </si>
  <si>
    <t xml:space="preserve">.91</t>
  </si>
  <si>
    <t xml:space="preserve">.92</t>
  </si>
  <si>
    <t xml:space="preserve">52000500</t>
  </si>
  <si>
    <t xml:space="preserve">.93</t>
  </si>
  <si>
    <t xml:space="preserve">.94</t>
  </si>
  <si>
    <r>
      <rPr>
        <b val="true"/>
        <sz val="22"/>
        <color rgb="FF000000"/>
        <rFont val="Arial"/>
        <family val="2"/>
      </rPr>
      <t xml:space="preserve">E</t>
    </r>
    <r>
      <rPr>
        <b val="true"/>
        <sz val="18"/>
        <color rgb="FF000000"/>
        <rFont val="Arial"/>
        <family val="2"/>
      </rPr>
      <t xml:space="preserve"> N R O N   </t>
    </r>
    <r>
      <rPr>
        <b val="true"/>
        <sz val="22"/>
        <color rgb="FF000000"/>
        <rFont val="Arial"/>
        <family val="2"/>
      </rPr>
      <t xml:space="preserve">N et Works</t>
    </r>
  </si>
  <si>
    <t xml:space="preserve">2 0 02  P L A N</t>
  </si>
  <si>
    <t xml:space="preserve">TEAM NAME</t>
  </si>
  <si>
    <t xml:space="preserve">Total</t>
  </si>
  <si>
    <t xml:space="preserve">Headcount</t>
  </si>
  <si>
    <t xml:space="preserve">Non-Commercial Executive</t>
  </si>
  <si>
    <t xml:space="preserve">Non-Commercial Director</t>
  </si>
  <si>
    <t xml:space="preserve">Non-Commercial Manager</t>
  </si>
  <si>
    <t xml:space="preserve">Associates</t>
  </si>
  <si>
    <t xml:space="preserve">Analysts</t>
  </si>
  <si>
    <t xml:space="preserve">Interns</t>
  </si>
  <si>
    <t xml:space="preserve">Other Commercial</t>
  </si>
  <si>
    <t xml:space="preserve">Other Non-Commercial</t>
  </si>
  <si>
    <t xml:space="preserve">Administrative Assistants</t>
  </si>
  <si>
    <t xml:space="preserve">Contractors</t>
  </si>
  <si>
    <t xml:space="preserve">SAP COST</t>
  </si>
  <si>
    <t xml:space="preserve">ELEMENT</t>
  </si>
  <si>
    <t xml:space="preserve">DIRECT EXPENSES</t>
  </si>
  <si>
    <t xml:space="preserve">  Salaries &amp; Wages</t>
  </si>
  <si>
    <t xml:space="preserve">52001000</t>
  </si>
  <si>
    <t xml:space="preserve">  Special Pays</t>
  </si>
  <si>
    <t xml:space="preserve">Subtotal Compensation</t>
  </si>
  <si>
    <t xml:space="preserve">  Benefits</t>
  </si>
  <si>
    <t xml:space="preserve">59003000</t>
  </si>
  <si>
    <t xml:space="preserve">  Payroll Taxes</t>
  </si>
  <si>
    <t xml:space="preserve">Subtotal Benefits and Payroll Taxes</t>
  </si>
  <si>
    <t xml:space="preserve">  Infrastructure Pass through</t>
  </si>
  <si>
    <t xml:space="preserve">  Equipment Rental - Personal</t>
  </si>
  <si>
    <t xml:space="preserve">5xxxxxxx</t>
  </si>
  <si>
    <t xml:space="preserve">A &amp; A / GTT Allocation</t>
  </si>
  <si>
    <t xml:space="preserve">Subtotal Other Expenses</t>
  </si>
  <si>
    <t xml:space="preserve">Subtotal Depreciation and Amortization</t>
  </si>
  <si>
    <t xml:space="preserve">TOTAL EXPENSES CONTINUED</t>
  </si>
  <si>
    <r>
      <rPr>
        <b val="true"/>
        <sz val="10"/>
        <rFont val="Arial Narrow"/>
        <family val="2"/>
      </rPr>
      <t xml:space="preserve">Allocated Expenses:  (</t>
    </r>
    <r>
      <rPr>
        <b val="true"/>
        <sz val="10"/>
        <color rgb="FFFF0000"/>
        <rFont val="Arial Narrow"/>
        <family val="2"/>
      </rPr>
      <t xml:space="preserve">Budgeted by Financial Operations</t>
    </r>
    <r>
      <rPr>
        <b val="true"/>
        <sz val="10"/>
        <rFont val="Arial Narrow"/>
        <family val="2"/>
      </rPr>
      <t xml:space="preserve">)</t>
    </r>
  </si>
  <si>
    <t xml:space="preserve">GTT Allocation</t>
  </si>
  <si>
    <t xml:space="preserve">IT Infrastructure - Passthrough</t>
  </si>
  <si>
    <r>
      <rPr>
        <b val="true"/>
        <sz val="22"/>
        <color rgb="FF000000"/>
        <rFont val="Arial"/>
        <family val="2"/>
      </rPr>
      <t xml:space="preserve">2 0 0 2   P</t>
    </r>
    <r>
      <rPr>
        <b val="true"/>
        <sz val="18"/>
        <color rgb="FF000000"/>
        <rFont val="Arial"/>
        <family val="2"/>
      </rPr>
      <t xml:space="preserve"> L A N</t>
    </r>
  </si>
  <si>
    <t xml:space="preserve">Distributed Component Architecture</t>
  </si>
  <si>
    <t xml:space="preserve">TOTAL HEADCOUNT - EMPLOYEES</t>
  </si>
  <si>
    <t xml:space="preserve">TOTAL HEADCOUNT - CONTRACTORS</t>
  </si>
  <si>
    <t xml:space="preserve">Compensation</t>
  </si>
  <si>
    <t xml:space="preserve">Benefits and Payroll Taxes</t>
  </si>
  <si>
    <t xml:space="preserve">Employee Expenses</t>
  </si>
  <si>
    <t xml:space="preserve">Communication Expense</t>
  </si>
  <si>
    <t xml:space="preserve">Infrastructure Passthru</t>
  </si>
  <si>
    <t xml:space="preserve">Outside Services - IT</t>
  </si>
  <si>
    <t xml:space="preserve">Outside Services - Other</t>
  </si>
  <si>
    <t xml:space="preserve">Office Supplies</t>
  </si>
  <si>
    <t xml:space="preserve">Advertising Expense</t>
  </si>
  <si>
    <t xml:space="preserve">Rent (3rd Party)</t>
  </si>
  <si>
    <t xml:space="preserve">Other Expenses</t>
  </si>
  <si>
    <t xml:space="preserve">Depreciation &amp; Amortization</t>
  </si>
  <si>
    <t xml:space="preserve">TOTAL ALLOCATED EXPENSES (Financial Ops)</t>
  </si>
  <si>
    <t xml:space="preserve">ENRON PROPERTY &amp; SERVICES CORP *</t>
  </si>
  <si>
    <t xml:space="preserve">Use $500/month/FTE OR use details below to calculate an estimate</t>
  </si>
  <si>
    <t xml:space="preserve">DESCRIPTIONS</t>
  </si>
  <si>
    <t xml:space="preserve">ANNUAL AMOUNT</t>
  </si>
  <si>
    <t xml:space="preserve">SQ FT</t>
  </si>
  <si>
    <t xml:space="preserve">COST / SQ FT</t>
  </si>
  <si>
    <t xml:space="preserve">Notes - Items to take into consideration</t>
  </si>
  <si>
    <t xml:space="preserve">A / V &amp; LOCKS / KEYS </t>
  </si>
  <si>
    <t xml:space="preserve">Based on usage</t>
  </si>
  <si>
    <t xml:space="preserve">CHURN/RELOCATION </t>
  </si>
  <si>
    <t xml:space="preserve">Approx $400 Per Person per move (Phone-Lucent - $75, Boxes - $95, Furniture (chair) - $95, Flat Screen - $25, CPU - $50, Docking Station - $50, LAN Printer - $50, Lap Top - $50, etc)</t>
  </si>
  <si>
    <t xml:space="preserve">COPY CENTER </t>
  </si>
  <si>
    <t xml:space="preserve">FORMS MANAGEMENT </t>
  </si>
  <si>
    <t xml:space="preserve">Business cards, letterhead, etc.</t>
  </si>
  <si>
    <t xml:space="preserve">MAIL CENTER </t>
  </si>
  <si>
    <t xml:space="preserve">SHIPPING/RECEIVING </t>
  </si>
  <si>
    <t xml:space="preserve">$10 per package - fed ex, UPS, etc</t>
  </si>
  <si>
    <t xml:space="preserve">TRAVEL </t>
  </si>
  <si>
    <t xml:space="preserve">When making reservations through TAP there are booking fees - $50 for domestic travel and $140 for international travel</t>
  </si>
  <si>
    <t xml:space="preserve">PARKING </t>
  </si>
  <si>
    <t xml:space="preserve">Enron subsidies approx $60 per month per FTE who parks</t>
  </si>
  <si>
    <t xml:space="preserve">TRANSPORTATION SUBSIDY </t>
  </si>
  <si>
    <t xml:space="preserve">Enron subsidies approx $100 per FTE who rides the bus</t>
  </si>
  <si>
    <t xml:space="preserve">ENRON BUILDING </t>
  </si>
  <si>
    <t xml:space="preserve">$2.08 per square foot per month - avg rent is $200 per cube per month (no est for Enron South at this time) - don't forget to budget for conference rooms *</t>
  </si>
  <si>
    <t xml:space="preserve">BUILDING SERVICES </t>
  </si>
  <si>
    <t xml:space="preserve">Based on square footage </t>
  </si>
  <si>
    <t xml:space="preserve">FACILITY OPERATIONS </t>
  </si>
  <si>
    <t xml:space="preserve">SECURITY CHARGES </t>
  </si>
  <si>
    <t xml:space="preserve">FACILITY MAINT. </t>
  </si>
  <si>
    <t xml:space="preserve">Based on square footage.  There is an additional cost of $20 per hour to have the A/C turned on after hrs - with a $40 min.</t>
  </si>
  <si>
    <t xml:space="preserve">PHONE OPERATORS </t>
  </si>
  <si>
    <t xml:space="preserve">Based on # of workplaces</t>
  </si>
  <si>
    <t xml:space="preserve">CAFETERIA </t>
  </si>
  <si>
    <t xml:space="preserve">* If you have questions regarding what to estimate for these services, please refer to the previous 3 months of EPSC invoices for</t>
  </si>
  <si>
    <t xml:space="preserve">an average to project a 2002 plan.</t>
  </si>
  <si>
    <t xml:space="preserve">Employee - Club Dues</t>
  </si>
  <si>
    <t xml:space="preserve">Includes dues and expenses for country clubs, luncheon clubs, and health clubs.</t>
  </si>
  <si>
    <t xml:space="preserve">Employee - Course Registration Fees, Tuition Reimbursement &amp; Educational Assistance</t>
  </si>
  <si>
    <t xml:space="preserve">Company approved tuition, books and other educational exp enses.  </t>
  </si>
  <si>
    <t xml:space="preserve">Employee - Expenses Other</t>
  </si>
  <si>
    <t xml:space="preserve">Miscellaneous expenses occurred while operating day to day business.</t>
  </si>
  <si>
    <t xml:space="preserve">Employee - Group Meals &amp; Entertainment</t>
  </si>
  <si>
    <t xml:space="preserve">Includes meal cost for employee group activities; such as group luncheons, service awards, etc., also includes cost of meals for working overtime,  business related conferences, entertainment, and training or trade shows.</t>
  </si>
  <si>
    <t xml:space="preserve">Employee - Client Meals &amp; Entertainment</t>
  </si>
  <si>
    <t xml:space="preserve">Employee meal costs while conducting company business.</t>
  </si>
  <si>
    <t xml:space="preserve">Employee - Professional Memberships and Dues</t>
  </si>
  <si>
    <t xml:space="preserve">Company approved memberships and dues for employees in professional societies (I.e. CPA, CFA, Bar Association, etc.), related exam fees and civic associations.</t>
  </si>
  <si>
    <t xml:space="preserve">Employee - Travel and Lodging</t>
  </si>
  <si>
    <t xml:space="preserve">Includes all employee specific travel related costs including, airfare, transportation services, personal automobile mileage, hotel, etc. for business related travel.  Also includes lodging for employees on long term assignment away from their home.  This</t>
  </si>
  <si>
    <t xml:space="preserve">General Business</t>
  </si>
  <si>
    <t xml:space="preserve">Includes radio time, TV time, newspaper space, magazine space and other space costs, advertising agency fees, display costs, and cooperative advertising costs.</t>
  </si>
  <si>
    <t xml:space="preserve">EIS Controllable</t>
  </si>
  <si>
    <t xml:space="preserve">Includes allocations from Enron Information Services.</t>
  </si>
  <si>
    <t xml:space="preserve">EPSC Allocations</t>
  </si>
  <si>
    <t xml:space="preserve">Includes allocations from Enron Property Services.</t>
  </si>
  <si>
    <t xml:space="preserve">Communications Expense</t>
  </si>
  <si>
    <t xml:space="preserve">All costs of purchase, lease or rental of telephone or pager/cellular equipment, costs incurred in gathering and transmitting electronic data, contracting satellites and leasing data communications lines.</t>
  </si>
  <si>
    <t xml:space="preserve">Company Memberships and Dues</t>
  </si>
  <si>
    <t xml:space="preserve">Company approved memberships and dues for Enron in professional societies, civic associations and social clubs.</t>
  </si>
  <si>
    <t xml:space="preserve">Contributions to charitable activities; such as United Way, Junior Achievement, etc.</t>
  </si>
  <si>
    <t xml:space="preserve">Political Contributions</t>
  </si>
  <si>
    <t xml:space="preserve">Contributions to political activities.  Pursuant to the 'Conduct of Business Affairs' all political contributions must have the prior approval of the Government Affairs Dept.</t>
  </si>
  <si>
    <t xml:space="preserve">Includes all computer hardware and software expenditures not capitalized.</t>
  </si>
  <si>
    <t xml:space="preserve">Fees &amp; Permits </t>
  </si>
  <si>
    <t xml:space="preserve">Cost for obtaining permits and fees associated with operating a business.</t>
  </si>
  <si>
    <t xml:space="preserve">Fines &amp; Penalties</t>
  </si>
  <si>
    <t xml:space="preserve">Cost associated with the late payment of bills. This account should only be used for fines and penaltiesassessed by governmental or regulatory entities.</t>
  </si>
  <si>
    <t xml:space="preserve">Insurance</t>
  </si>
  <si>
    <t xml:space="preserve">Insurance expense for business purposes.</t>
  </si>
  <si>
    <t xml:space="preserve">Outside Services - Legal</t>
  </si>
  <si>
    <t xml:space="preserve">All costs incurred for fees and expenses of legal consultants and other legal services.</t>
  </si>
  <si>
    <t xml:space="preserve">Outside Services - Audit</t>
  </si>
  <si>
    <t xml:space="preserve">All costs incurred for fees and expenses of audit services provided.</t>
  </si>
  <si>
    <t xml:space="preserve">Outside Services - Contract for Overhead Allocation</t>
  </si>
  <si>
    <t xml:space="preserve">Desc due from EE&amp;CC</t>
  </si>
  <si>
    <t xml:space="preserve">Outside Services - Tax</t>
  </si>
  <si>
    <t xml:space="preserve">All costs incurred for fees and expenses of tax consultants and other tax services.</t>
  </si>
  <si>
    <t xml:space="preserve">All costs incurred for fees and expenses of IT consultants and other IT  services.</t>
  </si>
  <si>
    <t xml:space="preserve">Outside Services - Non Professional-Other</t>
  </si>
  <si>
    <t xml:space="preserve">All costs incurred for fees and expenses of outside services not included in the other Outside Services accounts.</t>
  </si>
  <si>
    <t xml:space="preserve">Outside Services - Engineering</t>
  </si>
  <si>
    <t xml:space="preserve">All costs incurred for fees and expenses of Engineering consultants and other Engineering  services.</t>
  </si>
  <si>
    <t xml:space="preserve">Outside Services - Accounting</t>
  </si>
  <si>
    <t xml:space="preserve">All costs incurred for fees and expenses of Accounting consultants and other Accounting  services.</t>
  </si>
  <si>
    <t xml:space="preserve">Outside Services Professionals-Other</t>
  </si>
  <si>
    <t xml:space="preserve">All costs incurred for fees and expenses of professional consultants and other management services.  Includes management consultants, public relations consultants.</t>
  </si>
  <si>
    <t xml:space="preserve">Postage and Freight Expense</t>
  </si>
  <si>
    <t xml:space="preserve">Cost of Postage &amp; Freight Expenses charged to Non PO items.</t>
  </si>
  <si>
    <t xml:space="preserve">Subscriptions and Publications</t>
  </si>
  <si>
    <t xml:space="preserve">Includes costs of newspapers, magazines, books, on-line real-time and on-line non-real-time information.</t>
  </si>
  <si>
    <t xml:space="preserve">Environmental Expense</t>
  </si>
  <si>
    <t xml:space="preserve">Desc due from GPG</t>
  </si>
  <si>
    <t xml:space="preserve">Materials and Supplies – Non-Stock</t>
  </si>
  <si>
    <t xml:space="preserve">Material and Supplies consumption expense not purchased or issued through the Materials Management inventory process.  This account will be used for Non-PO and direct pay items not going through the warehouse.  </t>
  </si>
  <si>
    <t xml:space="preserve">Materials and Supplies – Stock</t>
  </si>
  <si>
    <t xml:space="preserve">Materials and Supplies consumption expense purchased directly or issued from the Material Management  inventory process.  This is an auto post account only.</t>
  </si>
  <si>
    <t xml:space="preserve">Supplies and Expense</t>
  </si>
  <si>
    <t xml:space="preserve">Costs for supplies and expenses used in operating an office.</t>
  </si>
  <si>
    <t xml:space="preserve">Rent Expense - Personal Property</t>
  </si>
  <si>
    <t xml:space="preserve">Rental expense for personal property, equipment (aviation, large work equip &amp; office equip), compressor rental, parking garage rents.</t>
  </si>
  <si>
    <t xml:space="preserve">Rent Expense - Real Property</t>
  </si>
  <si>
    <t xml:space="preserve">Rental expense for real property, such as office buildings, warehouses, communication towers and, rights of way, etc.</t>
  </si>
  <si>
    <t xml:space="preserve">General Business&amp;Administrative Expenses - Other</t>
  </si>
  <si>
    <t xml:space="preserve">G&amp;A Expenses not defined in other G&amp;A accounts.  Orders should be used to define ongoing items booked to this account.</t>
  </si>
  <si>
    <t xml:space="preserve">CENTER OWNER:</t>
  </si>
  <si>
    <t xml:space="preserve">Annual</t>
  </si>
  <si>
    <t xml:space="preserve">CENTER</t>
  </si>
  <si>
    <t xml:space="preserve">Expense</t>
  </si>
  <si>
    <t xml:space="preserve">Check Totals</t>
  </si>
  <si>
    <t xml:space="preserve">Variance</t>
  </si>
</sst>
</file>

<file path=xl/styles.xml><?xml version="1.0" encoding="utf-8"?>
<styleSheet xmlns="http://schemas.openxmlformats.org/spreadsheetml/2006/main">
  <numFmts count="22">
    <numFmt numFmtId="164" formatCode="General"/>
    <numFmt numFmtId="165" formatCode="&quot;$   &quot;#,##0.00_);&quot;($   &quot;#,##0.00\);&quot;$          -&quot;"/>
    <numFmt numFmtId="166" formatCode="#,##0.00__\);\(#,##0.00\);__&quot;  -&quot;"/>
    <numFmt numFmtId="167" formatCode="\$#,##0_);[RED]&quot;($&quot;#,##0\)"/>
    <numFmt numFmtId="168" formatCode="#,##0.0000_);\(#,##0.0000\);_ &quot;-  &quot;"/>
    <numFmt numFmtId="169" formatCode="#,###_)"/>
    <numFmt numFmtId="170" formatCode="[$-409]#,##0_);\(#,##0\)"/>
    <numFmt numFmtId="171" formatCode="0.00_)"/>
    <numFmt numFmtId="172" formatCode="0.00%"/>
    <numFmt numFmtId="173" formatCode="#,##0"/>
    <numFmt numFmtId="174" formatCode="@"/>
    <numFmt numFmtId="175" formatCode="[$-409]mmm\-yy"/>
    <numFmt numFmtId="176" formatCode="_(* #,##0.00_);_(* \(#,##0.00\);_(* \-??_);_(@_)"/>
    <numFmt numFmtId="177" formatCode="_(* #,##0_);_(* \(#,##0\);_(* \-??_);_(@_)"/>
    <numFmt numFmtId="178" formatCode="[$-409]#,##0_);[RED]\(#,##0\)"/>
    <numFmt numFmtId="179" formatCode="[$-409]#,##0.00_);[RED]\(#,##0.00\)"/>
    <numFmt numFmtId="180" formatCode="_(* #,##0_);_(* \(#,##0\);_(* \-_);_(@_)"/>
    <numFmt numFmtId="181" formatCode="_(\$* #,##0.00_);_(\$* \(#,##0.00\);_(\$* \-??_);_(@_)"/>
    <numFmt numFmtId="182" formatCode="_(\$* #,##0_);_(\$* \(#,##0\);_(\$* \-??_);_(@_)"/>
    <numFmt numFmtId="183" formatCode="0%"/>
    <numFmt numFmtId="184" formatCode="\$#,##0.00"/>
    <numFmt numFmtId="185" formatCode="0"/>
  </numFmts>
  <fonts count="56">
    <font>
      <sz val="10"/>
      <name val="Times New Roman"/>
      <family val="0"/>
    </font>
    <font>
      <sz val="10"/>
      <name val="Arial"/>
      <family val="0"/>
    </font>
    <font>
      <sz val="10"/>
      <name val="Arial"/>
      <family val="0"/>
    </font>
    <font>
      <sz val="10"/>
      <name val="Arial"/>
      <family val="0"/>
    </font>
    <font>
      <sz val="11"/>
      <name val="??"/>
      <family val="3"/>
      <charset val="129"/>
    </font>
    <font>
      <sz val="8"/>
      <name val="Arial"/>
      <family val="2"/>
    </font>
    <font>
      <b val="true"/>
      <u val="single"/>
      <sz val="11"/>
      <color rgb="FF800000"/>
      <name val="Arial"/>
      <family val="2"/>
    </font>
    <font>
      <b val="true"/>
      <sz val="12"/>
      <name val="Arial"/>
      <family val="2"/>
    </font>
    <font>
      <sz val="10"/>
      <color rgb="FF0000FF"/>
      <name val="Arial"/>
      <family val="2"/>
    </font>
    <font>
      <sz val="7"/>
      <name val="Small Fonts"/>
      <family val="0"/>
    </font>
    <font>
      <b val="true"/>
      <i val="true"/>
      <sz val="16"/>
      <name val="Arial"/>
      <family val="0"/>
    </font>
    <font>
      <sz val="10"/>
      <name val="Tahoma"/>
      <family val="0"/>
    </font>
    <font>
      <sz val="10"/>
      <color rgb="FF000000"/>
      <name val="MS Sans Serif"/>
      <family val="0"/>
    </font>
    <font>
      <sz val="8"/>
      <name val="Arial"/>
      <family val="0"/>
    </font>
    <font>
      <sz val="8"/>
      <color rgb="FF0000FF"/>
      <name val="Arial"/>
      <family val="2"/>
    </font>
    <font>
      <sz val="10"/>
      <name val="Arial Narrow"/>
      <family val="2"/>
    </font>
    <font>
      <sz val="8"/>
      <name val="Arial Narrow"/>
      <family val="2"/>
    </font>
    <font>
      <sz val="8"/>
      <color rgb="FF000000"/>
      <name val="Arial Narrow"/>
      <family val="2"/>
    </font>
    <font>
      <b val="true"/>
      <sz val="22"/>
      <color rgb="FF000000"/>
      <name val="Arial"/>
      <family val="2"/>
    </font>
    <font>
      <b val="true"/>
      <sz val="18"/>
      <color rgb="FF000000"/>
      <name val="Arial"/>
      <family val="2"/>
    </font>
    <font>
      <b val="true"/>
      <sz val="12"/>
      <color rgb="FF000000"/>
      <name val="Arial Narrow"/>
      <family val="2"/>
    </font>
    <font>
      <b val="true"/>
      <sz val="14"/>
      <color rgb="FF000000"/>
      <name val="Arial Narrow"/>
      <family val="2"/>
    </font>
    <font>
      <b val="true"/>
      <sz val="10"/>
      <name val="Arial Narrow"/>
      <family val="2"/>
    </font>
    <font>
      <b val="true"/>
      <sz val="10"/>
      <name val="Arial Narrow"/>
      <family val="0"/>
    </font>
    <font>
      <sz val="12"/>
      <color rgb="FF3333CC"/>
      <name val="Arial Narrow"/>
      <family val="2"/>
    </font>
    <font>
      <sz val="12"/>
      <name val="Arial Narrow"/>
      <family val="2"/>
    </font>
    <font>
      <b val="true"/>
      <sz val="12"/>
      <color rgb="FF3333CC"/>
      <name val="Arial Narrow"/>
      <family val="2"/>
    </font>
    <font>
      <sz val="12"/>
      <color rgb="FF0000FF"/>
      <name val="Arial Narrow"/>
      <family val="2"/>
    </font>
    <font>
      <sz val="12"/>
      <color rgb="FF000000"/>
      <name val="Arial Narrow"/>
      <family val="2"/>
    </font>
    <font>
      <sz val="7"/>
      <name val="Arial Narrow"/>
      <family val="2"/>
    </font>
    <font>
      <b val="true"/>
      <sz val="12"/>
      <name val="Times New Roman"/>
      <family val="1"/>
    </font>
    <font>
      <b val="true"/>
      <sz val="14"/>
      <name val="Times New Roman"/>
      <family val="1"/>
    </font>
    <font>
      <sz val="10"/>
      <name val="Times New Roman"/>
      <family val="1"/>
    </font>
    <font>
      <b val="true"/>
      <sz val="12"/>
      <color rgb="FF3366FF"/>
      <name val="Times New Roman"/>
      <family val="1"/>
    </font>
    <font>
      <b val="true"/>
      <sz val="10"/>
      <name val="Times New Roman"/>
      <family val="1"/>
    </font>
    <font>
      <sz val="10"/>
      <color rgb="FFFF0000"/>
      <name val="Times New Roman"/>
      <family val="1"/>
    </font>
    <font>
      <b val="true"/>
      <u val="single"/>
      <sz val="10"/>
      <name val="Times New Roman"/>
      <family val="1"/>
    </font>
    <font>
      <sz val="15"/>
      <color rgb="FF0000FF"/>
      <name val="Times New Roman"/>
      <family val="1"/>
    </font>
    <font>
      <b val="true"/>
      <sz val="12"/>
      <name val="Arial Narrow"/>
      <family val="2"/>
    </font>
    <font>
      <sz val="10"/>
      <color rgb="FF0000FF"/>
      <name val="Times New Roman"/>
      <family val="1"/>
    </font>
    <font>
      <b val="true"/>
      <sz val="10"/>
      <name val="Times New Roman"/>
      <family val="0"/>
    </font>
    <font>
      <b val="true"/>
      <sz val="10"/>
      <name val="Arial"/>
      <family val="0"/>
    </font>
    <font>
      <b val="true"/>
      <sz val="10"/>
      <color rgb="FFFF0000"/>
      <name val="Times New Roman"/>
      <family val="1"/>
    </font>
    <font>
      <b val="true"/>
      <sz val="12"/>
      <color rgb="FFFF0000"/>
      <name val="Arial Narrow"/>
      <family val="2"/>
    </font>
    <font>
      <sz val="10"/>
      <color rgb="FF000000"/>
      <name val="Arial Narrow"/>
      <family val="2"/>
    </font>
    <font>
      <sz val="10"/>
      <color rgb="FF000000"/>
      <name val="Times New Roman"/>
      <family val="1"/>
    </font>
    <font>
      <b val="true"/>
      <sz val="20"/>
      <color rgb="FF000000"/>
      <name val="Arial"/>
      <family val="2"/>
    </font>
    <font>
      <b val="true"/>
      <sz val="10"/>
      <color rgb="FF000000"/>
      <name val="Arial Narrow"/>
      <family val="2"/>
    </font>
    <font>
      <b val="true"/>
      <sz val="10"/>
      <color rgb="FFFF0000"/>
      <name val="Arial Narrow"/>
      <family val="2"/>
    </font>
    <font>
      <sz val="10"/>
      <name val="Arial"/>
      <family val="2"/>
    </font>
    <font>
      <b val="true"/>
      <sz val="15"/>
      <name val="Arial"/>
      <family val="2"/>
    </font>
    <font>
      <sz val="12"/>
      <name val="Arial"/>
      <family val="2"/>
    </font>
    <font>
      <b val="true"/>
      <u val="single"/>
      <sz val="12"/>
      <name val="Arial"/>
      <family val="2"/>
    </font>
    <font>
      <b val="true"/>
      <u val="single"/>
      <sz val="8"/>
      <name val="Arial"/>
      <family val="2"/>
    </font>
    <font>
      <b val="true"/>
      <sz val="10"/>
      <color rgb="FF3333CC"/>
      <name val="Arial Narrow"/>
      <family val="2"/>
    </font>
    <font>
      <sz val="10"/>
      <color rgb="FF3333CC"/>
      <name val="Arial Narrow"/>
      <family val="2"/>
    </font>
  </fonts>
  <fills count="8">
    <fill>
      <patternFill patternType="none"/>
    </fill>
    <fill>
      <patternFill patternType="gray125"/>
    </fill>
    <fill>
      <patternFill patternType="solid">
        <fgColor rgb="FFA6CAF0"/>
        <bgColor rgb="FFCCCCFF"/>
      </patternFill>
    </fill>
    <fill>
      <patternFill patternType="solid">
        <fgColor rgb="FFC0C0C0"/>
        <bgColor rgb="FFA6CAF0"/>
      </patternFill>
    </fill>
    <fill>
      <patternFill patternType="solid">
        <fgColor rgb="FFFFFFC0"/>
        <bgColor rgb="FFFFFF99"/>
      </patternFill>
    </fill>
    <fill>
      <patternFill patternType="solid">
        <fgColor rgb="FFFFFF99"/>
        <bgColor rgb="FFFFFFC0"/>
      </patternFill>
    </fill>
    <fill>
      <patternFill patternType="solid">
        <fgColor rgb="FF969696"/>
        <bgColor rgb="FF808080"/>
      </patternFill>
    </fill>
    <fill>
      <patternFill patternType="solid">
        <fgColor rgb="FFCCFFCC"/>
        <bgColor rgb="FFCCFFFF"/>
      </patternFill>
    </fill>
  </fills>
  <borders count="24">
    <border diagonalUp="false" diagonalDown="false">
      <left/>
      <right/>
      <top/>
      <bottom/>
      <diagonal/>
    </border>
    <border diagonalUp="false" diagonalDown="false">
      <left style="double"/>
      <right/>
      <top/>
      <bottom style="hair"/>
      <diagonal/>
    </border>
    <border diagonalUp="false" diagonalDown="false">
      <left/>
      <right/>
      <top style="medium"/>
      <bottom style="medium"/>
      <diagonal/>
    </border>
    <border diagonalUp="false" diagonalDown="false">
      <left/>
      <right/>
      <top style="thin"/>
      <bottom style="thin"/>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right/>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4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6" fontId="0" fillId="0" borderId="0" applyFont="true" applyBorder="false" applyAlignment="false" applyProtection="false"/>
    <xf numFmtId="41" fontId="1" fillId="0" borderId="0" applyFont="true" applyBorder="false" applyAlignment="false" applyProtection="false"/>
    <xf numFmtId="181" fontId="0" fillId="0" borderId="0" applyFont="true" applyBorder="false" applyAlignment="false" applyProtection="false"/>
    <xf numFmtId="42" fontId="1" fillId="0" borderId="0" applyFont="true" applyBorder="false" applyAlignment="false" applyProtection="false"/>
    <xf numFmtId="183" fontId="0" fillId="0" borderId="0" applyFont="true" applyBorder="false" applyAlignment="false" applyProtection="false"/>
    <xf numFmtId="165" fontId="1" fillId="2" borderId="1" applyFont="true" applyBorder="true" applyAlignment="true" applyProtection="true">
      <alignment horizontal="center" vertical="center" textRotation="0" wrapText="false" indent="0" shrinkToFit="false"/>
      <protection locked="true" hidden="false"/>
    </xf>
    <xf numFmtId="166" fontId="1" fillId="0" borderId="0" applyFont="true" applyBorder="false" applyAlignment="false" applyProtection="true">
      <protection locked="true" hidden="false"/>
    </xf>
    <xf numFmtId="167" fontId="4" fillId="0" borderId="0" applyFont="true" applyBorder="true" applyAlignment="true" applyProtection="true">
      <alignment horizontal="general" vertical="bottom" textRotation="0" wrapText="false" indent="0" shrinkToFit="false"/>
      <protection locked="false" hidden="false"/>
    </xf>
    <xf numFmtId="168" fontId="1" fillId="0" borderId="0" applyFont="true" applyBorder="true" applyAlignment="true" applyProtection="true">
      <alignment horizontal="general" vertical="bottom" textRotation="0" wrapText="false" indent="0" shrinkToFit="false"/>
      <protection locked="false" hidden="false"/>
    </xf>
    <xf numFmtId="164" fontId="5" fillId="3" borderId="0" applyFont="true" applyBorder="false" applyAlignment="false" applyProtection="false"/>
    <xf numFmtId="164" fontId="6" fillId="0" borderId="0" applyFont="true" applyBorder="false" applyAlignment="false" applyProtection="false"/>
    <xf numFmtId="164" fontId="7" fillId="0" borderId="2" applyFont="true" applyBorder="true" applyAlignment="false" applyProtection="false"/>
    <xf numFmtId="164" fontId="7" fillId="0" borderId="3" applyFont="true" applyBorder="true" applyAlignment="true" applyProtection="true">
      <alignment horizontal="left" vertical="center" textRotation="0" wrapText="false" indent="0" shrinkToFit="false"/>
      <protection locked="true" hidden="false"/>
    </xf>
    <xf numFmtId="169" fontId="1" fillId="0" borderId="0" applyFont="true" applyBorder="true" applyAlignment="true" applyProtection="true">
      <alignment horizontal="general" vertical="bottom" textRotation="0" wrapText="false" indent="0" shrinkToFit="false"/>
      <protection locked="false" hidden="false"/>
    </xf>
    <xf numFmtId="169" fontId="1" fillId="0" borderId="0" applyFont="true" applyBorder="true" applyAlignment="true" applyProtection="true">
      <alignment horizontal="general" vertical="bottom" textRotation="0" wrapText="false" indent="0" shrinkToFit="false"/>
      <protection locked="false" hidden="false"/>
    </xf>
    <xf numFmtId="164" fontId="8" fillId="0" borderId="4" applyFont="true" applyBorder="true" applyAlignment="false" applyProtection="false"/>
    <xf numFmtId="164" fontId="5" fillId="4" borderId="0" applyFont="true" applyBorder="false" applyAlignment="false" applyProtection="false"/>
    <xf numFmtId="170" fontId="9" fillId="0" borderId="0" applyFont="true" applyBorder="true" applyAlignment="true" applyProtection="true">
      <alignment horizontal="general" vertical="bottom" textRotation="0" wrapText="false" indent="0" shrinkToFit="false"/>
      <protection locked="true" hidden="false"/>
    </xf>
    <xf numFmtId="171" fontId="10"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69" fontId="1" fillId="0" borderId="5" applyFont="true" applyBorder="true" applyAlignment="true" applyProtection="true">
      <alignment horizontal="general" vertical="bottom" textRotation="0" wrapText="false" indent="0" shrinkToFit="false"/>
      <protection locked="false" hidden="false"/>
    </xf>
    <xf numFmtId="164" fontId="5" fillId="5" borderId="0" applyFont="true" applyBorder="false" applyAlignment="false" applyProtection="false"/>
    <xf numFmtId="170" fontId="13" fillId="0" borderId="0" applyFont="true" applyBorder="true" applyAlignment="true" applyProtection="true">
      <alignment horizontal="general" vertical="bottom" textRotation="0" wrapText="false" indent="0" shrinkToFit="false"/>
      <protection locked="true" hidden="false"/>
    </xf>
    <xf numFmtId="164" fontId="13" fillId="3" borderId="0" applyFont="true" applyBorder="false" applyAlignment="false" applyProtection="false"/>
    <xf numFmtId="173" fontId="14" fillId="0" borderId="4" applyFont="true" applyBorder="true" applyAlignment="true" applyProtection="false">
      <alignment horizontal="general" vertical="bottom" textRotation="0" wrapText="false" indent="0" shrinkToFit="false"/>
    </xf>
  </cellStyleXfs>
  <cellXfs count="357">
    <xf numFmtId="164"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21"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74" fontId="1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fals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0"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24" fillId="3" borderId="7" xfId="0" applyFont="true" applyBorder="true" applyAlignment="false" applyProtection="false">
      <alignment horizontal="general" vertical="bottom" textRotation="0" wrapText="false" indent="0" shrinkToFit="false"/>
      <protection locked="true" hidden="false"/>
    </xf>
    <xf numFmtId="164" fontId="24" fillId="3" borderId="8" xfId="0" applyFont="true" applyBorder="true" applyAlignment="true" applyProtection="false">
      <alignment horizontal="right" vertical="bottom" textRotation="0" wrapText="false" indent="0" shrinkToFit="false"/>
      <protection locked="true" hidden="false"/>
    </xf>
    <xf numFmtId="164" fontId="24" fillId="3" borderId="9" xfId="0" applyFont="true" applyBorder="tru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3" borderId="10" xfId="0" applyFont="true" applyBorder="true" applyAlignment="false" applyProtection="false">
      <alignment horizontal="general" vertical="bottom" textRotation="0" wrapText="false" indent="0" shrinkToFit="false"/>
      <protection locked="true" hidden="false"/>
    </xf>
    <xf numFmtId="175" fontId="26" fillId="3" borderId="11" xfId="0" applyFont="true" applyBorder="true" applyAlignment="true" applyProtection="false">
      <alignment horizontal="right" vertical="bottom" textRotation="0" wrapText="false" indent="0" shrinkToFit="false"/>
      <protection locked="true" hidden="false"/>
    </xf>
    <xf numFmtId="175" fontId="26" fillId="3" borderId="11" xfId="0" applyFont="true" applyBorder="true" applyAlignment="true" applyProtection="false">
      <alignment horizontal="center" vertical="bottom" textRotation="0" wrapText="false" indent="0" shrinkToFit="false"/>
      <protection locked="true" hidden="false"/>
    </xf>
    <xf numFmtId="175" fontId="26" fillId="3" borderId="12" xfId="0" applyFont="true" applyBorder="true" applyAlignment="true" applyProtection="false">
      <alignment horizontal="center"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77" fontId="25" fillId="0" borderId="0" xfId="15" applyFont="true" applyBorder="true" applyAlignment="true" applyProtection="true">
      <alignment horizontal="general" vertical="bottom" textRotation="0" wrapText="false" indent="0" shrinkToFit="false"/>
      <protection locked="true" hidden="false"/>
    </xf>
    <xf numFmtId="177" fontId="27" fillId="0" borderId="0" xfId="15" applyFont="true" applyBorder="true" applyAlignment="true" applyProtection="true">
      <alignment horizontal="general" vertical="bottom" textRotation="0" wrapText="false" indent="0" shrinkToFit="false"/>
      <protection locked="true" hidden="false"/>
    </xf>
    <xf numFmtId="177" fontId="27" fillId="0" borderId="14" xfId="15" applyFont="true" applyBorder="true" applyAlignment="true" applyProtection="tru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0" fillId="0" borderId="13" xfId="0" applyFont="true" applyBorder="true" applyAlignment="tru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center" vertical="bottom" textRotation="0" wrapText="false" indent="0" shrinkToFit="false"/>
      <protection locked="true" hidden="false"/>
    </xf>
    <xf numFmtId="177" fontId="20" fillId="0" borderId="8" xfId="15" applyFont="true" applyBorder="true" applyAlignment="true" applyProtection="true">
      <alignment horizontal="general" vertical="bottom" textRotation="0" wrapText="false" indent="0" shrinkToFit="false"/>
      <protection locked="true" hidden="false"/>
    </xf>
    <xf numFmtId="177" fontId="20" fillId="0" borderId="9" xfId="15" applyFont="true" applyBorder="true" applyAlignment="true" applyProtection="true">
      <alignment horizontal="general" vertical="bottom"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77" fontId="26" fillId="0" borderId="0" xfId="15" applyFont="true" applyBorder="true" applyAlignment="true" applyProtection="true">
      <alignment horizontal="general" vertical="bottom" textRotation="0" wrapText="false" indent="0" shrinkToFit="false"/>
      <protection locked="true" hidden="false"/>
    </xf>
    <xf numFmtId="177" fontId="28" fillId="0" borderId="0" xfId="15" applyFont="true" applyBorder="true" applyAlignment="true" applyProtection="true">
      <alignment horizontal="general" vertical="bottom" textRotation="0" wrapText="false" indent="0" shrinkToFit="false"/>
      <protection locked="true" hidden="false"/>
    </xf>
    <xf numFmtId="164" fontId="20" fillId="3" borderId="15" xfId="0" applyFont="true" applyBorder="true" applyAlignment="true" applyProtection="false">
      <alignment horizontal="general" vertical="bottom" textRotation="0" wrapText="false" indent="0" shrinkToFit="false"/>
      <protection locked="true" hidden="false"/>
    </xf>
    <xf numFmtId="177" fontId="20" fillId="3" borderId="3" xfId="15" applyFont="true" applyBorder="true" applyAlignment="true" applyProtection="true">
      <alignment horizontal="general" vertical="bottom" textRotation="0" wrapText="false" indent="0" shrinkToFit="false"/>
      <protection locked="true" hidden="false"/>
    </xf>
    <xf numFmtId="177" fontId="20" fillId="3" borderId="16" xfId="15" applyFont="true" applyBorder="true" applyAlignment="true" applyProtection="tru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64" fontId="25" fillId="0" borderId="7"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true" applyProtection="false">
      <alignment horizontal="center"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7" fontId="20" fillId="0" borderId="0" xfId="15" applyFont="true" applyBorder="true" applyAlignment="true" applyProtection="true">
      <alignment horizontal="general" vertical="bottom" textRotation="0" wrapText="false" indent="0" shrinkToFit="false"/>
      <protection locked="true" hidden="false"/>
    </xf>
    <xf numFmtId="177" fontId="20" fillId="0" borderId="3"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77" fontId="20" fillId="0" borderId="3"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77" fontId="20" fillId="0" borderId="0" xfId="0" applyFont="true" applyBorder="true" applyAlignment="false" applyProtection="false">
      <alignment horizontal="general" vertical="bottom" textRotation="0" wrapText="false" indent="0" shrinkToFit="false"/>
      <protection locked="true" hidden="false"/>
    </xf>
    <xf numFmtId="164" fontId="28" fillId="0" borderId="13" xfId="0" applyFont="true" applyBorder="true" applyAlignment="tru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77" fontId="28" fillId="0" borderId="0" xfId="0" applyFont="true" applyBorder="true" applyAlignment="false" applyProtection="false">
      <alignment horizontal="general" vertical="bottom" textRotation="0" wrapText="false" indent="0" shrinkToFit="false"/>
      <protection locked="true" hidden="false"/>
    </xf>
    <xf numFmtId="164" fontId="20" fillId="6" borderId="15" xfId="0" applyFont="true" applyBorder="true" applyAlignment="false" applyProtection="false">
      <alignment horizontal="general" vertical="bottom" textRotation="0" wrapText="false" indent="0" shrinkToFit="false"/>
      <protection locked="true" hidden="false"/>
    </xf>
    <xf numFmtId="164" fontId="20" fillId="6" borderId="3" xfId="0" applyFont="true" applyBorder="true" applyAlignment="false" applyProtection="false">
      <alignment horizontal="general" vertical="bottom" textRotation="0" wrapText="false" indent="0" shrinkToFit="false"/>
      <protection locked="true" hidden="false"/>
    </xf>
    <xf numFmtId="177" fontId="20" fillId="6" borderId="3"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 fillId="0" borderId="0" xfId="34" applyFont="false" applyBorder="false" applyAlignment="false" applyProtection="false">
      <alignment horizontal="general" vertical="bottom" textRotation="0" wrapText="false" indent="0" shrinkToFit="false"/>
      <protection locked="true" hidden="false"/>
    </xf>
    <xf numFmtId="178" fontId="30" fillId="0" borderId="0" xfId="15" applyFont="true" applyBorder="true" applyAlignment="true" applyProtection="true">
      <alignment horizontal="center" vertical="bottom" textRotation="0" wrapText="false" indent="0" shrinkToFit="false"/>
      <protection locked="true" hidden="false"/>
    </xf>
    <xf numFmtId="178" fontId="31" fillId="0" borderId="0" xfId="15" applyFont="true" applyBorder="true" applyAlignment="true" applyProtection="true">
      <alignment horizontal="center" vertical="bottom" textRotation="0" wrapText="false" indent="0" shrinkToFit="false"/>
      <protection locked="true" hidden="false"/>
    </xf>
    <xf numFmtId="178" fontId="32" fillId="0" borderId="0" xfId="15" applyFont="true" applyBorder="true" applyAlignment="true" applyProtection="true">
      <alignment horizontal="general" vertical="bottom" textRotation="0" wrapText="false" indent="0" shrinkToFit="false"/>
      <protection locked="true" hidden="false"/>
    </xf>
    <xf numFmtId="164" fontId="1" fillId="0" borderId="0" xfId="34" applyFont="true" applyBorder="false" applyAlignment="false" applyProtection="false">
      <alignment horizontal="general" vertical="bottom" textRotation="0" wrapText="false" indent="0" shrinkToFit="false"/>
      <protection locked="true" hidden="false"/>
    </xf>
    <xf numFmtId="178" fontId="30" fillId="5" borderId="0" xfId="15" applyFont="true" applyBorder="true" applyAlignment="true" applyProtection="true">
      <alignment horizontal="center" vertical="bottom" textRotation="0" wrapText="false" indent="0" shrinkToFit="false"/>
      <protection locked="true" hidden="false"/>
    </xf>
    <xf numFmtId="178" fontId="33" fillId="0" borderId="0" xfId="15" applyFont="true" applyBorder="true" applyAlignment="true" applyProtection="true">
      <alignment horizontal="left" vertical="bottom" textRotation="0" wrapText="false" indent="0" shrinkToFit="false"/>
      <protection locked="true" hidden="false"/>
    </xf>
    <xf numFmtId="164" fontId="22"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78" fontId="32" fillId="0" borderId="0" xfId="15"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8" fontId="34" fillId="0" borderId="0" xfId="15" applyFont="true" applyBorder="true" applyAlignment="true" applyProtection="true">
      <alignment horizontal="general" vertical="bottom" textRotation="0" wrapText="false" indent="0" shrinkToFit="false"/>
      <protection locked="true" hidden="false"/>
    </xf>
    <xf numFmtId="178" fontId="34" fillId="0" borderId="0" xfId="15" applyFont="true" applyBorder="true" applyAlignment="true" applyProtection="true">
      <alignment horizontal="center" vertical="bottom" textRotation="0" wrapText="false" indent="0" shrinkToFit="false"/>
      <protection locked="true" hidden="false"/>
    </xf>
    <xf numFmtId="178" fontId="35" fillId="0" borderId="0" xfId="15" applyFont="true" applyBorder="true" applyAlignment="true" applyProtection="true">
      <alignment horizontal="general" vertical="bottom" textRotation="0" wrapText="false" indent="0" shrinkToFit="false"/>
      <protection locked="true" hidden="false"/>
    </xf>
    <xf numFmtId="178" fontId="34" fillId="0" borderId="11" xfId="15" applyFont="true" applyBorder="true" applyAlignment="true" applyProtection="true">
      <alignment horizontal="center" vertical="bottom" textRotation="0" wrapText="false" indent="0" shrinkToFit="false"/>
      <protection locked="true" hidden="false"/>
    </xf>
    <xf numFmtId="176" fontId="34" fillId="0" borderId="11" xfId="15" applyFont="true" applyBorder="true" applyAlignment="true" applyProtection="true">
      <alignment horizontal="center" vertical="bottom" textRotation="0" wrapText="false" indent="0" shrinkToFit="false"/>
      <protection locked="true" hidden="false"/>
    </xf>
    <xf numFmtId="178" fontId="36" fillId="0" borderId="0" xfId="15" applyFont="true" applyBorder="true" applyAlignment="true" applyProtection="true">
      <alignment horizontal="center" vertical="bottom" textRotation="0" wrapText="false" indent="0" shrinkToFit="false"/>
      <protection locked="true" hidden="false"/>
    </xf>
    <xf numFmtId="178" fontId="37" fillId="0" borderId="0" xfId="15" applyFont="true" applyBorder="true" applyAlignment="true" applyProtection="true">
      <alignment horizontal="general" vertical="bottom" textRotation="0" wrapText="false" indent="0" shrinkToFit="false"/>
      <protection locked="true" hidden="false"/>
    </xf>
    <xf numFmtId="179" fontId="32" fillId="0" borderId="0" xfId="15" applyFont="true" applyBorder="true" applyAlignment="true" applyProtection="true">
      <alignment horizontal="right"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0" fontId="39" fillId="5" borderId="0" xfId="0" applyFont="true" applyBorder="true" applyAlignment="false" applyProtection="false">
      <alignment horizontal="general" vertical="bottom"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80" fontId="0" fillId="0" borderId="11" xfId="0" applyFont="fals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80" fontId="34"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74" fontId="22" fillId="0" borderId="13" xfId="37" applyFont="true" applyBorder="true" applyAlignment="true" applyProtection="false">
      <alignment horizontal="left" vertical="top"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80" fontId="40" fillId="0" borderId="0" xfId="0" applyFont="true" applyBorder="true" applyAlignment="false" applyProtection="false">
      <alignment horizontal="general" vertical="bottom" textRotation="0" wrapText="false" indent="0" shrinkToFit="false"/>
      <protection locked="true" hidden="false"/>
    </xf>
    <xf numFmtId="164" fontId="40" fillId="0" borderId="14"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1" fillId="0" borderId="0" xfId="34"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80" fontId="42" fillId="0" borderId="0" xfId="0" applyFont="true" applyBorder="true" applyAlignment="false" applyProtection="false">
      <alignment horizontal="general" vertical="bottom" textRotation="0" wrapText="false" indent="0" shrinkToFit="false"/>
      <protection locked="true" hidden="false"/>
    </xf>
    <xf numFmtId="164" fontId="15" fillId="0" borderId="13" xfId="37" applyFont="true" applyBorder="true" applyAlignment="false" applyProtection="false">
      <alignment horizontal="general" vertical="bottom" textRotation="0" wrapText="false" indent="0" shrinkToFit="false"/>
      <protection locked="true" hidden="false"/>
    </xf>
    <xf numFmtId="164" fontId="15" fillId="0" borderId="10" xfId="0" applyFont="true" applyBorder="true" applyAlignment="false" applyProtection="false">
      <alignment horizontal="general" vertical="bottom" textRotation="0" wrapText="false" indent="0" shrinkToFit="false"/>
      <protection locked="true" hidden="false"/>
    </xf>
    <xf numFmtId="164" fontId="22" fillId="3" borderId="3" xfId="0" applyFont="true" applyBorder="true" applyAlignment="tru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80" fontId="34" fillId="3" borderId="3" xfId="0" applyFont="true" applyBorder="true" applyAlignment="false" applyProtection="false">
      <alignment horizontal="general" vertical="bottom" textRotation="0" wrapText="false" indent="0" shrinkToFit="false"/>
      <protection locked="true" hidden="false"/>
    </xf>
    <xf numFmtId="164" fontId="34"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center" vertical="bottom" textRotation="0" wrapText="false" indent="0" shrinkToFit="false"/>
      <protection locked="true" hidden="false"/>
    </xf>
    <xf numFmtId="177" fontId="15" fillId="0" borderId="8" xfId="15" applyFont="true" applyBorder="true" applyAlignment="true" applyProtection="true">
      <alignment horizontal="general" vertical="bottom" textRotation="0" wrapText="false" indent="0" shrinkToFit="false"/>
      <protection locked="true" hidden="false"/>
    </xf>
    <xf numFmtId="164" fontId="15" fillId="0" borderId="13" xfId="36" applyFont="true" applyBorder="true" applyAlignment="false" applyProtection="false">
      <alignment horizontal="general" vertical="bottom" textRotation="0" wrapText="false" indent="0" shrinkToFit="false"/>
      <protection locked="true" hidden="false"/>
    </xf>
    <xf numFmtId="164" fontId="44" fillId="0" borderId="0" xfId="39" applyFont="true" applyBorder="true" applyAlignment="true" applyProtection="false">
      <alignment horizontal="left" vertical="bottom" textRotation="0" wrapText="true" indent="0" shrinkToFit="false"/>
      <protection locked="true" hidden="false"/>
    </xf>
    <xf numFmtId="164" fontId="15" fillId="0" borderId="0" xfId="36" applyFont="true" applyBorder="true" applyAlignment="false" applyProtection="false">
      <alignment horizontal="general" vertical="bottom" textRotation="0" wrapText="false" indent="0" shrinkToFit="false"/>
      <protection locked="true" hidden="false"/>
    </xf>
    <xf numFmtId="177" fontId="32" fillId="5" borderId="11"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1" xfId="15" applyFont="true" applyBorder="true" applyAlignment="true" applyProtection="true">
      <alignment horizontal="general" vertical="bottom" textRotation="0" wrapText="false" indent="0" shrinkToFit="false"/>
      <protection locked="true" hidden="false"/>
    </xf>
    <xf numFmtId="164" fontId="22" fillId="0" borderId="10" xfId="36" applyFont="true" applyBorder="true" applyAlignment="true" applyProtection="false">
      <alignment horizontal="left" vertical="bottom" textRotation="0" wrapText="false" indent="1" shrinkToFit="false"/>
      <protection locked="true" hidden="false"/>
    </xf>
    <xf numFmtId="164" fontId="34" fillId="3" borderId="11" xfId="0" applyFont="true" applyBorder="true" applyAlignment="false" applyProtection="false">
      <alignment horizontal="general" vertical="bottom" textRotation="0" wrapText="false" indent="0" shrinkToFit="false"/>
      <protection locked="true" hidden="false"/>
    </xf>
    <xf numFmtId="164" fontId="34" fillId="3" borderId="5" xfId="0" applyFont="tru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80" fontId="0" fillId="3" borderId="5" xfId="0" applyFont="false" applyBorder="true" applyAlignment="false" applyProtection="false">
      <alignment horizontal="general" vertical="bottom" textRotation="0" wrapText="false" indent="0" shrinkToFit="false"/>
      <protection locked="true" hidden="false"/>
    </xf>
    <xf numFmtId="182" fontId="0" fillId="0" borderId="0" xfId="17"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true" applyProtection="false">
      <alignment horizontal="center" vertical="bottom" textRotation="0" wrapText="true" indent="0" shrinkToFit="false"/>
      <protection locked="true" hidden="false"/>
    </xf>
    <xf numFmtId="182" fontId="34" fillId="0" borderId="0" xfId="17" applyFont="true" applyBorder="true" applyAlignment="true" applyProtection="true">
      <alignment horizontal="center" vertical="bottom" textRotation="0" wrapText="true" indent="0" shrinkToFit="false"/>
      <protection locked="true" hidden="false"/>
    </xf>
    <xf numFmtId="172" fontId="34" fillId="0" borderId="0" xfId="0" applyFont="true" applyBorder="false" applyAlignment="true" applyProtection="false">
      <alignment horizontal="center" vertical="bottom" textRotation="0" wrapText="tru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82" fontId="34" fillId="0" borderId="5" xfId="17" applyFont="true" applyBorder="true" applyAlignment="true" applyProtection="tru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72" fontId="34" fillId="0" borderId="5" xfId="19" applyFont="true" applyBorder="true" applyAlignment="true" applyProtection="true">
      <alignment horizontal="general" vertical="bottom" textRotation="0" wrapText="false" indent="0" shrinkToFit="false"/>
      <protection locked="true" hidden="false"/>
    </xf>
    <xf numFmtId="164" fontId="0" fillId="5" borderId="17" xfId="0" applyFont="tru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false" applyProtection="false">
      <alignment horizontal="general" vertical="bottom" textRotation="0" wrapText="false" indent="0" shrinkToFit="false"/>
      <protection locked="true" hidden="false"/>
    </xf>
    <xf numFmtId="164" fontId="0" fillId="5" borderId="19" xfId="0" applyFont="false" applyBorder="true" applyAlignment="false" applyProtection="false">
      <alignment horizontal="general" vertical="bottom" textRotation="0" wrapText="false" indent="0" shrinkToFit="false"/>
      <protection locked="true" hidden="false"/>
    </xf>
    <xf numFmtId="164" fontId="0" fillId="5" borderId="2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0" fillId="5" borderId="21" xfId="0" applyFont="false" applyBorder="true" applyAlignment="false" applyProtection="false">
      <alignment horizontal="general" vertical="bottom" textRotation="0" wrapText="false" indent="0" shrinkToFit="false"/>
      <protection locked="true" hidden="false"/>
    </xf>
    <xf numFmtId="164" fontId="34" fillId="5" borderId="20" xfId="0" applyFont="true" applyBorder="true" applyAlignment="false" applyProtection="false">
      <alignment horizontal="general" vertical="bottom" textRotation="0" wrapText="false" indent="0" shrinkToFit="false"/>
      <protection locked="true" hidden="false"/>
    </xf>
    <xf numFmtId="164" fontId="34" fillId="5" borderId="0" xfId="0" applyFont="true" applyBorder="true" applyAlignment="false" applyProtection="false">
      <alignment horizontal="general" vertical="bottom" textRotation="0" wrapText="false" indent="0" shrinkToFit="false"/>
      <protection locked="true" hidden="false"/>
    </xf>
    <xf numFmtId="174" fontId="0" fillId="5" borderId="20" xfId="0" applyFont="true" applyBorder="true" applyAlignment="true" applyProtection="false">
      <alignment horizontal="right" vertical="bottom" textRotation="0" wrapText="false" indent="0" shrinkToFit="false"/>
      <protection locked="true" hidden="false"/>
    </xf>
    <xf numFmtId="174" fontId="45" fillId="5" borderId="0" xfId="37" applyFont="true" applyBorder="true" applyAlignment="true" applyProtection="false">
      <alignment horizontal="right" vertical="top" textRotation="0" wrapText="false" indent="0" shrinkToFit="false"/>
      <protection locked="true" hidden="false"/>
    </xf>
    <xf numFmtId="164" fontId="0" fillId="5" borderId="22" xfId="0" applyFont="false" applyBorder="true" applyAlignment="false" applyProtection="false">
      <alignment horizontal="general" vertical="bottom" textRotation="0" wrapText="false" indent="0" shrinkToFit="false"/>
      <protection locked="true" hidden="false"/>
    </xf>
    <xf numFmtId="164" fontId="0" fillId="5" borderId="6" xfId="0" applyFont="false" applyBorder="true" applyAlignment="false" applyProtection="false">
      <alignment horizontal="general" vertical="bottom" textRotation="0" wrapText="false" indent="0" shrinkToFit="false"/>
      <protection locked="true" hidden="false"/>
    </xf>
    <xf numFmtId="164" fontId="0" fillId="5" borderId="23"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7" fontId="15" fillId="0" borderId="0" xfId="0" applyFont="true" applyBorder="false" applyAlignment="false" applyProtection="false">
      <alignment horizontal="general" vertical="bottom" textRotation="0" wrapText="false" indent="0" shrinkToFit="false"/>
      <protection locked="true" hidden="false"/>
    </xf>
    <xf numFmtId="177" fontId="17" fillId="0" borderId="0" xfId="0" applyFont="true" applyBorder="false" applyAlignment="false" applyProtection="false">
      <alignment horizontal="general" vertical="bottom" textRotation="0" wrapText="false" indent="0" shrinkToFit="false"/>
      <protection locked="true" hidden="false"/>
    </xf>
    <xf numFmtId="177" fontId="16" fillId="0" borderId="0" xfId="0" applyFont="true" applyBorder="false" applyAlignment="false" applyProtection="false">
      <alignment horizontal="general" vertical="bottom" textRotation="0" wrapText="false" indent="0" shrinkToFit="false"/>
      <protection locked="true" hidden="false"/>
    </xf>
    <xf numFmtId="177" fontId="18" fillId="0" borderId="0" xfId="0" applyFont="true" applyBorder="false" applyAlignment="true" applyProtection="false">
      <alignment horizontal="left" vertical="bottom" textRotation="0" wrapText="false" indent="0" shrinkToFit="false"/>
      <protection locked="true" hidden="false"/>
    </xf>
    <xf numFmtId="177" fontId="20" fillId="0" borderId="0" xfId="0" applyFont="true" applyBorder="false" applyAlignment="true" applyProtection="false">
      <alignment horizontal="left" vertical="center" textRotation="0" wrapText="false" indent="0" shrinkToFit="false"/>
      <protection locked="true" hidden="false"/>
    </xf>
    <xf numFmtId="177" fontId="21" fillId="0" borderId="0" xfId="0" applyFont="true" applyBorder="false" applyAlignment="true" applyProtection="false">
      <alignment horizontal="right" vertical="bottom" textRotation="0" wrapText="false" indent="0" shrinkToFit="false"/>
      <protection locked="true" hidden="false"/>
    </xf>
    <xf numFmtId="177" fontId="17" fillId="0" borderId="0" xfId="0" applyFont="true" applyBorder="false" applyAlignment="true" applyProtection="false">
      <alignment horizontal="general" vertical="center" textRotation="0" wrapText="false" indent="0" shrinkToFit="false"/>
      <protection locked="true" hidden="false"/>
    </xf>
    <xf numFmtId="164" fontId="46" fillId="0" borderId="0" xfId="0" applyFont="true" applyBorder="false" applyAlignment="true" applyProtection="false">
      <alignment horizontal="left" vertical="bottom" textRotation="0" wrapText="false" indent="0" shrinkToFit="false"/>
      <protection locked="true" hidden="false"/>
    </xf>
    <xf numFmtId="177" fontId="18"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77" fontId="23" fillId="0" borderId="0" xfId="0" applyFont="true" applyBorder="false" applyAlignment="true" applyProtection="false">
      <alignment horizontal="right" vertical="bottom" textRotation="0" wrapText="false" indent="0" shrinkToFit="false"/>
      <protection locked="true" hidden="false"/>
    </xf>
    <xf numFmtId="177" fontId="15" fillId="0" borderId="0" xfId="0" applyFont="true" applyBorder="false" applyAlignment="false" applyProtection="true">
      <alignment horizontal="general" vertical="bottom" textRotation="0" wrapText="false" indent="0" shrinkToFit="false"/>
      <protection locked="false" hidden="false"/>
    </xf>
    <xf numFmtId="177" fontId="15" fillId="0" borderId="0" xfId="0" applyFont="true" applyBorder="true" applyAlignment="false" applyProtection="false">
      <alignment horizontal="general" vertical="bottom" textRotation="0" wrapText="false" indent="0" shrinkToFit="false"/>
      <protection locked="true" hidden="false"/>
    </xf>
    <xf numFmtId="177" fontId="15" fillId="0" borderId="6"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false" applyAlignment="true" applyProtection="false">
      <alignment horizontal="left" vertical="bottom" textRotation="0" wrapText="false" indent="0" shrinkToFit="false"/>
      <protection locked="true" hidden="false"/>
    </xf>
    <xf numFmtId="177" fontId="15" fillId="0" borderId="0" xfId="0" applyFont="true" applyBorder="false" applyAlignment="true" applyProtection="false">
      <alignment horizontal="left" vertical="bottom" textRotation="0" wrapText="false" indent="0" shrinkToFit="false"/>
      <protection locked="true" hidden="false"/>
    </xf>
    <xf numFmtId="164" fontId="38" fillId="3" borderId="15" xfId="0" applyFont="true" applyBorder="true" applyAlignment="true" applyProtection="false">
      <alignment horizontal="left" vertical="bottom" textRotation="0" wrapText="false" indent="0" shrinkToFit="false"/>
      <protection locked="true" hidden="false"/>
    </xf>
    <xf numFmtId="164" fontId="38" fillId="3" borderId="3" xfId="0" applyFont="true" applyBorder="true" applyAlignment="true" applyProtection="false">
      <alignment horizontal="center" vertical="bottom" textRotation="0" wrapText="false" indent="0" shrinkToFit="false"/>
      <protection locked="true" hidden="false"/>
    </xf>
    <xf numFmtId="175" fontId="38" fillId="3" borderId="3" xfId="0" applyFont="true" applyBorder="true" applyAlignment="true" applyProtection="false">
      <alignment horizontal="center" vertical="bottom" textRotation="0" wrapText="false" indent="0" shrinkToFit="false"/>
      <protection locked="true" hidden="false"/>
    </xf>
    <xf numFmtId="177" fontId="38" fillId="3" borderId="16" xfId="37" applyFont="true" applyBorder="true" applyAlignment="true" applyProtection="false">
      <alignment horizontal="center" vertical="bottom" textRotation="0" wrapText="false" indent="0" shrinkToFit="false"/>
      <protection locked="true" hidden="false"/>
    </xf>
    <xf numFmtId="164" fontId="38" fillId="0" borderId="0" xfId="0" applyFont="true" applyBorder="false" applyAlignment="true" applyProtection="false">
      <alignment horizontal="center" vertical="bottom" textRotation="0" wrapText="false" indent="0" shrinkToFit="false"/>
      <protection locked="true" hidden="false"/>
    </xf>
    <xf numFmtId="164" fontId="38" fillId="0" borderId="10" xfId="0" applyFont="true" applyBorder="true" applyAlignment="false" applyProtection="false">
      <alignment horizontal="general" vertical="bottom" textRotation="0" wrapText="false" indent="0" shrinkToFit="false"/>
      <protection locked="true" hidden="false"/>
    </xf>
    <xf numFmtId="164" fontId="38" fillId="0" borderId="11" xfId="0" applyFont="true" applyBorder="true" applyAlignment="false" applyProtection="false">
      <alignment horizontal="general" vertical="bottom" textRotation="0" wrapText="false" indent="0" shrinkToFit="false"/>
      <protection locked="true" hidden="false"/>
    </xf>
    <xf numFmtId="175" fontId="38" fillId="0" borderId="11" xfId="0" applyFont="true" applyBorder="true" applyAlignment="true" applyProtection="false">
      <alignment horizontal="right" vertical="bottom" textRotation="0" wrapText="false" indent="0" shrinkToFit="false"/>
      <protection locked="true" hidden="false"/>
    </xf>
    <xf numFmtId="177" fontId="38" fillId="0" borderId="11" xfId="0" applyFont="true" applyBorder="true" applyAlignment="true" applyProtection="false">
      <alignment horizontal="right" vertical="bottom" textRotation="0" wrapText="false" indent="0" shrinkToFit="false"/>
      <protection locked="true" hidden="false"/>
    </xf>
    <xf numFmtId="177" fontId="38" fillId="0" borderId="12" xfId="37" applyFont="true" applyBorder="true" applyAlignment="true" applyProtection="false">
      <alignment horizontal="right" vertical="bottom" textRotation="0" wrapText="false" indent="0" shrinkToFit="false"/>
      <protection locked="true" hidden="false"/>
    </xf>
    <xf numFmtId="164" fontId="25" fillId="0" borderId="8" xfId="0" applyFont="true" applyBorder="true" applyAlignment="false" applyProtection="false">
      <alignment horizontal="general" vertical="bottom" textRotation="0" wrapText="false" indent="0" shrinkToFit="false"/>
      <protection locked="true" hidden="false"/>
    </xf>
    <xf numFmtId="177" fontId="25" fillId="0" borderId="8" xfId="15" applyFont="true" applyBorder="true" applyAlignment="true" applyProtection="true">
      <alignment horizontal="general" vertical="bottom" textRotation="0" wrapText="false" indent="0" shrinkToFit="false"/>
      <protection locked="true" hidden="false"/>
    </xf>
    <xf numFmtId="177" fontId="0" fillId="0" borderId="0" xfId="0" applyFont="false" applyBorder="true" applyAlignment="false" applyProtection="false">
      <alignment horizontal="general" vertical="bottom" textRotation="0" wrapText="false" indent="0" shrinkToFit="false"/>
      <protection locked="true" hidden="false"/>
    </xf>
    <xf numFmtId="177" fontId="0" fillId="0" borderId="14" xfId="0" applyFont="false" applyBorder="tru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77" fontId="38" fillId="0" borderId="0" xfId="15" applyFont="true" applyBorder="true" applyAlignment="true" applyProtection="true">
      <alignment horizontal="general" vertical="bottom" textRotation="0" wrapText="false" indent="0" shrinkToFit="false"/>
      <protection locked="true" hidden="false"/>
    </xf>
    <xf numFmtId="164" fontId="38" fillId="0" borderId="13" xfId="0" applyFont="true" applyBorder="true" applyAlignment="tru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bottom" textRotation="0" wrapText="false" indent="0" shrinkToFit="false"/>
      <protection locked="true" hidden="false"/>
    </xf>
    <xf numFmtId="164" fontId="38" fillId="0" borderId="15" xfId="0" applyFont="true" applyBorder="true" applyAlignment="true" applyProtection="false">
      <alignment horizontal="general" vertical="bottom" textRotation="0" wrapText="false" indent="0" shrinkToFit="false"/>
      <protection locked="true" hidden="false"/>
    </xf>
    <xf numFmtId="164" fontId="38" fillId="0" borderId="3" xfId="0" applyFont="true" applyBorder="true" applyAlignment="true" applyProtection="false">
      <alignment horizontal="general" vertical="bottom" textRotation="0" wrapText="false" indent="0" shrinkToFit="false"/>
      <protection locked="true" hidden="false"/>
    </xf>
    <xf numFmtId="177" fontId="38" fillId="0" borderId="3" xfId="15" applyFont="true" applyBorder="true" applyAlignment="true" applyProtection="true">
      <alignment horizontal="general" vertical="bottom" textRotation="0" wrapText="false" indent="0" shrinkToFit="false"/>
      <protection locked="true" hidden="false"/>
    </xf>
    <xf numFmtId="164" fontId="38" fillId="0" borderId="7"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right" vertical="bottom" textRotation="0" wrapText="false" indent="0" shrinkToFit="false"/>
      <protection locked="true" hidden="false"/>
    </xf>
    <xf numFmtId="164" fontId="38" fillId="0" borderId="0" xfId="0" applyFont="true" applyBorder="false" applyAlignment="false" applyProtection="false">
      <alignment horizontal="general" vertical="bottom" textRotation="0" wrapText="false" indent="0" shrinkToFit="false"/>
      <protection locked="true" hidden="false"/>
    </xf>
    <xf numFmtId="164" fontId="38" fillId="0" borderId="13"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75" fontId="38" fillId="0" borderId="0" xfId="0" applyFont="true" applyBorder="true" applyAlignment="true" applyProtection="false">
      <alignment horizontal="right" vertical="bottom" textRotation="0" wrapText="false" indent="0" shrinkToFit="false"/>
      <protection locked="true" hidden="false"/>
    </xf>
    <xf numFmtId="174" fontId="44" fillId="0" borderId="13" xfId="37" applyFont="true" applyBorder="true" applyAlignment="true" applyProtection="false">
      <alignment horizontal="left"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xf numFmtId="177" fontId="44" fillId="0" borderId="0" xfId="15" applyFont="true" applyBorder="true" applyAlignment="true" applyProtection="true">
      <alignment horizontal="general" vertical="bottom" textRotation="0" wrapText="false" indent="0" shrinkToFit="false"/>
      <protection locked="true" hidden="false"/>
    </xf>
    <xf numFmtId="177" fontId="44" fillId="0" borderId="14" xfId="15" applyFont="true" applyBorder="true" applyAlignment="true" applyProtection="tru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77" fontId="15" fillId="0" borderId="11" xfId="15" applyFont="true" applyBorder="true" applyAlignment="true" applyProtection="true">
      <alignment horizontal="general" vertical="bottom" textRotation="0" wrapText="false" indent="0" shrinkToFit="false"/>
      <protection locked="true" hidden="false"/>
    </xf>
    <xf numFmtId="177" fontId="15" fillId="0" borderId="12" xfId="15" applyFont="true" applyBorder="true" applyAlignment="true" applyProtection="true">
      <alignment horizontal="general" vertical="bottom" textRotation="0" wrapText="false" indent="0" shrinkToFit="false"/>
      <protection locked="true" hidden="false"/>
    </xf>
    <xf numFmtId="177" fontId="22" fillId="0" borderId="0" xfId="15" applyFont="true" applyBorder="true" applyAlignment="true" applyProtection="true">
      <alignment horizontal="general" vertical="bottom" textRotation="0" wrapText="false" indent="0" shrinkToFit="false"/>
      <protection locked="true" hidden="false"/>
    </xf>
    <xf numFmtId="177" fontId="22" fillId="0" borderId="14" xfId="15"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77" fontId="15" fillId="0" borderId="0" xfId="15" applyFont="true" applyBorder="true" applyAlignment="true" applyProtection="true">
      <alignment horizontal="general" vertical="bottom" textRotation="0" wrapText="false" indent="0" shrinkToFit="false"/>
      <protection locked="true" hidden="false"/>
    </xf>
    <xf numFmtId="177" fontId="15" fillId="0" borderId="14" xfId="0" applyFont="true" applyBorder="true" applyAlignment="false" applyProtection="false">
      <alignment horizontal="general" vertical="bottom" textRotation="0" wrapText="false" indent="0" shrinkToFit="false"/>
      <protection locked="true" hidden="false"/>
    </xf>
    <xf numFmtId="177" fontId="15" fillId="0" borderId="12" xfId="0" applyFont="true" applyBorder="true" applyAlignment="false" applyProtection="false">
      <alignment horizontal="general" vertical="bottom" textRotation="0" wrapText="false" indent="0" shrinkToFit="false"/>
      <protection locked="true" hidden="false"/>
    </xf>
    <xf numFmtId="177" fontId="22" fillId="0" borderId="0" xfId="0" applyFont="true" applyBorder="true" applyAlignment="false" applyProtection="false">
      <alignment horizontal="general" vertical="bottom" textRotation="0" wrapText="false" indent="0" shrinkToFit="false"/>
      <protection locked="true" hidden="false"/>
    </xf>
    <xf numFmtId="177" fontId="22" fillId="0" borderId="14" xfId="0" applyFont="true" applyBorder="true" applyAlignment="false" applyProtection="false">
      <alignment horizontal="general" vertical="bottom" textRotation="0" wrapText="false" indent="0" shrinkToFit="false"/>
      <protection locked="true" hidden="false"/>
    </xf>
    <xf numFmtId="170" fontId="22" fillId="0" borderId="0" xfId="0" applyFont="true" applyBorder="fals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77" fontId="15" fillId="0" borderId="11" xfId="0" applyFont="true" applyBorder="true" applyAlignment="false" applyProtection="false">
      <alignment horizontal="general" vertical="bottom" textRotation="0" wrapText="false" indent="0" shrinkToFit="false"/>
      <protection locked="true" hidden="false"/>
    </xf>
    <xf numFmtId="174" fontId="47" fillId="0" borderId="13" xfId="37" applyFont="true" applyBorder="true" applyAlignment="true" applyProtection="false">
      <alignment horizontal="left" vertical="top" textRotation="0" wrapText="false" indent="0" shrinkToFit="false"/>
      <protection locked="true" hidden="false"/>
    </xf>
    <xf numFmtId="164" fontId="47" fillId="0" borderId="0" xfId="0" applyFont="true" applyBorder="true" applyAlignment="false" applyProtection="false">
      <alignment horizontal="general" vertical="bottom" textRotation="0" wrapText="false" indent="0" shrinkToFit="false"/>
      <protection locked="true" hidden="false"/>
    </xf>
    <xf numFmtId="177" fontId="47" fillId="0" borderId="0" xfId="0" applyFont="true" applyBorder="true" applyAlignment="false" applyProtection="false">
      <alignment horizontal="general" vertical="bottom" textRotation="0" wrapText="false" indent="0" shrinkToFit="false"/>
      <protection locked="true" hidden="false"/>
    </xf>
    <xf numFmtId="177" fontId="47" fillId="0" borderId="14" xfId="0" applyFont="true" applyBorder="true" applyAlignment="false" applyProtection="false">
      <alignment horizontal="general" vertical="bottom" textRotation="0" wrapText="false" indent="0" shrinkToFit="false"/>
      <protection locked="true" hidden="false"/>
    </xf>
    <xf numFmtId="164" fontId="47" fillId="0" borderId="0" xfId="0" applyFont="true" applyBorder="false" applyAlignment="false" applyProtection="false">
      <alignment horizontal="general" vertical="bottom" textRotation="0" wrapText="false" indent="0" shrinkToFit="false"/>
      <protection locked="true" hidden="false"/>
    </xf>
    <xf numFmtId="164" fontId="22" fillId="0" borderId="13" xfId="37" applyFont="true" applyBorder="true" applyAlignment="false" applyProtection="false">
      <alignment horizontal="general" vertical="bottom" textRotation="0" wrapText="false" indent="0" shrinkToFit="false"/>
      <protection locked="true" hidden="false"/>
    </xf>
    <xf numFmtId="177" fontId="22" fillId="0" borderId="9" xfId="0" applyFont="true" applyBorder="true" applyAlignment="false" applyProtection="false">
      <alignment horizontal="general" vertical="bottom" textRotation="0" wrapText="false" indent="0" shrinkToFit="false"/>
      <protection locked="true" hidden="false"/>
    </xf>
    <xf numFmtId="164" fontId="15" fillId="3" borderId="15" xfId="0" applyFont="true" applyBorder="true" applyAlignment="false" applyProtection="false">
      <alignment horizontal="general" vertical="bottom" textRotation="0" wrapText="false" indent="0" shrinkToFit="false"/>
      <protection locked="true" hidden="false"/>
    </xf>
    <xf numFmtId="164" fontId="15" fillId="3" borderId="3" xfId="0" applyFont="true" applyBorder="true" applyAlignment="false" applyProtection="false">
      <alignment horizontal="general" vertical="bottom" textRotation="0" wrapText="false" indent="0" shrinkToFit="false"/>
      <protection locked="true" hidden="false"/>
    </xf>
    <xf numFmtId="177" fontId="15" fillId="3" borderId="3" xfId="0" applyFont="true" applyBorder="true" applyAlignment="false" applyProtection="false">
      <alignment horizontal="general" vertical="bottom" textRotation="0" wrapText="false" indent="0" shrinkToFit="false"/>
      <protection locked="true" hidden="false"/>
    </xf>
    <xf numFmtId="177" fontId="15" fillId="3" borderId="16" xfId="0" applyFont="true" applyBorder="true" applyAlignment="false" applyProtection="false">
      <alignment horizontal="general" vertical="bottom" textRotation="0" wrapText="false" indent="0" shrinkToFit="false"/>
      <protection locked="true" hidden="false"/>
    </xf>
    <xf numFmtId="164" fontId="15" fillId="0" borderId="8" xfId="0" applyFont="true" applyBorder="true" applyAlignment="false" applyProtection="false">
      <alignment horizontal="general" vertical="bottom" textRotation="0" wrapText="false" indent="0" shrinkToFit="false"/>
      <protection locked="true" hidden="false"/>
    </xf>
    <xf numFmtId="177" fontId="15" fillId="0" borderId="8" xfId="0" applyFont="true" applyBorder="true" applyAlignment="false" applyProtection="false">
      <alignment horizontal="general" vertical="bottom" textRotation="0" wrapText="false" indent="0" shrinkToFit="false"/>
      <protection locked="true" hidden="false"/>
    </xf>
    <xf numFmtId="164" fontId="22" fillId="3" borderId="15" xfId="0" applyFont="true" applyBorder="true" applyAlignment="true" applyProtection="false">
      <alignment horizontal="left" vertical="bottom" textRotation="0" wrapText="fals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75" fontId="22" fillId="3" borderId="3" xfId="0" applyFont="true" applyBorder="true" applyAlignment="true" applyProtection="false">
      <alignment horizontal="center" vertical="bottom" textRotation="0" wrapText="false" indent="0" shrinkToFit="false"/>
      <protection locked="true" hidden="false"/>
    </xf>
    <xf numFmtId="177" fontId="22" fillId="3" borderId="16" xfId="37"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2" fillId="0" borderId="13" xfId="0" applyFont="true" applyBorder="true" applyAlignment="false" applyProtection="false">
      <alignment horizontal="general" vertical="bottom" textRotation="0" wrapText="false" indent="0" shrinkToFit="false"/>
      <protection locked="true" hidden="false"/>
    </xf>
    <xf numFmtId="177" fontId="15" fillId="0" borderId="14"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3" borderId="15" xfId="36" applyFont="true" applyBorder="true" applyAlignment="true" applyProtection="false">
      <alignment horizontal="left" vertical="bottom" textRotation="0" wrapText="false" indent="1" shrinkToFit="false"/>
      <protection locked="true" hidden="false"/>
    </xf>
    <xf numFmtId="177" fontId="22" fillId="3" borderId="3" xfId="15" applyFont="true" applyBorder="true" applyAlignment="true" applyProtection="true">
      <alignment horizontal="general" vertical="bottom" textRotation="0" wrapText="false" indent="0" shrinkToFit="false"/>
      <protection locked="true" hidden="false"/>
    </xf>
    <xf numFmtId="177" fontId="22" fillId="3" borderId="16" xfId="15" applyFont="true" applyBorder="true" applyAlignment="true" applyProtection="true">
      <alignment horizontal="general" vertical="bottom" textRotation="0" wrapText="false" indent="0" shrinkToFit="false"/>
      <protection locked="true" hidden="false"/>
    </xf>
    <xf numFmtId="164" fontId="15" fillId="0" borderId="0" xfId="36" applyFont="true" applyBorder="false" applyAlignment="false" applyProtection="false">
      <alignment horizontal="general" vertical="bottom" textRotation="0" wrapText="false" indent="0" shrinkToFit="false"/>
      <protection locked="true" hidden="false"/>
    </xf>
    <xf numFmtId="164" fontId="22" fillId="5" borderId="15" xfId="36" applyFont="true" applyBorder="true" applyAlignment="true" applyProtection="false">
      <alignment horizontal="left" vertical="bottom" textRotation="0" wrapText="false" indent="1" shrinkToFit="false"/>
      <protection locked="true" hidden="false"/>
    </xf>
    <xf numFmtId="177" fontId="22" fillId="5" borderId="3" xfId="15" applyFont="true" applyBorder="true" applyAlignment="true" applyProtection="true">
      <alignment horizontal="general" vertical="bottom" textRotation="0" wrapText="false" indent="0" shrinkToFit="false"/>
      <protection locked="true" hidden="false"/>
    </xf>
    <xf numFmtId="177" fontId="22" fillId="5" borderId="16" xfId="15" applyFont="true" applyBorder="true" applyAlignment="true" applyProtection="true">
      <alignment horizontal="general" vertical="bottom" textRotation="0" wrapText="false" indent="0" shrinkToFit="false"/>
      <protection locked="true" hidden="false"/>
    </xf>
    <xf numFmtId="164" fontId="15" fillId="5" borderId="0" xfId="36" applyFont="true" applyBorder="fals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16" fillId="0" borderId="13" xfId="0" applyFont="true" applyBorder="true" applyAlignment="false" applyProtection="false">
      <alignment horizontal="general" vertical="bottom" textRotation="0" wrapText="false" indent="0" shrinkToFit="false"/>
      <protection locked="true" hidden="false"/>
    </xf>
    <xf numFmtId="164" fontId="18" fillId="0" borderId="7" xfId="0" applyFont="true" applyBorder="true" applyAlignment="true" applyProtection="false">
      <alignment horizontal="left" vertical="bottom" textRotation="0" wrapText="false" indent="0" shrinkToFit="false"/>
      <protection locked="true" hidden="false"/>
    </xf>
    <xf numFmtId="164" fontId="18" fillId="0" borderId="8" xfId="0" applyFont="true" applyBorder="true" applyAlignment="true" applyProtection="false">
      <alignment horizontal="left" vertical="bottom" textRotation="0" wrapText="false" indent="0" shrinkToFit="false"/>
      <protection locked="true" hidden="false"/>
    </xf>
    <xf numFmtId="164" fontId="20" fillId="0" borderId="8" xfId="0" applyFont="true" applyBorder="true" applyAlignment="true" applyProtection="false">
      <alignment horizontal="left" vertical="center" textRotation="0" wrapText="false" indent="0" shrinkToFit="false"/>
      <protection locked="true" hidden="false"/>
    </xf>
    <xf numFmtId="164" fontId="21" fillId="0" borderId="8" xfId="0" applyFont="true" applyBorder="true" applyAlignment="true" applyProtection="false">
      <alignment horizontal="right" vertical="bottom" textRotation="0" wrapText="false" indent="0" shrinkToFit="false"/>
      <protection locked="true" hidden="false"/>
    </xf>
    <xf numFmtId="164" fontId="17" fillId="0" borderId="8" xfId="0" applyFont="true" applyBorder="true" applyAlignment="true" applyProtection="false">
      <alignment horizontal="general" vertical="center" textRotation="0" wrapText="false" indent="0" shrinkToFit="false"/>
      <protection locked="true" hidden="false"/>
    </xf>
    <xf numFmtId="164" fontId="17" fillId="0" borderId="9" xfId="0" applyFont="true" applyBorder="true" applyAlignment="true" applyProtection="false">
      <alignment horizontal="general" vertical="center" textRotation="0" wrapText="false" indent="0" shrinkToFit="false"/>
      <protection locked="true" hidden="false"/>
    </xf>
    <xf numFmtId="164" fontId="18" fillId="0" borderId="13"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bottom" textRotation="0" wrapText="false" indent="0" shrinkToFit="false"/>
      <protection locked="true" hidden="false"/>
    </xf>
    <xf numFmtId="164" fontId="25" fillId="0" borderId="1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true" applyAlignment="true" applyProtection="false">
      <alignment horizontal="right" vertical="bottom" textRotation="0" wrapText="false" indent="0" shrinkToFit="false"/>
      <protection locked="true" hidden="false"/>
    </xf>
    <xf numFmtId="164" fontId="15" fillId="0" borderId="0" xfId="0" applyFont="true" applyBorder="true" applyAlignment="false" applyProtection="true">
      <alignment horizontal="general" vertical="bottom" textRotation="0" wrapText="false" indent="0" shrinkToFit="false"/>
      <protection locked="false" hidden="false"/>
    </xf>
    <xf numFmtId="164" fontId="15" fillId="0" borderId="14"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74" fontId="15" fillId="0" borderId="6"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25"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true" applyProtection="false">
      <alignment horizontal="general" vertical="bottom" textRotation="0" wrapText="false" indent="0" shrinkToFit="false"/>
      <protection locked="true" hidden="false"/>
    </xf>
    <xf numFmtId="177" fontId="38" fillId="3" borderId="0" xfId="15" applyFont="tru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false">
      <alignment horizontal="center"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false" applyProtection="false">
      <alignment horizontal="general"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38" fillId="3" borderId="13" xfId="0" applyFont="true" applyBorder="true" applyAlignment="false" applyProtection="false">
      <alignment horizontal="general" vertical="bottom" textRotation="0" wrapText="false" indent="0" shrinkToFit="false"/>
      <protection locked="true" hidden="false"/>
    </xf>
    <xf numFmtId="164" fontId="38" fillId="3" borderId="0" xfId="0" applyFont="true" applyBorder="true" applyAlignment="false" applyProtection="false">
      <alignment horizontal="general" vertical="bottom" textRotation="0" wrapText="false" indent="0" shrinkToFit="false"/>
      <protection locked="true" hidden="false"/>
    </xf>
    <xf numFmtId="175" fontId="38" fillId="3" borderId="0" xfId="0" applyFont="true" applyBorder="true" applyAlignment="true" applyProtection="false">
      <alignment horizontal="right" vertical="bottom" textRotation="0" wrapText="false" indent="0" shrinkToFit="false"/>
      <protection locked="true" hidden="false"/>
    </xf>
    <xf numFmtId="175" fontId="26" fillId="3" borderId="0" xfId="0" applyFont="true" applyBorder="true" applyAlignment="true" applyProtection="false">
      <alignment horizontal="center" vertical="bottom" textRotation="0" wrapText="false" indent="0" shrinkToFit="false"/>
      <protection locked="true" hidden="false"/>
    </xf>
    <xf numFmtId="164" fontId="26" fillId="3" borderId="14" xfId="37" applyFont="true" applyBorder="true" applyAlignment="true" applyProtection="false">
      <alignment horizontal="center"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74" fontId="15" fillId="0" borderId="13" xfId="37" applyFont="true" applyBorder="true" applyAlignment="true" applyProtection="false">
      <alignment horizontal="left" vertical="top" textRotation="0" wrapText="false" indent="0" shrinkToFit="false"/>
      <protection locked="true" hidden="false"/>
    </xf>
    <xf numFmtId="180" fontId="0" fillId="0" borderId="0" xfId="0" applyFont="false" applyBorder="true" applyAlignment="false" applyProtection="false">
      <alignment horizontal="general" vertical="bottom" textRotation="0" wrapText="false" indent="0" shrinkToFit="false"/>
      <protection locked="true" hidden="false"/>
    </xf>
    <xf numFmtId="180"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15" fillId="3" borderId="13" xfId="0" applyFont="true" applyBorder="true" applyAlignment="fals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general" vertical="bottom" textRotation="0" wrapText="false" indent="0" shrinkToFit="false"/>
      <protection locked="true" hidden="false"/>
    </xf>
    <xf numFmtId="164" fontId="15" fillId="3" borderId="0"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80" fontId="0" fillId="3" borderId="14" xfId="0" applyFont="false" applyBorder="true" applyAlignment="false" applyProtection="false">
      <alignment horizontal="general" vertical="bottom" textRotation="0" wrapText="false" indent="0" shrinkToFit="false"/>
      <protection locked="true" hidden="false"/>
    </xf>
    <xf numFmtId="170"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5" borderId="10" xfId="0" applyFont="true" applyBorder="true" applyAlignment="false" applyProtection="false">
      <alignment horizontal="general" vertical="bottom" textRotation="0" wrapText="false" indent="0" shrinkToFit="false"/>
      <protection locked="true" hidden="false"/>
    </xf>
    <xf numFmtId="164" fontId="22" fillId="5" borderId="11" xfId="0" applyFont="true" applyBorder="true" applyAlignment="true" applyProtection="false">
      <alignment horizontal="general" vertical="bottom" textRotation="0" wrapText="false" indent="0" shrinkToFit="false"/>
      <protection locked="true" hidden="false"/>
    </xf>
    <xf numFmtId="164" fontId="15" fillId="5" borderId="11" xfId="0" applyFont="true" applyBorder="true" applyAlignment="false" applyProtection="false">
      <alignment horizontal="general" vertical="bottom" textRotation="0" wrapText="false" indent="0" shrinkToFit="false"/>
      <protection locked="true" hidden="false"/>
    </xf>
    <xf numFmtId="180" fontId="0" fillId="5" borderId="11" xfId="0" applyFont="false" applyBorder="true" applyAlignment="false" applyProtection="false">
      <alignment horizontal="general" vertical="bottom" textRotation="0" wrapText="false" indent="0" shrinkToFit="false"/>
      <protection locked="true" hidden="false"/>
    </xf>
    <xf numFmtId="180" fontId="0" fillId="5" borderId="12" xfId="0" applyFont="false" applyBorder="tru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left" vertical="bottom" textRotation="0" wrapText="false" indent="0" shrinkToFit="false"/>
      <protection locked="true" hidden="false"/>
    </xf>
    <xf numFmtId="184" fontId="49" fillId="0" borderId="0" xfId="35" applyFont="true" applyBorder="false" applyAlignment="true" applyProtection="false">
      <alignment horizontal="right" vertical="bottom" textRotation="0" wrapText="false" indent="0" shrinkToFit="false"/>
      <protection locked="true" hidden="false"/>
    </xf>
    <xf numFmtId="164" fontId="50" fillId="0" borderId="0" xfId="35" applyFont="true" applyBorder="true" applyAlignment="true" applyProtection="false">
      <alignment horizontal="center" vertical="bottom" textRotation="0" wrapText="false" indent="0" shrinkToFit="false"/>
      <protection locked="true" hidden="false"/>
    </xf>
    <xf numFmtId="164" fontId="49" fillId="0" borderId="0" xfId="35" applyFont="true" applyBorder="false" applyAlignment="true" applyProtection="false">
      <alignment horizontal="center" vertical="bottom" textRotation="0" wrapText="false" indent="0" shrinkToFit="false"/>
      <protection locked="true" hidden="false"/>
    </xf>
    <xf numFmtId="184" fontId="49"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center" vertical="bottom" textRotation="0" wrapText="false" indent="0" shrinkToFit="false"/>
      <protection locked="true" hidden="false"/>
    </xf>
    <xf numFmtId="164" fontId="50" fillId="0" borderId="0" xfId="35" applyFont="true" applyBorder="false" applyAlignment="true" applyProtection="false">
      <alignment horizontal="left" vertical="bottom" textRotation="0" wrapText="false" indent="0" shrinkToFit="false"/>
      <protection locked="true" hidden="false"/>
    </xf>
    <xf numFmtId="164" fontId="51" fillId="0" borderId="0" xfId="35" applyFont="true" applyBorder="false" applyAlignment="true" applyProtection="false">
      <alignment horizontal="general" vertical="bottom" textRotation="0" wrapText="true" indent="0" shrinkToFit="false"/>
      <protection locked="true" hidden="false"/>
    </xf>
    <xf numFmtId="164" fontId="52" fillId="0" borderId="0" xfId="35" applyFont="true" applyBorder="true" applyAlignment="true" applyProtection="false">
      <alignment horizontal="center" vertical="bottom" textRotation="0" wrapText="true" indent="0" shrinkToFit="false"/>
      <protection locked="true" hidden="false"/>
    </xf>
    <xf numFmtId="164" fontId="52" fillId="0" borderId="0" xfId="35" applyFont="true" applyBorder="false" applyAlignment="true" applyProtection="false">
      <alignment horizontal="center" vertical="bottom" textRotation="0" wrapText="true" indent="0" shrinkToFit="false"/>
      <protection locked="true" hidden="false"/>
    </xf>
    <xf numFmtId="170" fontId="49" fillId="0" borderId="0" xfId="35" applyFont="true" applyBorder="false" applyAlignment="fals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false" indent="0" shrinkToFit="false"/>
      <protection locked="true" hidden="false"/>
    </xf>
    <xf numFmtId="164" fontId="49" fillId="0" borderId="0" xfId="35" applyFont="true" applyBorder="false" applyAlignment="true" applyProtection="false">
      <alignment horizontal="general" vertical="bottom" textRotation="0" wrapText="true" indent="0" shrinkToFit="false"/>
      <protection locked="true" hidden="false"/>
    </xf>
    <xf numFmtId="170" fontId="49" fillId="0" borderId="11" xfId="35" applyFont="true" applyBorder="true" applyAlignment="false" applyProtection="false">
      <alignment horizontal="general" vertical="bottom" textRotation="0" wrapText="false" indent="0" shrinkToFit="false"/>
      <protection locked="true" hidden="false"/>
    </xf>
    <xf numFmtId="164" fontId="49" fillId="5" borderId="17" xfId="35" applyFont="true" applyBorder="true" applyAlignment="true" applyProtection="false">
      <alignment horizontal="left" vertical="bottom" textRotation="0" wrapText="false" indent="0" shrinkToFit="false"/>
      <protection locked="true" hidden="false"/>
    </xf>
    <xf numFmtId="164" fontId="49" fillId="5" borderId="18" xfId="35" applyFont="true" applyBorder="true" applyAlignment="false" applyProtection="false">
      <alignment horizontal="general" vertical="bottom" textRotation="0" wrapText="false" indent="0" shrinkToFit="false"/>
      <protection locked="true" hidden="false"/>
    </xf>
    <xf numFmtId="164" fontId="49" fillId="5" borderId="19" xfId="35" applyFont="true" applyBorder="true" applyAlignment="false" applyProtection="false">
      <alignment horizontal="general" vertical="bottom" textRotation="0" wrapText="false" indent="0" shrinkToFit="false"/>
      <protection locked="true" hidden="false"/>
    </xf>
    <xf numFmtId="164" fontId="49" fillId="5" borderId="22" xfId="35" applyFont="true" applyBorder="true" applyAlignment="true" applyProtection="false">
      <alignment horizontal="left" vertical="bottom" textRotation="0" wrapText="false" indent="0" shrinkToFit="false"/>
      <protection locked="true" hidden="false"/>
    </xf>
    <xf numFmtId="164" fontId="49" fillId="5" borderId="6" xfId="35" applyFont="true" applyBorder="true" applyAlignment="false" applyProtection="false">
      <alignment horizontal="general" vertical="bottom" textRotation="0" wrapText="false" indent="0" shrinkToFit="false"/>
      <protection locked="true" hidden="false"/>
    </xf>
    <xf numFmtId="164" fontId="49" fillId="5" borderId="23" xfId="35" applyFont="true" applyBorder="true" applyAlignment="false" applyProtection="false">
      <alignment horizontal="general" vertical="bottom" textRotation="0" wrapText="false" indent="0" shrinkToFit="false"/>
      <protection locked="true" hidden="false"/>
    </xf>
    <xf numFmtId="164" fontId="53"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85" fontId="15" fillId="0" borderId="0" xfId="0" applyFont="true" applyBorder="false" applyAlignment="false" applyProtection="false">
      <alignment horizontal="general" vertical="bottom" textRotation="0" wrapText="false" indent="0" shrinkToFit="false"/>
      <protection locked="true" hidden="false"/>
    </xf>
    <xf numFmtId="174" fontId="15" fillId="0" borderId="0" xfId="0" applyFont="true" applyBorder="false" applyAlignment="false" applyProtection="true">
      <alignment horizontal="general" vertical="bottom" textRotation="0" wrapText="false" indent="0" shrinkToFit="false"/>
      <protection locked="false" hidden="false"/>
    </xf>
    <xf numFmtId="164" fontId="15" fillId="0" borderId="0" xfId="0" applyFont="true" applyBorder="false" applyAlignment="true" applyProtection="false">
      <alignment horizontal="right" vertical="bottom" textRotation="0" wrapText="false" indent="0" shrinkToFit="false"/>
      <protection locked="true" hidden="false"/>
    </xf>
    <xf numFmtId="164" fontId="54" fillId="3" borderId="7" xfId="38" applyFont="true" applyBorder="true" applyAlignment="false" applyProtection="false">
      <alignment horizontal="general" vertical="bottom" textRotation="0" wrapText="false" indent="0" shrinkToFit="false"/>
      <protection locked="true" hidden="false"/>
    </xf>
    <xf numFmtId="164" fontId="55" fillId="3" borderId="8" xfId="38" applyFont="true" applyBorder="true" applyAlignment="false" applyProtection="false">
      <alignment horizontal="general" vertical="bottom" textRotation="0" wrapText="false" indent="0" shrinkToFit="false"/>
      <protection locked="true" hidden="false"/>
    </xf>
    <xf numFmtId="164" fontId="55" fillId="3" borderId="8" xfId="0" applyFont="true" applyBorder="true" applyAlignment="true" applyProtection="false">
      <alignment horizontal="right" vertical="bottom" textRotation="0" wrapText="false" indent="0" shrinkToFit="false"/>
      <protection locked="true" hidden="false"/>
    </xf>
    <xf numFmtId="164" fontId="54" fillId="3" borderId="9" xfId="38" applyFont="true" applyBorder="true" applyAlignment="true" applyProtection="false">
      <alignment horizontal="right" vertical="bottom" textRotation="0" wrapText="false" indent="0" shrinkToFit="false"/>
      <protection locked="true" hidden="false"/>
    </xf>
    <xf numFmtId="164" fontId="54" fillId="3" borderId="10" xfId="38" applyFont="true" applyBorder="true" applyAlignment="false" applyProtection="false">
      <alignment horizontal="general" vertical="bottom" textRotation="0" wrapText="false" indent="0" shrinkToFit="false"/>
      <protection locked="true" hidden="false"/>
    </xf>
    <xf numFmtId="164" fontId="55" fillId="3" borderId="11" xfId="38" applyFont="true" applyBorder="true" applyAlignment="false" applyProtection="false">
      <alignment horizontal="general" vertical="bottom" textRotation="0" wrapText="false" indent="0" shrinkToFit="false"/>
      <protection locked="true" hidden="false"/>
    </xf>
    <xf numFmtId="175" fontId="54" fillId="3" borderId="11" xfId="0" applyFont="true" applyBorder="true" applyAlignment="true" applyProtection="false">
      <alignment horizontal="right" vertical="bottom" textRotation="0" wrapText="false" indent="0" shrinkToFit="false"/>
      <protection locked="true" hidden="false"/>
    </xf>
    <xf numFmtId="164" fontId="54" fillId="3" borderId="12" xfId="38" applyFont="true" applyBorder="true" applyAlignment="true" applyProtection="false">
      <alignment horizontal="right" vertical="bottom" textRotation="0" wrapText="false" indent="0" shrinkToFit="false"/>
      <protection locked="true" hidden="false"/>
    </xf>
    <xf numFmtId="174" fontId="44" fillId="0" borderId="7" xfId="37" applyFont="true" applyBorder="true" applyAlignment="true" applyProtection="false">
      <alignment horizontal="left" vertical="top" textRotation="0" wrapText="false" indent="0" shrinkToFit="false"/>
      <protection locked="true" hidden="false"/>
    </xf>
    <xf numFmtId="185" fontId="15" fillId="0" borderId="8" xfId="0" applyFont="true" applyBorder="true" applyAlignment="false" applyProtection="false">
      <alignment horizontal="general" vertical="bottom" textRotation="0" wrapText="false" indent="0" shrinkToFit="false"/>
      <protection locked="true" hidden="false"/>
    </xf>
    <xf numFmtId="180" fontId="44" fillId="0" borderId="9" xfId="15" applyFont="true" applyBorder="true" applyAlignment="true" applyProtection="true">
      <alignment horizontal="general" vertical="bottom" textRotation="0" wrapText="false" indent="0" shrinkToFit="false"/>
      <protection locked="true" hidden="false"/>
    </xf>
    <xf numFmtId="180" fontId="22" fillId="0" borderId="0" xfId="15" applyFont="true" applyBorder="true" applyAlignment="true" applyProtection="tru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44" fillId="0" borderId="14" xfId="15" applyFont="true" applyBorder="true" applyAlignment="true" applyProtection="true">
      <alignment horizontal="general" vertical="bottom" textRotation="0" wrapText="false" indent="0" shrinkToFit="false"/>
      <protection locked="true" hidden="false"/>
    </xf>
    <xf numFmtId="180" fontId="22" fillId="0" borderId="0" xfId="0" applyFont="true" applyBorder="true" applyAlignment="false" applyProtection="false">
      <alignment horizontal="general" vertical="bottom" textRotation="0" wrapText="false" indent="0" shrinkToFit="false"/>
      <protection locked="true" hidden="false"/>
    </xf>
    <xf numFmtId="180" fontId="47" fillId="0" borderId="0" xfId="0" applyFont="true" applyBorder="true" applyAlignment="false" applyProtection="false">
      <alignment horizontal="general" vertical="bottom" textRotation="0" wrapText="false" indent="0" shrinkToFit="false"/>
      <protection locked="true" hidden="false"/>
    </xf>
    <xf numFmtId="185" fontId="15" fillId="0" borderId="0" xfId="0" applyFont="true" applyBorder="true" applyAlignment="false" applyProtection="false">
      <alignment horizontal="general" vertical="bottom" textRotation="0" wrapText="false" indent="0" shrinkToFit="false"/>
      <protection locked="true" hidden="false"/>
    </xf>
    <xf numFmtId="180" fontId="15" fillId="0" borderId="14" xfId="0" applyFont="true" applyBorder="true" applyAlignment="false" applyProtection="false">
      <alignment horizontal="general" vertical="bottom" textRotation="0" wrapText="false" indent="0" shrinkToFit="false"/>
      <protection locked="true" hidden="false"/>
    </xf>
    <xf numFmtId="174" fontId="15" fillId="0" borderId="10" xfId="37" applyFont="true" applyBorder="true" applyAlignment="true" applyProtection="false">
      <alignment horizontal="left" vertical="top" textRotation="0" wrapText="false" indent="0" shrinkToFit="false"/>
      <protection locked="true" hidden="false"/>
    </xf>
    <xf numFmtId="164" fontId="15" fillId="0" borderId="11" xfId="0" applyFont="true" applyBorder="true" applyAlignment="false" applyProtection="false">
      <alignment horizontal="general" vertical="bottom" textRotation="0" wrapText="false" indent="0" shrinkToFit="false"/>
      <protection locked="true" hidden="false"/>
    </xf>
    <xf numFmtId="180" fontId="15" fillId="0" borderId="12"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true" applyAlignment="false" applyProtection="false">
      <alignment horizontal="general" vertical="bottom" textRotation="0" wrapText="false" indent="0" shrinkToFit="false"/>
      <protection locked="true" hidden="false"/>
    </xf>
    <xf numFmtId="185" fontId="15" fillId="7" borderId="0" xfId="0" applyFont="true" applyBorder="false" applyAlignment="false" applyProtection="false">
      <alignment horizontal="general" vertical="bottom" textRotation="0" wrapText="false" indent="0" shrinkToFit="false"/>
      <protection locked="true" hidden="false"/>
    </xf>
  </cellXfs>
  <cellStyles count="32">
    <cellStyle name="Normal" xfId="0" builtinId="0"/>
    <cellStyle name="Comma" xfId="15" builtinId="3"/>
    <cellStyle name="Comma [0]" xfId="16" builtinId="6"/>
    <cellStyle name="Currency" xfId="17" builtinId="4"/>
    <cellStyle name="Currency [0]" xfId="18" builtinId="7"/>
    <cellStyle name="Percent" xfId="19" builtinId="5"/>
    <cellStyle name="Actual Date" xfId="20"/>
    <cellStyle name="Calc Currency (0)" xfId="21"/>
    <cellStyle name="Date" xfId="22"/>
    <cellStyle name="Fixed" xfId="23"/>
    <cellStyle name="Grey" xfId="24"/>
    <cellStyle name="HEADER" xfId="25"/>
    <cellStyle name="Header1" xfId="26"/>
    <cellStyle name="Header2" xfId="27"/>
    <cellStyle name="Heading 1" xfId="28"/>
    <cellStyle name="Heading2" xfId="29"/>
    <cellStyle name="HIGHLIGHT" xfId="30"/>
    <cellStyle name="Input [yellow]" xfId="31"/>
    <cellStyle name="no dec" xfId="32"/>
    <cellStyle name="Normal - Style1" xfId="33"/>
    <cellStyle name="Normal_Book4" xfId="34"/>
    <cellStyle name="Normal_C083E-103160" xfId="35"/>
    <cellStyle name="Normal_East Midstream Orig IS" xfId="36"/>
    <cellStyle name="Normal_Hyp-SAP COA" xfId="37"/>
    <cellStyle name="Normal_Hyp-SAP COA_Plan Template 103151" xfId="38"/>
    <cellStyle name="Normal_Monthly Expense Categories" xfId="39"/>
    <cellStyle name="Percent [2]" xfId="40"/>
    <cellStyle name="Total" xfId="41"/>
    <cellStyle name="Unprot" xfId="42"/>
    <cellStyle name="Unprot$" xfId="43"/>
    <cellStyle name="Unprot_CurrencySKorea" xfId="44"/>
    <cellStyle name="Unprotect" xfId="4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A6CAF0"/>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externalLink" Target="externalLinks/externalLink1.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0" name="Line 1"/>
        <xdr:cNvSpPr/>
      </xdr:nvSpPr>
      <xdr:spPr>
        <a:xfrm flipH="1" flipV="1">
          <a:off x="0" y="47160"/>
          <a:ext cx="12386160" cy="9720"/>
        </a:xfrm>
        <a:prstGeom prst="line">
          <a:avLst/>
        </a:prstGeom>
        <a:ln w="76320">
          <a:solidFill>
            <a:srgbClr val="0000ff"/>
          </a:solidFill>
          <a:miter/>
        </a:ln>
      </xdr:spPr>
      <xdr:style>
        <a:lnRef idx="0"/>
        <a:fillRef idx="0"/>
        <a:effectRef idx="0"/>
        <a:fontRef idx="minor"/>
      </xdr:style>
    </xdr:sp>
    <xdr:clientData/>
  </xdr:twoCellAnchor>
  <xdr:twoCellAnchor editAs="oneCell">
    <xdr:from>
      <xdr:col>6</xdr:col>
      <xdr:colOff>84960</xdr:colOff>
      <xdr:row>3</xdr:row>
      <xdr:rowOff>28800</xdr:rowOff>
    </xdr:from>
    <xdr:to>
      <xdr:col>14</xdr:col>
      <xdr:colOff>453960</xdr:colOff>
      <xdr:row>3</xdr:row>
      <xdr:rowOff>28800</xdr:rowOff>
    </xdr:to>
    <xdr:sp>
      <xdr:nvSpPr>
        <xdr:cNvPr id="1" name="Line 2"/>
        <xdr:cNvSpPr/>
      </xdr:nvSpPr>
      <xdr:spPr>
        <a:xfrm flipH="1">
          <a:off x="8482680" y="838440"/>
          <a:ext cx="10437840" cy="0"/>
        </a:xfrm>
        <a:prstGeom prst="line">
          <a:avLst/>
        </a:prstGeom>
        <a:ln w="76320">
          <a:solidFill>
            <a:srgbClr val="0000ff"/>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47160</xdr:rowOff>
    </xdr:from>
    <xdr:to>
      <xdr:col>9</xdr:col>
      <xdr:colOff>212400</xdr:colOff>
      <xdr:row>0</xdr:row>
      <xdr:rowOff>56880</xdr:rowOff>
    </xdr:to>
    <xdr:sp>
      <xdr:nvSpPr>
        <xdr:cNvPr id="2" name="Line 40"/>
        <xdr:cNvSpPr/>
      </xdr:nvSpPr>
      <xdr:spPr>
        <a:xfrm flipH="1" flipV="1">
          <a:off x="0" y="47160"/>
          <a:ext cx="9592560" cy="972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84600</xdr:colOff>
      <xdr:row>3</xdr:row>
      <xdr:rowOff>28800</xdr:rowOff>
    </xdr:from>
    <xdr:to>
      <xdr:col>15</xdr:col>
      <xdr:colOff>698400</xdr:colOff>
      <xdr:row>3</xdr:row>
      <xdr:rowOff>28800</xdr:rowOff>
    </xdr:to>
    <xdr:sp>
      <xdr:nvSpPr>
        <xdr:cNvPr id="3" name="Line 42"/>
        <xdr:cNvSpPr/>
      </xdr:nvSpPr>
      <xdr:spPr>
        <a:xfrm flipH="1">
          <a:off x="6641640" y="838440"/>
          <a:ext cx="9083520" cy="0"/>
        </a:xfrm>
        <a:prstGeom prst="line">
          <a:avLst/>
        </a:prstGeom>
        <a:ln w="76320">
          <a:solidFill>
            <a:srgbClr val="00808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xdr:colOff>
      <xdr:row>0</xdr:row>
      <xdr:rowOff>57240</xdr:rowOff>
    </xdr:from>
    <xdr:to>
      <xdr:col>9</xdr:col>
      <xdr:colOff>211320</xdr:colOff>
      <xdr:row>0</xdr:row>
      <xdr:rowOff>66600</xdr:rowOff>
    </xdr:to>
    <xdr:sp>
      <xdr:nvSpPr>
        <xdr:cNvPr id="4" name="Line 1"/>
        <xdr:cNvSpPr/>
      </xdr:nvSpPr>
      <xdr:spPr>
        <a:xfrm flipH="1" flipV="1">
          <a:off x="-360" y="57240"/>
          <a:ext cx="7665480" cy="9360"/>
        </a:xfrm>
        <a:prstGeom prst="line">
          <a:avLst/>
        </a:prstGeom>
        <a:ln w="76320">
          <a:solidFill>
            <a:srgbClr val="008080"/>
          </a:solidFill>
          <a:miter/>
        </a:ln>
      </xdr:spPr>
      <xdr:style>
        <a:lnRef idx="0"/>
        <a:fillRef idx="0"/>
        <a:effectRef idx="0"/>
        <a:fontRef idx="minor"/>
      </xdr:style>
    </xdr:sp>
    <xdr:clientData/>
  </xdr:twoCellAnchor>
  <xdr:twoCellAnchor editAs="oneCell">
    <xdr:from>
      <xdr:col>6</xdr:col>
      <xdr:colOff>84240</xdr:colOff>
      <xdr:row>3</xdr:row>
      <xdr:rowOff>28800</xdr:rowOff>
    </xdr:from>
    <xdr:to>
      <xdr:col>15</xdr:col>
      <xdr:colOff>698400</xdr:colOff>
      <xdr:row>3</xdr:row>
      <xdr:rowOff>28800</xdr:rowOff>
    </xdr:to>
    <xdr:sp>
      <xdr:nvSpPr>
        <xdr:cNvPr id="5" name="Line 2"/>
        <xdr:cNvSpPr/>
      </xdr:nvSpPr>
      <xdr:spPr>
        <a:xfrm flipH="1">
          <a:off x="5286240" y="838440"/>
          <a:ext cx="7369200" cy="0"/>
        </a:xfrm>
        <a:prstGeom prst="line">
          <a:avLst/>
        </a:prstGeom>
        <a:ln w="76320">
          <a:solidFill>
            <a:srgbClr val="008080"/>
          </a:solidFill>
          <a:miter/>
        </a:ln>
      </xdr:spPr>
      <xdr:style>
        <a:lnRef idx="0"/>
        <a:fillRef idx="0"/>
        <a:effectRef idx="0"/>
        <a:fontRef idx="minor"/>
      </xdr:style>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Enron%20Net%20Works/2002%20Budget/Development/103154/Assumption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ssumptions"/>
      <sheetName val="EPSC"/>
      <sheetName val="COA"/>
    </sheetNames>
    <definedNames>
      <definedName name="Summary_Dev_Support" refersTo="[1]Assumptions!$N$67"/>
    </definedNames>
    <sheetDataSet>
      <sheetData sheetId="0">
        <row r="12">
          <cell r="F12">
            <v>0</v>
          </cell>
        </row>
        <row r="13">
          <cell r="F13">
            <v>180</v>
          </cell>
        </row>
        <row r="14">
          <cell r="F14">
            <v>0</v>
          </cell>
        </row>
        <row r="15">
          <cell r="F15">
            <v>5</v>
          </cell>
        </row>
        <row r="16">
          <cell r="F16">
            <v>8</v>
          </cell>
        </row>
        <row r="17">
          <cell r="F17">
            <v>5</v>
          </cell>
        </row>
        <row r="18">
          <cell r="F18">
            <v>150</v>
          </cell>
        </row>
        <row r="19">
          <cell r="F19">
            <v>60</v>
          </cell>
        </row>
        <row r="21">
          <cell r="F21">
            <v>57</v>
          </cell>
        </row>
        <row r="22">
          <cell r="F22">
            <v>28.5714285714286</v>
          </cell>
        </row>
        <row r="23">
          <cell r="F23">
            <v>0</v>
          </cell>
        </row>
        <row r="25">
          <cell r="F25">
            <v>17</v>
          </cell>
        </row>
        <row r="26">
          <cell r="F26">
            <v>6</v>
          </cell>
        </row>
        <row r="27">
          <cell r="F27">
            <v>0</v>
          </cell>
        </row>
        <row r="28">
          <cell r="F28">
            <v>0</v>
          </cell>
        </row>
        <row r="29">
          <cell r="F29">
            <v>5</v>
          </cell>
        </row>
        <row r="31">
          <cell r="F31">
            <v>0</v>
          </cell>
        </row>
        <row r="32">
          <cell r="F32">
            <v>0</v>
          </cell>
        </row>
        <row r="33">
          <cell r="F33">
            <v>8</v>
          </cell>
        </row>
        <row r="34">
          <cell r="F34">
            <v>8</v>
          </cell>
        </row>
        <row r="37">
          <cell r="F37">
            <v>0</v>
          </cell>
        </row>
        <row r="38">
          <cell r="F38">
            <v>500</v>
          </cell>
        </row>
        <row r="39">
          <cell r="F39">
            <v>0</v>
          </cell>
        </row>
        <row r="40">
          <cell r="F40">
            <v>0</v>
          </cell>
        </row>
        <row r="41">
          <cell r="F41">
            <v>0</v>
          </cell>
        </row>
        <row r="42">
          <cell r="F42">
            <v>0</v>
          </cell>
        </row>
        <row r="43">
          <cell r="F43">
            <v>0</v>
          </cell>
        </row>
        <row r="44">
          <cell r="F44">
            <v>0</v>
          </cell>
        </row>
        <row r="46">
          <cell r="F46">
            <v>0</v>
          </cell>
        </row>
        <row r="48">
          <cell r="F48">
            <v>0</v>
          </cell>
        </row>
        <row r="49">
          <cell r="F49">
            <v>0</v>
          </cell>
        </row>
        <row r="51">
          <cell r="F51">
            <v>0</v>
          </cell>
        </row>
        <row r="67">
          <cell r="N67">
            <v>2551.8453427065</v>
          </cell>
        </row>
      </sheetData>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33.32"/>
    <col collapsed="false" customWidth="true" hidden="false" outlineLevel="0" max="2" min="2" style="1" width="19.65"/>
    <col collapsed="false" customWidth="true" hidden="false" outlineLevel="0" max="14" min="3" style="1" width="19.82"/>
    <col collapsed="false" customWidth="true" hidden="false" outlineLevel="0" max="15" min="15" style="1" width="7.15"/>
    <col collapsed="false" customWidth="false" hidden="false" outlineLevel="0" max="257" min="16" style="1" width="9.32"/>
  </cols>
  <sheetData>
    <row r="1" customFormat="false" ht="9.75" hidden="false" customHeight="true" outlineLevel="0" collapsed="false">
      <c r="A1" s="2"/>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5" t="s">
        <v>0</v>
      </c>
      <c r="B2" s="5"/>
      <c r="C2" s="5"/>
      <c r="D2" s="5"/>
      <c r="E2" s="6"/>
      <c r="F2" s="6"/>
      <c r="G2" s="6"/>
      <c r="H2" s="7"/>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5" t="s">
        <v>1</v>
      </c>
      <c r="B3" s="5"/>
      <c r="C3" s="5"/>
      <c r="D3" s="5"/>
      <c r="E3" s="6" t="s">
        <v>2</v>
      </c>
      <c r="F3" s="6"/>
      <c r="G3" s="6"/>
      <c r="H3" s="7"/>
      <c r="I3" s="8"/>
      <c r="J3" s="8"/>
      <c r="K3" s="8"/>
      <c r="L3" s="8"/>
      <c r="M3" s="8"/>
      <c r="N3" s="9" t="str">
        <f aca="false">'Detail Expenses'!P3</f>
        <v>TEAM NAME</v>
      </c>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0"/>
      <c r="B4" s="11"/>
      <c r="C4" s="12"/>
      <c r="D4" s="12"/>
      <c r="E4" s="10"/>
      <c r="F4" s="10"/>
      <c r="G4" s="13"/>
      <c r="H4" s="13"/>
      <c r="I4" s="1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15"/>
      <c r="B5" s="16"/>
      <c r="C5" s="17"/>
      <c r="D5" s="18"/>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15" t="s">
        <v>3</v>
      </c>
      <c r="B6" s="16"/>
      <c r="C6" s="19"/>
      <c r="D6" s="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11" t="s">
        <v>4</v>
      </c>
      <c r="B7" s="10"/>
      <c r="C7" s="19"/>
      <c r="D7" s="18"/>
      <c r="E7" s="10"/>
      <c r="F7" s="10"/>
      <c r="G7" s="10"/>
      <c r="H7" s="13"/>
      <c r="I7" s="10"/>
      <c r="J7" s="10"/>
      <c r="K7" s="10"/>
      <c r="L7" s="10"/>
      <c r="M7" s="10"/>
      <c r="N7" s="2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11"/>
      <c r="B8" s="11"/>
      <c r="C8" s="18"/>
      <c r="D8" s="12"/>
      <c r="E8" s="10"/>
      <c r="F8" s="10"/>
      <c r="G8" s="10"/>
      <c r="H8" s="13"/>
      <c r="I8" s="10"/>
      <c r="J8" s="10"/>
      <c r="K8" s="10"/>
      <c r="L8" s="10"/>
      <c r="M8" s="10"/>
      <c r="N8" s="21"/>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2.75" hidden="false" customHeight="false" outlineLevel="0" collapsed="false">
      <c r="A9" s="11"/>
      <c r="B9" s="11"/>
      <c r="C9" s="12"/>
      <c r="D9" s="12"/>
      <c r="E9" s="10"/>
      <c r="F9" s="10"/>
      <c r="G9" s="10"/>
      <c r="H9" s="13"/>
      <c r="I9" s="10"/>
      <c r="J9" s="10"/>
      <c r="K9" s="10"/>
      <c r="L9" s="10"/>
      <c r="M9" s="10"/>
      <c r="N9" s="21"/>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row>
    <row r="10" customFormat="false" ht="15.75" hidden="false" customHeight="false" outlineLevel="0" collapsed="false">
      <c r="A10" s="22"/>
      <c r="B10" s="23"/>
      <c r="C10" s="23"/>
      <c r="D10" s="23"/>
      <c r="E10" s="23"/>
      <c r="F10" s="23"/>
      <c r="G10" s="23"/>
      <c r="H10" s="23"/>
      <c r="I10" s="23"/>
      <c r="J10" s="23"/>
      <c r="K10" s="23"/>
      <c r="L10" s="23"/>
      <c r="M10" s="23"/>
      <c r="N10" s="24"/>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row>
    <row r="11" customFormat="false" ht="15.75" hidden="false" customHeight="false" outlineLevel="0" collapsed="false">
      <c r="A11" s="26" t="s">
        <v>5</v>
      </c>
      <c r="B11" s="27"/>
      <c r="C11" s="28" t="n">
        <v>37257</v>
      </c>
      <c r="D11" s="28" t="n">
        <v>37288</v>
      </c>
      <c r="E11" s="28" t="n">
        <v>37316</v>
      </c>
      <c r="F11" s="28" t="n">
        <v>37347</v>
      </c>
      <c r="G11" s="28" t="n">
        <v>37377</v>
      </c>
      <c r="H11" s="28" t="n">
        <v>37408</v>
      </c>
      <c r="I11" s="28" t="n">
        <v>37438</v>
      </c>
      <c r="J11" s="28" t="n">
        <v>37469</v>
      </c>
      <c r="K11" s="28" t="n">
        <v>37500</v>
      </c>
      <c r="L11" s="28" t="n">
        <v>37530</v>
      </c>
      <c r="M11" s="28" t="n">
        <v>37561</v>
      </c>
      <c r="N11" s="29" t="n">
        <v>37591</v>
      </c>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row>
    <row r="12" customFormat="false" ht="15.75" hidden="false" customHeight="false" outlineLevel="0" collapsed="false">
      <c r="A12" s="30" t="s">
        <v>6</v>
      </c>
      <c r="B12" s="31"/>
      <c r="C12" s="32" t="n">
        <v>0</v>
      </c>
      <c r="D12" s="32" t="n">
        <v>0</v>
      </c>
      <c r="E12" s="32" t="n">
        <v>0</v>
      </c>
      <c r="F12" s="32" t="n">
        <v>0</v>
      </c>
      <c r="G12" s="32" t="n">
        <v>0</v>
      </c>
      <c r="H12" s="32" t="n">
        <v>0</v>
      </c>
      <c r="I12" s="32" t="n">
        <v>0</v>
      </c>
      <c r="J12" s="32" t="n">
        <v>0</v>
      </c>
      <c r="K12" s="32" t="n">
        <v>0</v>
      </c>
      <c r="L12" s="32" t="n">
        <v>0</v>
      </c>
      <c r="M12" s="32" t="n">
        <v>0</v>
      </c>
      <c r="N12" s="33" t="n">
        <v>0</v>
      </c>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row>
    <row r="13" customFormat="false" ht="15.75" hidden="false" customHeight="false" outlineLevel="0" collapsed="false">
      <c r="A13" s="30" t="s">
        <v>7</v>
      </c>
      <c r="B13" s="31"/>
      <c r="C13" s="32" t="n">
        <v>0</v>
      </c>
      <c r="D13" s="32" t="n">
        <v>0</v>
      </c>
      <c r="E13" s="32" t="n">
        <v>0</v>
      </c>
      <c r="F13" s="32" t="n">
        <v>0</v>
      </c>
      <c r="G13" s="32" t="n">
        <v>0</v>
      </c>
      <c r="H13" s="32" t="n">
        <v>0</v>
      </c>
      <c r="I13" s="32" t="n">
        <v>0</v>
      </c>
      <c r="J13" s="32" t="n">
        <v>0</v>
      </c>
      <c r="K13" s="32" t="n">
        <v>0</v>
      </c>
      <c r="L13" s="32" t="n">
        <v>0</v>
      </c>
      <c r="M13" s="32" t="n">
        <v>0</v>
      </c>
      <c r="N13" s="33" t="n">
        <v>0</v>
      </c>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row>
    <row r="14" customFormat="false" ht="15.75" hidden="false" customHeight="false" outlineLevel="0" collapsed="false">
      <c r="A14" s="30" t="s">
        <v>8</v>
      </c>
      <c r="B14" s="31"/>
      <c r="C14" s="32" t="n">
        <v>1</v>
      </c>
      <c r="D14" s="32" t="n">
        <v>1</v>
      </c>
      <c r="E14" s="32" t="n">
        <v>1</v>
      </c>
      <c r="F14" s="32" t="n">
        <v>1</v>
      </c>
      <c r="G14" s="32" t="n">
        <v>1</v>
      </c>
      <c r="H14" s="32" t="n">
        <v>1</v>
      </c>
      <c r="I14" s="32" t="n">
        <v>1</v>
      </c>
      <c r="J14" s="32" t="n">
        <v>1</v>
      </c>
      <c r="K14" s="32" t="n">
        <v>1</v>
      </c>
      <c r="L14" s="32" t="n">
        <v>1</v>
      </c>
      <c r="M14" s="32" t="n">
        <v>1</v>
      </c>
      <c r="N14" s="32" t="n">
        <v>1</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row>
    <row r="15" customFormat="false" ht="15.75" hidden="false" customHeight="false" outlineLevel="0" collapsed="false">
      <c r="A15" s="30" t="s">
        <v>9</v>
      </c>
      <c r="B15" s="31"/>
      <c r="C15" s="32" t="n">
        <v>1</v>
      </c>
      <c r="D15" s="32" t="n">
        <v>1</v>
      </c>
      <c r="E15" s="32" t="n">
        <v>1</v>
      </c>
      <c r="F15" s="32" t="n">
        <v>1</v>
      </c>
      <c r="G15" s="32" t="n">
        <v>1</v>
      </c>
      <c r="H15" s="32" t="n">
        <v>1</v>
      </c>
      <c r="I15" s="32" t="n">
        <v>1</v>
      </c>
      <c r="J15" s="32" t="n">
        <v>1</v>
      </c>
      <c r="K15" s="32" t="n">
        <v>1</v>
      </c>
      <c r="L15" s="32" t="n">
        <v>1</v>
      </c>
      <c r="M15" s="32" t="n">
        <v>1</v>
      </c>
      <c r="N15" s="32" t="n">
        <v>1</v>
      </c>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row>
    <row r="16" customFormat="false" ht="15.75" hidden="false" customHeight="false" outlineLevel="0" collapsed="false">
      <c r="A16" s="30" t="s">
        <v>10</v>
      </c>
      <c r="B16" s="31"/>
      <c r="C16" s="32" t="n">
        <v>4</v>
      </c>
      <c r="D16" s="32" t="n">
        <v>4</v>
      </c>
      <c r="E16" s="32" t="n">
        <v>4</v>
      </c>
      <c r="F16" s="32" t="n">
        <v>4</v>
      </c>
      <c r="G16" s="32" t="n">
        <v>4</v>
      </c>
      <c r="H16" s="32" t="n">
        <v>4</v>
      </c>
      <c r="I16" s="32" t="n">
        <v>4</v>
      </c>
      <c r="J16" s="32" t="n">
        <v>4</v>
      </c>
      <c r="K16" s="32" t="n">
        <v>4</v>
      </c>
      <c r="L16" s="32" t="n">
        <v>4</v>
      </c>
      <c r="M16" s="32" t="n">
        <v>4</v>
      </c>
      <c r="N16" s="32" t="n">
        <v>4</v>
      </c>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row>
    <row r="17" customFormat="false" ht="15.75" hidden="false" customHeight="false" outlineLevel="0" collapsed="false">
      <c r="A17" s="30" t="s">
        <v>11</v>
      </c>
      <c r="B17" s="31"/>
      <c r="C17" s="32" t="n">
        <v>2</v>
      </c>
      <c r="D17" s="32" t="n">
        <v>2</v>
      </c>
      <c r="E17" s="32" t="n">
        <v>2</v>
      </c>
      <c r="F17" s="32" t="n">
        <v>2</v>
      </c>
      <c r="G17" s="32" t="n">
        <v>2</v>
      </c>
      <c r="H17" s="32" t="n">
        <v>2</v>
      </c>
      <c r="I17" s="32" t="n">
        <v>2</v>
      </c>
      <c r="J17" s="32" t="n">
        <v>2</v>
      </c>
      <c r="K17" s="32" t="n">
        <v>2</v>
      </c>
      <c r="L17" s="32" t="n">
        <v>2</v>
      </c>
      <c r="M17" s="32" t="n">
        <v>2</v>
      </c>
      <c r="N17" s="32" t="n">
        <v>2</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row>
    <row r="18" customFormat="false" ht="15.75" hidden="false" customHeight="false" outlineLevel="0" collapsed="false">
      <c r="A18" s="30" t="s">
        <v>12</v>
      </c>
      <c r="B18" s="31"/>
      <c r="C18" s="32" t="n">
        <v>0</v>
      </c>
      <c r="D18" s="32" t="n">
        <v>0</v>
      </c>
      <c r="E18" s="32" t="n">
        <v>0</v>
      </c>
      <c r="F18" s="32" t="n">
        <v>0</v>
      </c>
      <c r="G18" s="32" t="n">
        <v>0</v>
      </c>
      <c r="H18" s="32" t="n">
        <v>0</v>
      </c>
      <c r="I18" s="32" t="n">
        <v>0</v>
      </c>
      <c r="J18" s="32" t="n">
        <v>0</v>
      </c>
      <c r="K18" s="32" t="n">
        <v>0</v>
      </c>
      <c r="L18" s="32" t="n">
        <v>0</v>
      </c>
      <c r="M18" s="32" t="n">
        <v>0</v>
      </c>
      <c r="N18" s="33" t="n">
        <v>0</v>
      </c>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row>
    <row r="19" customFormat="false" ht="15.75" hidden="false" customHeight="false" outlineLevel="0" collapsed="false">
      <c r="A19" s="30" t="s">
        <v>13</v>
      </c>
      <c r="B19" s="31"/>
      <c r="C19" s="32" t="n">
        <v>0</v>
      </c>
      <c r="D19" s="32" t="n">
        <v>0</v>
      </c>
      <c r="E19" s="32" t="n">
        <v>0</v>
      </c>
      <c r="F19" s="32" t="n">
        <v>0</v>
      </c>
      <c r="G19" s="32" t="n">
        <v>0</v>
      </c>
      <c r="H19" s="32" t="n">
        <v>0</v>
      </c>
      <c r="I19" s="32" t="n">
        <v>0</v>
      </c>
      <c r="J19" s="32" t="n">
        <v>0</v>
      </c>
      <c r="K19" s="32" t="n">
        <v>0</v>
      </c>
      <c r="L19" s="32" t="n">
        <v>0</v>
      </c>
      <c r="M19" s="32" t="n">
        <v>0</v>
      </c>
      <c r="N19" s="33" t="n">
        <v>0</v>
      </c>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row>
    <row r="20" customFormat="false" ht="15.75" hidden="false" customHeight="false" outlineLevel="0" collapsed="false">
      <c r="A20" s="30" t="s">
        <v>14</v>
      </c>
      <c r="B20" s="31"/>
      <c r="C20" s="32" t="n">
        <v>0</v>
      </c>
      <c r="D20" s="32" t="n">
        <v>0</v>
      </c>
      <c r="E20" s="32" t="n">
        <v>0</v>
      </c>
      <c r="F20" s="32" t="n">
        <v>0</v>
      </c>
      <c r="G20" s="32" t="n">
        <v>0</v>
      </c>
      <c r="H20" s="32" t="n">
        <v>0</v>
      </c>
      <c r="I20" s="32" t="n">
        <v>0</v>
      </c>
      <c r="J20" s="32" t="n">
        <v>0</v>
      </c>
      <c r="K20" s="32" t="n">
        <v>0</v>
      </c>
      <c r="L20" s="32" t="n">
        <v>0</v>
      </c>
      <c r="M20" s="32" t="n">
        <v>0</v>
      </c>
      <c r="N20" s="33" t="n">
        <v>0</v>
      </c>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row>
    <row r="21" customFormat="false" ht="15.75" hidden="false" customHeight="false" outlineLevel="0" collapsed="false">
      <c r="A21" s="30" t="s">
        <v>15</v>
      </c>
      <c r="B21" s="31"/>
      <c r="C21" s="32" t="n">
        <v>0</v>
      </c>
      <c r="D21" s="32" t="n">
        <v>0</v>
      </c>
      <c r="E21" s="32" t="n">
        <v>0</v>
      </c>
      <c r="F21" s="32" t="n">
        <v>0</v>
      </c>
      <c r="G21" s="32" t="n">
        <v>0</v>
      </c>
      <c r="H21" s="32" t="n">
        <v>0</v>
      </c>
      <c r="I21" s="32" t="n">
        <v>0</v>
      </c>
      <c r="J21" s="32" t="n">
        <v>0</v>
      </c>
      <c r="K21" s="32" t="n">
        <v>0</v>
      </c>
      <c r="L21" s="32" t="n">
        <v>0</v>
      </c>
      <c r="M21" s="32" t="n">
        <v>0</v>
      </c>
      <c r="N21" s="33" t="n">
        <v>0</v>
      </c>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row>
    <row r="22" customFormat="false" ht="15.75" hidden="false" customHeight="false" outlineLevel="0" collapsed="false">
      <c r="A22" s="30" t="s">
        <v>16</v>
      </c>
      <c r="B22" s="31"/>
      <c r="C22" s="32" t="n">
        <v>0</v>
      </c>
      <c r="D22" s="32" t="n">
        <v>0</v>
      </c>
      <c r="E22" s="32" t="n">
        <v>0</v>
      </c>
      <c r="F22" s="32" t="n">
        <v>0</v>
      </c>
      <c r="G22" s="32" t="n">
        <v>0</v>
      </c>
      <c r="H22" s="32" t="n">
        <v>0</v>
      </c>
      <c r="I22" s="32" t="n">
        <v>0</v>
      </c>
      <c r="J22" s="32" t="n">
        <v>0</v>
      </c>
      <c r="K22" s="32" t="n">
        <v>0</v>
      </c>
      <c r="L22" s="32" t="n">
        <v>0</v>
      </c>
      <c r="M22" s="32" t="n">
        <v>0</v>
      </c>
      <c r="N22" s="33" t="n">
        <v>0</v>
      </c>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row>
    <row r="23" customFormat="false" ht="15.75" hidden="false" customHeight="false" outlineLevel="0" collapsed="false">
      <c r="A23" s="30" t="s">
        <v>17</v>
      </c>
      <c r="B23" s="31"/>
      <c r="C23" s="32" t="n">
        <v>0</v>
      </c>
      <c r="D23" s="32" t="n">
        <v>0</v>
      </c>
      <c r="E23" s="32" t="n">
        <v>0</v>
      </c>
      <c r="F23" s="32" t="n">
        <v>0</v>
      </c>
      <c r="G23" s="32" t="n">
        <v>0</v>
      </c>
      <c r="H23" s="32" t="n">
        <v>0</v>
      </c>
      <c r="I23" s="32" t="n">
        <v>0</v>
      </c>
      <c r="J23" s="32" t="n">
        <v>0</v>
      </c>
      <c r="K23" s="32" t="n">
        <v>0</v>
      </c>
      <c r="L23" s="32" t="n">
        <v>0</v>
      </c>
      <c r="M23" s="32" t="n">
        <v>0</v>
      </c>
      <c r="N23" s="33" t="n">
        <v>0</v>
      </c>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row>
    <row r="24" customFormat="false" ht="15.75" hidden="false" customHeight="false" outlineLevel="0" collapsed="false">
      <c r="A24" s="30" t="s">
        <v>18</v>
      </c>
      <c r="B24" s="31"/>
      <c r="C24" s="32" t="n">
        <v>0</v>
      </c>
      <c r="D24" s="32" t="n">
        <v>0</v>
      </c>
      <c r="E24" s="32" t="n">
        <v>0</v>
      </c>
      <c r="F24" s="32" t="n">
        <v>0</v>
      </c>
      <c r="G24" s="32" t="n">
        <v>0</v>
      </c>
      <c r="H24" s="32" t="n">
        <v>0</v>
      </c>
      <c r="I24" s="32" t="n">
        <v>0</v>
      </c>
      <c r="J24" s="32" t="n">
        <v>0</v>
      </c>
      <c r="K24" s="32" t="n">
        <v>0</v>
      </c>
      <c r="L24" s="32" t="n">
        <v>0</v>
      </c>
      <c r="M24" s="32" t="n">
        <v>0</v>
      </c>
      <c r="N24" s="33" t="n">
        <v>0</v>
      </c>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row>
    <row r="25" customFormat="false" ht="15.75" hidden="false" customHeight="false" outlineLevel="0" collapsed="false">
      <c r="A25" s="30" t="s">
        <v>19</v>
      </c>
      <c r="B25" s="31"/>
      <c r="C25" s="32" t="n">
        <v>0</v>
      </c>
      <c r="D25" s="32" t="n">
        <v>0</v>
      </c>
      <c r="E25" s="32" t="n">
        <v>0</v>
      </c>
      <c r="F25" s="32" t="n">
        <v>0</v>
      </c>
      <c r="G25" s="32" t="n">
        <v>0</v>
      </c>
      <c r="H25" s="32" t="n">
        <v>0</v>
      </c>
      <c r="I25" s="32" t="n">
        <v>0</v>
      </c>
      <c r="J25" s="32" t="n">
        <v>0</v>
      </c>
      <c r="K25" s="32" t="n">
        <v>0</v>
      </c>
      <c r="L25" s="32" t="n">
        <v>0</v>
      </c>
      <c r="M25" s="32" t="n">
        <v>0</v>
      </c>
      <c r="N25" s="33" t="n">
        <v>0</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row>
    <row r="26" customFormat="false" ht="15.75" hidden="false" customHeight="false" outlineLevel="0" collapsed="false">
      <c r="A26" s="30" t="s">
        <v>20</v>
      </c>
      <c r="B26" s="31"/>
      <c r="C26" s="32" t="n">
        <v>0</v>
      </c>
      <c r="D26" s="32" t="n">
        <v>0</v>
      </c>
      <c r="E26" s="32" t="n">
        <v>0</v>
      </c>
      <c r="F26" s="32" t="n">
        <v>0</v>
      </c>
      <c r="G26" s="32" t="n">
        <v>0</v>
      </c>
      <c r="H26" s="32" t="n">
        <v>0</v>
      </c>
      <c r="I26" s="32" t="n">
        <v>0</v>
      </c>
      <c r="J26" s="32" t="n">
        <v>0</v>
      </c>
      <c r="K26" s="32" t="n">
        <v>0</v>
      </c>
      <c r="L26" s="32" t="n">
        <v>0</v>
      </c>
      <c r="M26" s="32" t="n">
        <v>0</v>
      </c>
      <c r="N26" s="33" t="n">
        <v>0</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row>
    <row r="27" customFormat="false" ht="15.75" hidden="false" customHeight="false" outlineLevel="0" collapsed="false">
      <c r="A27" s="30" t="s">
        <v>21</v>
      </c>
      <c r="B27" s="31"/>
      <c r="C27" s="32" t="n">
        <v>0</v>
      </c>
      <c r="D27" s="32" t="n">
        <v>0</v>
      </c>
      <c r="E27" s="32" t="n">
        <v>0</v>
      </c>
      <c r="F27" s="32" t="n">
        <v>0</v>
      </c>
      <c r="G27" s="32" t="n">
        <v>0</v>
      </c>
      <c r="H27" s="32" t="n">
        <v>0</v>
      </c>
      <c r="I27" s="32" t="n">
        <v>0</v>
      </c>
      <c r="J27" s="32" t="n">
        <v>0</v>
      </c>
      <c r="K27" s="32" t="n">
        <v>0</v>
      </c>
      <c r="L27" s="32" t="n">
        <v>0</v>
      </c>
      <c r="M27" s="32" t="n">
        <v>0</v>
      </c>
      <c r="N27" s="33" t="n">
        <v>0</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row>
    <row r="28" customFormat="false" ht="15.75" hidden="false" customHeight="false" outlineLevel="0" collapsed="false">
      <c r="A28" s="35" t="s">
        <v>22</v>
      </c>
      <c r="B28" s="36" t="s">
        <v>23</v>
      </c>
      <c r="C28" s="37" t="n">
        <f aca="false">SUM(C12:C27)</f>
        <v>8</v>
      </c>
      <c r="D28" s="37" t="n">
        <f aca="false">SUM(D12:D27)</f>
        <v>8</v>
      </c>
      <c r="E28" s="37" t="n">
        <f aca="false">SUM(E12:E27)</f>
        <v>8</v>
      </c>
      <c r="F28" s="37" t="n">
        <f aca="false">SUM(F12:F27)</f>
        <v>8</v>
      </c>
      <c r="G28" s="37" t="n">
        <f aca="false">SUM(G12:G27)</f>
        <v>8</v>
      </c>
      <c r="H28" s="37" t="n">
        <f aca="false">SUM(H12:H27)</f>
        <v>8</v>
      </c>
      <c r="I28" s="37" t="n">
        <f aca="false">SUM(I12:I27)</f>
        <v>8</v>
      </c>
      <c r="J28" s="37" t="n">
        <f aca="false">SUM(J12:J27)</f>
        <v>8</v>
      </c>
      <c r="K28" s="37" t="n">
        <f aca="false">SUM(K12:K27)</f>
        <v>8</v>
      </c>
      <c r="L28" s="37" t="n">
        <f aca="false">SUM(L12:L27)</f>
        <v>8</v>
      </c>
      <c r="M28" s="37" t="n">
        <f aca="false">SUM(M12:M27)</f>
        <v>8</v>
      </c>
      <c r="N28" s="38" t="n">
        <f aca="false">SUM(N12:N27)</f>
        <v>8</v>
      </c>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9"/>
      <c r="FO28" s="39"/>
      <c r="FP28" s="39"/>
      <c r="FQ28" s="39"/>
      <c r="FR28" s="39"/>
      <c r="FS28" s="39"/>
      <c r="FT28" s="39"/>
      <c r="FU28" s="39"/>
      <c r="FV28" s="39"/>
      <c r="FW28" s="39"/>
      <c r="FX28" s="39"/>
      <c r="FY28" s="39"/>
      <c r="FZ28" s="39"/>
      <c r="GA28" s="39"/>
      <c r="GB28" s="39"/>
      <c r="GC28" s="39"/>
      <c r="GD28" s="39"/>
      <c r="GE28" s="39"/>
      <c r="GF28" s="39"/>
      <c r="GG28" s="39"/>
      <c r="GH28" s="39"/>
      <c r="GI28" s="39"/>
      <c r="GJ28" s="39"/>
      <c r="GK28" s="39"/>
      <c r="GL28" s="39"/>
      <c r="GM28" s="39"/>
      <c r="GN28" s="39"/>
      <c r="GO28" s="39"/>
      <c r="GP28" s="39"/>
      <c r="GQ28" s="39"/>
      <c r="GR28" s="39"/>
      <c r="GS28" s="39"/>
      <c r="GT28" s="39"/>
      <c r="GU28" s="39"/>
      <c r="GV28" s="39"/>
      <c r="GW28" s="39"/>
      <c r="GX28" s="39"/>
      <c r="GY28" s="39"/>
      <c r="GZ28" s="39"/>
      <c r="HA28" s="39"/>
      <c r="HB28" s="39"/>
      <c r="HC28" s="39"/>
      <c r="HD28" s="39"/>
      <c r="HE28" s="39"/>
      <c r="HF28" s="39"/>
      <c r="HG28" s="39"/>
      <c r="HH28" s="39"/>
      <c r="HI28" s="39"/>
      <c r="HJ28" s="39"/>
      <c r="HK28" s="39"/>
      <c r="HL28" s="39"/>
      <c r="HM28" s="39"/>
      <c r="HN28" s="39"/>
      <c r="HO28" s="39"/>
      <c r="HP28" s="39"/>
      <c r="HQ28" s="39"/>
      <c r="HR28" s="39"/>
      <c r="HS28" s="39"/>
      <c r="HT28" s="39"/>
      <c r="HU28" s="39"/>
      <c r="HV28" s="39"/>
      <c r="HW28" s="39"/>
      <c r="HX28" s="39"/>
      <c r="HY28" s="39"/>
      <c r="HZ28" s="39"/>
      <c r="IA28" s="39"/>
      <c r="IB28" s="39"/>
      <c r="IC28" s="39"/>
      <c r="ID28" s="39"/>
      <c r="IE28" s="39"/>
      <c r="IF28" s="39"/>
      <c r="IG28" s="39"/>
      <c r="IH28" s="39"/>
      <c r="II28" s="39"/>
      <c r="IJ28" s="39"/>
      <c r="IK28" s="39"/>
      <c r="IL28" s="39"/>
      <c r="IM28" s="39"/>
      <c r="IN28" s="39"/>
      <c r="IO28" s="39"/>
      <c r="IP28" s="39"/>
      <c r="IQ28" s="39"/>
      <c r="IR28" s="39"/>
      <c r="IS28" s="39"/>
      <c r="IT28" s="39"/>
      <c r="IU28" s="39"/>
      <c r="IV28" s="39"/>
      <c r="IW28" s="39"/>
    </row>
    <row r="29" customFormat="false" ht="15.75" hidden="false" customHeight="false" outlineLevel="0" collapsed="false">
      <c r="A29" s="30" t="s">
        <v>24</v>
      </c>
      <c r="B29" s="40" t="n">
        <f aca="false">50*8*5*4</f>
        <v>8000</v>
      </c>
      <c r="C29" s="32" t="n">
        <v>0</v>
      </c>
      <c r="D29" s="32" t="n">
        <v>0</v>
      </c>
      <c r="E29" s="32" t="n">
        <v>0</v>
      </c>
      <c r="F29" s="32" t="n">
        <v>0</v>
      </c>
      <c r="G29" s="32" t="n">
        <v>0</v>
      </c>
      <c r="H29" s="32" t="n">
        <v>0</v>
      </c>
      <c r="I29" s="32" t="n">
        <v>0</v>
      </c>
      <c r="J29" s="32" t="n">
        <v>0</v>
      </c>
      <c r="K29" s="32" t="n">
        <v>0</v>
      </c>
      <c r="L29" s="32" t="n">
        <v>0</v>
      </c>
      <c r="M29" s="32" t="n">
        <v>0</v>
      </c>
      <c r="N29" s="33" t="n">
        <v>0</v>
      </c>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row>
    <row r="30" customFormat="false" ht="15.75" hidden="false" customHeight="false" outlineLevel="0" collapsed="false">
      <c r="A30" s="30" t="s">
        <v>25</v>
      </c>
      <c r="B30" s="40" t="n">
        <f aca="false">75*160</f>
        <v>12000</v>
      </c>
      <c r="C30" s="32" t="n">
        <v>0</v>
      </c>
      <c r="D30" s="32" t="n">
        <v>0</v>
      </c>
      <c r="E30" s="32" t="n">
        <v>0</v>
      </c>
      <c r="F30" s="32" t="n">
        <v>0</v>
      </c>
      <c r="G30" s="32" t="n">
        <v>0</v>
      </c>
      <c r="H30" s="32" t="n">
        <v>0</v>
      </c>
      <c r="I30" s="32" t="n">
        <v>0</v>
      </c>
      <c r="J30" s="32" t="n">
        <v>0</v>
      </c>
      <c r="K30" s="32" t="n">
        <v>0</v>
      </c>
      <c r="L30" s="32" t="n">
        <v>0</v>
      </c>
      <c r="M30" s="32" t="n">
        <v>0</v>
      </c>
      <c r="N30" s="33" t="n">
        <v>0</v>
      </c>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row>
    <row r="31" customFormat="false" ht="15.75" hidden="false" customHeight="false" outlineLevel="0" collapsed="false">
      <c r="A31" s="30" t="s">
        <v>26</v>
      </c>
      <c r="B31" s="40" t="n">
        <f aca="false">100*160</f>
        <v>16000</v>
      </c>
      <c r="C31" s="32" t="n">
        <v>0</v>
      </c>
      <c r="D31" s="32" t="n">
        <v>0</v>
      </c>
      <c r="E31" s="32" t="n">
        <v>0</v>
      </c>
      <c r="F31" s="32" t="n">
        <v>0</v>
      </c>
      <c r="G31" s="32" t="n">
        <v>0</v>
      </c>
      <c r="H31" s="32" t="n">
        <v>0</v>
      </c>
      <c r="I31" s="32" t="n">
        <v>0</v>
      </c>
      <c r="J31" s="32" t="n">
        <v>0</v>
      </c>
      <c r="K31" s="32" t="n">
        <v>0</v>
      </c>
      <c r="L31" s="32" t="n">
        <v>0</v>
      </c>
      <c r="M31" s="32" t="n">
        <v>0</v>
      </c>
      <c r="N31" s="33" t="n">
        <v>0</v>
      </c>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row>
    <row r="32" customFormat="false" ht="15.75" hidden="false" customHeight="false" outlineLevel="0" collapsed="false">
      <c r="A32" s="30" t="s">
        <v>27</v>
      </c>
      <c r="B32" s="40" t="n">
        <f aca="false">125*160</f>
        <v>20000</v>
      </c>
      <c r="C32" s="32" t="n">
        <v>0</v>
      </c>
      <c r="D32" s="32" t="n">
        <v>0</v>
      </c>
      <c r="E32" s="32" t="n">
        <v>0</v>
      </c>
      <c r="F32" s="32" t="n">
        <v>0</v>
      </c>
      <c r="G32" s="32" t="n">
        <v>0</v>
      </c>
      <c r="H32" s="32" t="n">
        <v>0</v>
      </c>
      <c r="I32" s="32" t="n">
        <v>0</v>
      </c>
      <c r="J32" s="32" t="n">
        <v>0</v>
      </c>
      <c r="K32" s="32" t="n">
        <v>0</v>
      </c>
      <c r="L32" s="32" t="n">
        <v>0</v>
      </c>
      <c r="M32" s="32" t="n">
        <v>0</v>
      </c>
      <c r="N32" s="33" t="n">
        <v>0</v>
      </c>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row>
    <row r="33" customFormat="false" ht="15.75" hidden="false" customHeight="false" outlineLevel="0" collapsed="false">
      <c r="A33" s="30" t="s">
        <v>28</v>
      </c>
      <c r="B33" s="40" t="n">
        <f aca="false">150*160</f>
        <v>24000</v>
      </c>
      <c r="C33" s="32" t="n">
        <v>1</v>
      </c>
      <c r="D33" s="32" t="n">
        <v>1</v>
      </c>
      <c r="E33" s="32" t="n">
        <v>1</v>
      </c>
      <c r="F33" s="32" t="n">
        <v>1</v>
      </c>
      <c r="G33" s="32" t="n">
        <v>1</v>
      </c>
      <c r="H33" s="32" t="n">
        <v>1</v>
      </c>
      <c r="I33" s="32" t="n">
        <v>1</v>
      </c>
      <c r="J33" s="32" t="n">
        <v>1</v>
      </c>
      <c r="K33" s="32" t="n">
        <v>1</v>
      </c>
      <c r="L33" s="32" t="n">
        <v>1</v>
      </c>
      <c r="M33" s="32" t="n">
        <v>1</v>
      </c>
      <c r="N33" s="32" t="n">
        <v>1</v>
      </c>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row>
    <row r="34" customFormat="false" ht="15.75" hidden="false" customHeight="false" outlineLevel="0" collapsed="false">
      <c r="A34" s="35" t="s">
        <v>29</v>
      </c>
      <c r="B34" s="41"/>
      <c r="C34" s="37" t="n">
        <f aca="false">SUM(C29:C33)</f>
        <v>1</v>
      </c>
      <c r="D34" s="37" t="n">
        <f aca="false">SUM(D29:D33)</f>
        <v>1</v>
      </c>
      <c r="E34" s="37" t="n">
        <f aca="false">SUM(E29:E33)</f>
        <v>1</v>
      </c>
      <c r="F34" s="37" t="n">
        <f aca="false">SUM(F29:F33)</f>
        <v>1</v>
      </c>
      <c r="G34" s="37" t="n">
        <f aca="false">SUM(G29:G33)</f>
        <v>1</v>
      </c>
      <c r="H34" s="37" t="n">
        <f aca="false">SUM(H29:H33)</f>
        <v>1</v>
      </c>
      <c r="I34" s="37" t="n">
        <f aca="false">SUM(I29:I33)</f>
        <v>1</v>
      </c>
      <c r="J34" s="37" t="n">
        <f aca="false">SUM(J29:J33)</f>
        <v>1</v>
      </c>
      <c r="K34" s="37" t="n">
        <f aca="false">SUM(K29:K33)</f>
        <v>1</v>
      </c>
      <c r="L34" s="37" t="n">
        <f aca="false">SUM(L29:L33)</f>
        <v>1</v>
      </c>
      <c r="M34" s="37" t="n">
        <f aca="false">SUM(M29:M33)</f>
        <v>1</v>
      </c>
      <c r="N34" s="38" t="n">
        <f aca="false">SUM(N29:N33)</f>
        <v>1</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39"/>
      <c r="IP34" s="39"/>
      <c r="IQ34" s="39"/>
      <c r="IR34" s="39"/>
      <c r="IS34" s="39"/>
      <c r="IT34" s="39"/>
      <c r="IU34" s="39"/>
      <c r="IV34" s="39"/>
      <c r="IW34" s="39"/>
    </row>
    <row r="35" customFormat="false" ht="15.75" hidden="false" customHeight="false" outlineLevel="0" collapsed="false">
      <c r="A35" s="42" t="s">
        <v>30</v>
      </c>
      <c r="B35" s="43" t="s">
        <v>2</v>
      </c>
      <c r="C35" s="43" t="n">
        <f aca="false">C28+C34</f>
        <v>9</v>
      </c>
      <c r="D35" s="43" t="n">
        <f aca="false">D28+D34</f>
        <v>9</v>
      </c>
      <c r="E35" s="43" t="n">
        <f aca="false">E28+E34</f>
        <v>9</v>
      </c>
      <c r="F35" s="43" t="n">
        <f aca="false">F28+F34</f>
        <v>9</v>
      </c>
      <c r="G35" s="43" t="n">
        <f aca="false">G28+G34</f>
        <v>9</v>
      </c>
      <c r="H35" s="43" t="n">
        <f aca="false">H28+H34</f>
        <v>9</v>
      </c>
      <c r="I35" s="43" t="n">
        <f aca="false">I28+I34</f>
        <v>9</v>
      </c>
      <c r="J35" s="43" t="n">
        <f aca="false">J28+J34</f>
        <v>9</v>
      </c>
      <c r="K35" s="43" t="n">
        <f aca="false">K28+K34</f>
        <v>9</v>
      </c>
      <c r="L35" s="43" t="n">
        <f aca="false">L28+L34</f>
        <v>9</v>
      </c>
      <c r="M35" s="43" t="n">
        <f aca="false">M28+M34</f>
        <v>9</v>
      </c>
      <c r="N35" s="44" t="n">
        <f aca="false">N28+N34</f>
        <v>9</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row>
    <row r="37" customFormat="false" ht="12.75" hidden="false" customHeight="false" outlineLevel="0" collapsed="false">
      <c r="A37" s="45" t="s">
        <v>2</v>
      </c>
    </row>
    <row r="38" customFormat="false" ht="12.75" hidden="false" customHeight="false" outlineLevel="0" collapsed="false">
      <c r="A38" s="46"/>
      <c r="B38" s="46"/>
      <c r="C38" s="47"/>
      <c r="E38" s="46"/>
      <c r="F38" s="46"/>
      <c r="G38" s="46"/>
      <c r="H38" s="46"/>
      <c r="I38" s="46"/>
      <c r="J38" s="46"/>
      <c r="K38" s="46"/>
      <c r="L38" s="46"/>
      <c r="M38" s="46"/>
      <c r="N38" s="46"/>
    </row>
    <row r="39" customFormat="false" ht="12.75" hidden="false" customHeight="false" outlineLevel="0" collapsed="false">
      <c r="A39" s="46"/>
      <c r="B39" s="46"/>
      <c r="C39" s="46"/>
      <c r="E39" s="46"/>
      <c r="F39" s="46"/>
      <c r="G39" s="46"/>
      <c r="H39" s="46"/>
      <c r="I39" s="46"/>
      <c r="J39" s="46"/>
      <c r="K39" s="46"/>
      <c r="L39" s="46"/>
      <c r="M39" s="46"/>
      <c r="N39" s="46"/>
    </row>
    <row r="40" customFormat="false" ht="12.75" hidden="false" customHeight="false" outlineLevel="0" collapsed="false">
      <c r="A40" s="46"/>
      <c r="B40" s="46"/>
      <c r="C40" s="46"/>
      <c r="E40" s="46"/>
      <c r="F40" s="46"/>
      <c r="G40" s="46"/>
      <c r="H40" s="46"/>
      <c r="I40" s="46"/>
      <c r="J40" s="46"/>
      <c r="K40" s="46"/>
      <c r="L40" s="46"/>
      <c r="M40" s="46"/>
      <c r="N40" s="46"/>
    </row>
    <row r="41" customFormat="false" ht="15.75" hidden="false" customHeight="false" outlineLevel="0" collapsed="false">
      <c r="A41" s="48" t="s">
        <v>31</v>
      </c>
      <c r="B41" s="49"/>
      <c r="C41" s="49"/>
      <c r="D41" s="50" t="s">
        <v>32</v>
      </c>
      <c r="E41" s="49"/>
      <c r="F41" s="49"/>
      <c r="G41" s="49"/>
      <c r="H41" s="49"/>
      <c r="I41" s="49"/>
      <c r="J41" s="49"/>
      <c r="K41" s="49"/>
      <c r="L41" s="49"/>
      <c r="M41" s="49"/>
      <c r="N41" s="49"/>
    </row>
    <row r="42" customFormat="false" ht="15.75" hidden="false" customHeight="false" outlineLevel="0" collapsed="false">
      <c r="A42" s="30" t="s">
        <v>6</v>
      </c>
      <c r="B42" s="31" t="n">
        <f aca="false">250000/12</f>
        <v>20833.3333333333</v>
      </c>
      <c r="C42" s="31" t="n">
        <f aca="false">$B$42*C12</f>
        <v>0</v>
      </c>
      <c r="D42" s="31" t="n">
        <f aca="false">$B$42*D12*1.075</f>
        <v>0</v>
      </c>
      <c r="E42" s="31" t="n">
        <f aca="false">$B$42*E12*1.075</f>
        <v>0</v>
      </c>
      <c r="F42" s="31" t="n">
        <f aca="false">$B$42*F12*1.075</f>
        <v>0</v>
      </c>
      <c r="G42" s="31" t="n">
        <f aca="false">$B$42*G12*1.075</f>
        <v>0</v>
      </c>
      <c r="H42" s="31" t="n">
        <f aca="false">$B$42*H12*1.075</f>
        <v>0</v>
      </c>
      <c r="I42" s="31" t="n">
        <f aca="false">$B$42*I12*1.075</f>
        <v>0</v>
      </c>
      <c r="J42" s="31" t="n">
        <f aca="false">$B$42*J12*1.075</f>
        <v>0</v>
      </c>
      <c r="K42" s="31" t="n">
        <f aca="false">$B$42*K12*1.075</f>
        <v>0</v>
      </c>
      <c r="L42" s="31" t="n">
        <f aca="false">$B$42*L12*1.075</f>
        <v>0</v>
      </c>
      <c r="M42" s="31" t="n">
        <f aca="false">$B$42*M12*1.075</f>
        <v>0</v>
      </c>
      <c r="N42" s="31" t="n">
        <f aca="false">$B$42*N12*1.075</f>
        <v>0</v>
      </c>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row>
    <row r="43" customFormat="false" ht="15.75" hidden="false" customHeight="false" outlineLevel="0" collapsed="false">
      <c r="A43" s="30" t="s">
        <v>7</v>
      </c>
      <c r="B43" s="31" t="n">
        <f aca="false">185000/12</f>
        <v>15416.6666666667</v>
      </c>
      <c r="C43" s="31" t="n">
        <f aca="false">$B$43*C13</f>
        <v>0</v>
      </c>
      <c r="D43" s="31" t="n">
        <f aca="false">$B$43*D13*1.075</f>
        <v>0</v>
      </c>
      <c r="E43" s="31" t="n">
        <f aca="false">$B$43*E13*1.075</f>
        <v>0</v>
      </c>
      <c r="F43" s="31" t="n">
        <f aca="false">$B$43*F13*1.075</f>
        <v>0</v>
      </c>
      <c r="G43" s="31" t="n">
        <f aca="false">$B$43*G13*1.075</f>
        <v>0</v>
      </c>
      <c r="H43" s="31" t="n">
        <f aca="false">$B$43*H13*1.075</f>
        <v>0</v>
      </c>
      <c r="I43" s="31" t="n">
        <f aca="false">$B$43*I13*1.075</f>
        <v>0</v>
      </c>
      <c r="J43" s="31" t="n">
        <f aca="false">$B$43*J13*1.075</f>
        <v>0</v>
      </c>
      <c r="K43" s="31" t="n">
        <f aca="false">$B$43*K13*1.075</f>
        <v>0</v>
      </c>
      <c r="L43" s="31" t="n">
        <f aca="false">$B$43*L13*1.075</f>
        <v>0</v>
      </c>
      <c r="M43" s="31" t="n">
        <f aca="false">$B$43*M13*1.075</f>
        <v>0</v>
      </c>
      <c r="N43" s="31" t="n">
        <f aca="false">$B$43*N13*1.075</f>
        <v>0</v>
      </c>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row>
    <row r="44" customFormat="false" ht="15.75" hidden="false" customHeight="false" outlineLevel="0" collapsed="false">
      <c r="A44" s="30" t="s">
        <v>8</v>
      </c>
      <c r="B44" s="31" t="n">
        <f aca="false">140000/12</f>
        <v>11666.6666666667</v>
      </c>
      <c r="C44" s="31" t="n">
        <f aca="false">$B$44*C14</f>
        <v>11666.6666666667</v>
      </c>
      <c r="D44" s="31" t="n">
        <f aca="false">$B$44*D14*1.075</f>
        <v>12541.6666666667</v>
      </c>
      <c r="E44" s="31" t="n">
        <f aca="false">$B$44*E14*1.075</f>
        <v>12541.6666666667</v>
      </c>
      <c r="F44" s="31" t="n">
        <f aca="false">$B$44*F14*1.075</f>
        <v>12541.6666666667</v>
      </c>
      <c r="G44" s="31" t="n">
        <f aca="false">$B$44*G14*1.075</f>
        <v>12541.6666666667</v>
      </c>
      <c r="H44" s="31" t="n">
        <f aca="false">$B$44*H14*1.075</f>
        <v>12541.6666666667</v>
      </c>
      <c r="I44" s="31" t="n">
        <f aca="false">$B$44*I14*1.075</f>
        <v>12541.6666666667</v>
      </c>
      <c r="J44" s="31" t="n">
        <f aca="false">$B$44*J14*1.075</f>
        <v>12541.6666666667</v>
      </c>
      <c r="K44" s="31" t="n">
        <f aca="false">$B$44*K14*1.075</f>
        <v>12541.6666666667</v>
      </c>
      <c r="L44" s="31" t="n">
        <f aca="false">$B$44*L14*1.075</f>
        <v>12541.6666666667</v>
      </c>
      <c r="M44" s="31" t="n">
        <f aca="false">$B$44*M14*1.075</f>
        <v>12541.6666666667</v>
      </c>
      <c r="N44" s="31" t="n">
        <f aca="false">$B$44*N14*1.075</f>
        <v>12541.6666666667</v>
      </c>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row>
    <row r="45" customFormat="false" ht="15.75" hidden="false" customHeight="false" outlineLevel="0" collapsed="false">
      <c r="A45" s="30" t="s">
        <v>9</v>
      </c>
      <c r="B45" s="31" t="n">
        <f aca="false">120000/12</f>
        <v>10000</v>
      </c>
      <c r="C45" s="31" t="n">
        <f aca="false">$B$45*C15</f>
        <v>10000</v>
      </c>
      <c r="D45" s="31" t="n">
        <f aca="false">$B$45*D15*1.075</f>
        <v>10750</v>
      </c>
      <c r="E45" s="31" t="n">
        <f aca="false">$B$45*E15*1.075</f>
        <v>10750</v>
      </c>
      <c r="F45" s="31" t="n">
        <f aca="false">$B$45*F15*1.075</f>
        <v>10750</v>
      </c>
      <c r="G45" s="31" t="n">
        <f aca="false">$B$45*G15*1.075</f>
        <v>10750</v>
      </c>
      <c r="H45" s="31" t="n">
        <f aca="false">$B$45*H15*1.075</f>
        <v>10750</v>
      </c>
      <c r="I45" s="31" t="n">
        <f aca="false">$B$45*I15*1.075</f>
        <v>10750</v>
      </c>
      <c r="J45" s="31" t="n">
        <f aca="false">$B$45*J15*1.075</f>
        <v>10750</v>
      </c>
      <c r="K45" s="31" t="n">
        <f aca="false">$B$45*K15*1.075</f>
        <v>10750</v>
      </c>
      <c r="L45" s="31" t="n">
        <f aca="false">$B$45*L15*1.075</f>
        <v>10750</v>
      </c>
      <c r="M45" s="31" t="n">
        <f aca="false">$B$45*M15*1.075</f>
        <v>10750</v>
      </c>
      <c r="N45" s="31" t="n">
        <f aca="false">$B$45*N15*1.075</f>
        <v>10750</v>
      </c>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row>
    <row r="46" customFormat="false" ht="15.75" hidden="false" customHeight="false" outlineLevel="0" collapsed="false">
      <c r="A46" s="30" t="s">
        <v>10</v>
      </c>
      <c r="B46" s="31" t="n">
        <f aca="false">85000/12</f>
        <v>7083.33333333333</v>
      </c>
      <c r="C46" s="31" t="n">
        <f aca="false">$B$46*C16</f>
        <v>28333.3333333333</v>
      </c>
      <c r="D46" s="31" t="n">
        <f aca="false">$B$46*D16*1.075</f>
        <v>30458.3333333333</v>
      </c>
      <c r="E46" s="31" t="n">
        <f aca="false">$B$46*E16*1.075</f>
        <v>30458.3333333333</v>
      </c>
      <c r="F46" s="31" t="n">
        <f aca="false">$B$46*F16*1.075</f>
        <v>30458.3333333333</v>
      </c>
      <c r="G46" s="31" t="n">
        <f aca="false">$B$46*G16*1.075</f>
        <v>30458.3333333333</v>
      </c>
      <c r="H46" s="31" t="n">
        <f aca="false">$B$46*H16*1.075</f>
        <v>30458.3333333333</v>
      </c>
      <c r="I46" s="31" t="n">
        <f aca="false">$B$46*I16*1.075</f>
        <v>30458.3333333333</v>
      </c>
      <c r="J46" s="31" t="n">
        <f aca="false">$B$46*J16*1.075</f>
        <v>30458.3333333333</v>
      </c>
      <c r="K46" s="31" t="n">
        <f aca="false">$B$46*K16*1.075</f>
        <v>30458.3333333333</v>
      </c>
      <c r="L46" s="31" t="n">
        <f aca="false">$B$46*L16*1.075</f>
        <v>30458.3333333333</v>
      </c>
      <c r="M46" s="31" t="n">
        <f aca="false">$B$46*M16*1.075</f>
        <v>30458.3333333333</v>
      </c>
      <c r="N46" s="31" t="n">
        <f aca="false">$B$46*N16*1.075</f>
        <v>30458.3333333333</v>
      </c>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row>
    <row r="47" customFormat="false" ht="15.75" hidden="false" customHeight="false" outlineLevel="0" collapsed="false">
      <c r="A47" s="30" t="s">
        <v>11</v>
      </c>
      <c r="B47" s="31" t="n">
        <f aca="false">65000/12</f>
        <v>5416.66666666667</v>
      </c>
      <c r="C47" s="31" t="n">
        <f aca="false">$B$47*C17</f>
        <v>10833.3333333333</v>
      </c>
      <c r="D47" s="31" t="n">
        <f aca="false">$B$47*D17*1.075</f>
        <v>11645.8333333333</v>
      </c>
      <c r="E47" s="31" t="n">
        <f aca="false">$B$47*E17*1.075</f>
        <v>11645.8333333333</v>
      </c>
      <c r="F47" s="31" t="n">
        <f aca="false">$B$47*F17*1.075</f>
        <v>11645.8333333333</v>
      </c>
      <c r="G47" s="31" t="n">
        <f aca="false">$B$47*G17*1.075</f>
        <v>11645.8333333333</v>
      </c>
      <c r="H47" s="31" t="n">
        <f aca="false">$B$47*H17*1.075</f>
        <v>11645.8333333333</v>
      </c>
      <c r="I47" s="31" t="n">
        <f aca="false">$B$47*I17*1.075</f>
        <v>11645.8333333333</v>
      </c>
      <c r="J47" s="31" t="n">
        <f aca="false">$B$47*J17*1.075</f>
        <v>11645.8333333333</v>
      </c>
      <c r="K47" s="31" t="n">
        <f aca="false">$B$47*K17*1.075</f>
        <v>11645.8333333333</v>
      </c>
      <c r="L47" s="31" t="n">
        <f aca="false">$B$47*L17*1.075</f>
        <v>11645.8333333333</v>
      </c>
      <c r="M47" s="31" t="n">
        <f aca="false">$B$47*M17*1.075</f>
        <v>11645.8333333333</v>
      </c>
      <c r="N47" s="31" t="n">
        <f aca="false">$B$47*N17*1.075</f>
        <v>11645.8333333333</v>
      </c>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c r="EU47" s="34"/>
      <c r="EV47" s="34"/>
      <c r="EW47" s="34"/>
      <c r="EX47" s="34"/>
      <c r="EY47" s="34"/>
      <c r="EZ47" s="34"/>
      <c r="FA47" s="34"/>
      <c r="FB47" s="34"/>
      <c r="FC47" s="34"/>
      <c r="FD47" s="34"/>
      <c r="FE47" s="34"/>
      <c r="FF47" s="34"/>
      <c r="FG47" s="34"/>
      <c r="FH47" s="34"/>
      <c r="FI47" s="34"/>
      <c r="FJ47" s="34"/>
      <c r="FK47" s="34"/>
      <c r="FL47" s="34"/>
      <c r="FM47" s="34"/>
      <c r="FN47" s="34"/>
      <c r="FO47" s="34"/>
      <c r="FP47" s="34"/>
      <c r="FQ47" s="34"/>
      <c r="FR47" s="34"/>
      <c r="FS47" s="34"/>
      <c r="FT47" s="34"/>
      <c r="FU47" s="34"/>
      <c r="FV47" s="34"/>
      <c r="FW47" s="34"/>
      <c r="FX47" s="34"/>
      <c r="FY47" s="34"/>
      <c r="FZ47" s="34"/>
      <c r="GA47" s="34"/>
      <c r="GB47" s="34"/>
      <c r="GC47" s="34"/>
      <c r="GD47" s="34"/>
      <c r="GE47" s="34"/>
      <c r="GF47" s="34"/>
      <c r="GG47" s="34"/>
      <c r="GH47" s="34"/>
      <c r="GI47" s="34"/>
      <c r="GJ47" s="34"/>
      <c r="GK47" s="34"/>
      <c r="GL47" s="34"/>
      <c r="GM47" s="34"/>
      <c r="GN47" s="34"/>
      <c r="GO47" s="34"/>
      <c r="GP47" s="34"/>
      <c r="GQ47" s="34"/>
      <c r="GR47" s="34"/>
      <c r="GS47" s="34"/>
      <c r="GT47" s="34"/>
      <c r="GU47" s="34"/>
      <c r="GV47" s="34"/>
      <c r="GW47" s="34"/>
      <c r="GX47" s="34"/>
      <c r="GY47" s="34"/>
      <c r="GZ47" s="34"/>
      <c r="HA47" s="34"/>
      <c r="HB47" s="34"/>
      <c r="HC47" s="34"/>
      <c r="HD47" s="34"/>
      <c r="HE47" s="34"/>
      <c r="HF47" s="34"/>
      <c r="HG47" s="34"/>
      <c r="HH47" s="34"/>
      <c r="HI47" s="34"/>
      <c r="HJ47" s="34"/>
      <c r="HK47" s="34"/>
      <c r="HL47" s="34"/>
      <c r="HM47" s="34"/>
      <c r="HN47" s="34"/>
      <c r="HO47" s="34"/>
      <c r="HP47" s="34"/>
      <c r="HQ47" s="34"/>
      <c r="HR47" s="34"/>
      <c r="HS47" s="34"/>
      <c r="HT47" s="34"/>
      <c r="HU47" s="34"/>
      <c r="HV47" s="34"/>
      <c r="HW47" s="34"/>
      <c r="HX47" s="34"/>
      <c r="HY47" s="34"/>
      <c r="HZ47" s="34"/>
      <c r="IA47" s="34"/>
      <c r="IB47" s="34"/>
      <c r="IC47" s="34"/>
      <c r="ID47" s="34"/>
      <c r="IE47" s="34"/>
      <c r="IF47" s="34"/>
      <c r="IG47" s="34"/>
      <c r="IH47" s="34"/>
      <c r="II47" s="34"/>
      <c r="IJ47" s="34"/>
      <c r="IK47" s="34"/>
      <c r="IL47" s="34"/>
      <c r="IM47" s="34"/>
      <c r="IN47" s="34"/>
      <c r="IO47" s="34"/>
      <c r="IP47" s="34"/>
      <c r="IQ47" s="34"/>
      <c r="IR47" s="34"/>
      <c r="IS47" s="34"/>
      <c r="IT47" s="34"/>
      <c r="IU47" s="34"/>
      <c r="IV47" s="34"/>
      <c r="IW47" s="34"/>
    </row>
    <row r="48" customFormat="false" ht="15.75" hidden="false" customHeight="false" outlineLevel="0" collapsed="false">
      <c r="A48" s="30" t="s">
        <v>12</v>
      </c>
      <c r="B48" s="31" t="n">
        <f aca="false">50000/12</f>
        <v>4166.66666666667</v>
      </c>
      <c r="C48" s="31" t="n">
        <f aca="false">$B$48*C18</f>
        <v>0</v>
      </c>
      <c r="D48" s="31" t="n">
        <f aca="false">$B$48*D18*1.075</f>
        <v>0</v>
      </c>
      <c r="E48" s="31" t="n">
        <f aca="false">$B$48*E18*1.075</f>
        <v>0</v>
      </c>
      <c r="F48" s="31" t="n">
        <f aca="false">$B$48*F18*1.075</f>
        <v>0</v>
      </c>
      <c r="G48" s="31" t="n">
        <f aca="false">$B$48*G18*1.075</f>
        <v>0</v>
      </c>
      <c r="H48" s="31" t="n">
        <f aca="false">$B$48*H18*1.075</f>
        <v>0</v>
      </c>
      <c r="I48" s="31" t="n">
        <f aca="false">$B$48*I18*1.075</f>
        <v>0</v>
      </c>
      <c r="J48" s="31" t="n">
        <f aca="false">$B$48*J18*1.075</f>
        <v>0</v>
      </c>
      <c r="K48" s="31" t="n">
        <f aca="false">$B$48*K18*1.075</f>
        <v>0</v>
      </c>
      <c r="L48" s="31" t="n">
        <f aca="false">$B$48*L18*1.075</f>
        <v>0</v>
      </c>
      <c r="M48" s="31" t="n">
        <f aca="false">$B$48*M18*1.075</f>
        <v>0</v>
      </c>
      <c r="N48" s="31" t="n">
        <f aca="false">$B$48*N18*1.075</f>
        <v>0</v>
      </c>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row>
    <row r="49" customFormat="false" ht="15.75" hidden="false" customHeight="false" outlineLevel="0" collapsed="false">
      <c r="A49" s="30" t="s">
        <v>13</v>
      </c>
      <c r="B49" s="31" t="n">
        <f aca="false">41000/12</f>
        <v>3416.66666666667</v>
      </c>
      <c r="C49" s="31" t="n">
        <f aca="false">$B$49*C19</f>
        <v>0</v>
      </c>
      <c r="D49" s="31" t="n">
        <f aca="false">$B$49*D19*1.075</f>
        <v>0</v>
      </c>
      <c r="E49" s="31" t="n">
        <f aca="false">$B$49*E19*1.075</f>
        <v>0</v>
      </c>
      <c r="F49" s="31" t="n">
        <f aca="false">$B$49*F19*1.075</f>
        <v>0</v>
      </c>
      <c r="G49" s="31" t="n">
        <f aca="false">$B$49*G19*1.075</f>
        <v>0</v>
      </c>
      <c r="H49" s="31" t="n">
        <f aca="false">$B$49*H19*1.075</f>
        <v>0</v>
      </c>
      <c r="I49" s="31" t="n">
        <f aca="false">$B$49*I19*1.075</f>
        <v>0</v>
      </c>
      <c r="J49" s="31" t="n">
        <f aca="false">$B$49*J19*1.075</f>
        <v>0</v>
      </c>
      <c r="K49" s="31" t="n">
        <f aca="false">$B$49*K19*1.075</f>
        <v>0</v>
      </c>
      <c r="L49" s="31" t="n">
        <f aca="false">$B$49*L19*1.075</f>
        <v>0</v>
      </c>
      <c r="M49" s="31" t="n">
        <f aca="false">$B$49*M19*1.075</f>
        <v>0</v>
      </c>
      <c r="N49" s="31" t="n">
        <f aca="false">$B$49*N19*1.075</f>
        <v>0</v>
      </c>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row>
    <row r="50" customFormat="false" ht="12.75" hidden="false" customHeight="false" outlineLevel="0" collapsed="false">
      <c r="A50" s="51"/>
      <c r="B50" s="46"/>
      <c r="C50" s="46"/>
      <c r="D50" s="46"/>
      <c r="E50" s="46"/>
      <c r="F50" s="46"/>
      <c r="G50" s="46"/>
      <c r="H50" s="46"/>
      <c r="I50" s="46"/>
      <c r="J50" s="46"/>
      <c r="K50" s="46"/>
      <c r="L50" s="46"/>
      <c r="M50" s="46"/>
      <c r="N50" s="46"/>
    </row>
    <row r="51" customFormat="false" ht="12.75" hidden="false" customHeight="false" outlineLevel="0" collapsed="false">
      <c r="A51" s="51"/>
      <c r="B51" s="46"/>
      <c r="C51" s="46"/>
      <c r="D51" s="46"/>
      <c r="E51" s="46"/>
      <c r="F51" s="46"/>
      <c r="G51" s="46"/>
      <c r="H51" s="46"/>
      <c r="I51" s="46"/>
      <c r="J51" s="46"/>
      <c r="K51" s="46"/>
      <c r="L51" s="46"/>
      <c r="M51" s="46"/>
      <c r="N51" s="46"/>
    </row>
    <row r="52" customFormat="false" ht="15.75" hidden="false" customHeight="false" outlineLevel="0" collapsed="false">
      <c r="A52" s="30" t="s">
        <v>16</v>
      </c>
      <c r="B52" s="31"/>
      <c r="C52" s="31" t="n">
        <f aca="false">$B$52*C22</f>
        <v>0</v>
      </c>
      <c r="D52" s="31" t="n">
        <f aca="false">$B$52*D22*1.075</f>
        <v>0</v>
      </c>
      <c r="E52" s="31" t="n">
        <f aca="false">$B$52*E22*1.075</f>
        <v>0</v>
      </c>
      <c r="F52" s="31" t="n">
        <f aca="false">$B$52*F22*1.075</f>
        <v>0</v>
      </c>
      <c r="G52" s="31" t="n">
        <f aca="false">$B$52*G22*1.075</f>
        <v>0</v>
      </c>
      <c r="H52" s="31" t="n">
        <f aca="false">$B$52*H22*1.075</f>
        <v>0</v>
      </c>
      <c r="I52" s="31" t="n">
        <f aca="false">$B$52*I22*1.075</f>
        <v>0</v>
      </c>
      <c r="J52" s="31" t="n">
        <f aca="false">$B$52*J22*1.075</f>
        <v>0</v>
      </c>
      <c r="K52" s="31" t="n">
        <f aca="false">$B$52*K22*1.075</f>
        <v>0</v>
      </c>
      <c r="L52" s="31" t="n">
        <f aca="false">$B$52*L22*1.075</f>
        <v>0</v>
      </c>
      <c r="M52" s="31" t="n">
        <f aca="false">$B$52*M22*1.075</f>
        <v>0</v>
      </c>
      <c r="N52" s="31" t="n">
        <f aca="false">$B$52*N22*1.075</f>
        <v>0</v>
      </c>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row>
    <row r="53" customFormat="false" ht="15.75" hidden="false" customHeight="false" outlineLevel="0" collapsed="false">
      <c r="A53" s="30" t="s">
        <v>17</v>
      </c>
      <c r="B53" s="31"/>
      <c r="C53" s="31" t="n">
        <f aca="false">$B$53*C23</f>
        <v>0</v>
      </c>
      <c r="D53" s="31" t="n">
        <f aca="false">$B$53*D23*1.075</f>
        <v>0</v>
      </c>
      <c r="E53" s="31" t="n">
        <f aca="false">$B$53*E23*1.075</f>
        <v>0</v>
      </c>
      <c r="F53" s="31" t="n">
        <f aca="false">$B$53*F23*1.075</f>
        <v>0</v>
      </c>
      <c r="G53" s="31" t="n">
        <f aca="false">$B$53*G23*1.075</f>
        <v>0</v>
      </c>
      <c r="H53" s="31" t="n">
        <f aca="false">$B$53*H23*1.075</f>
        <v>0</v>
      </c>
      <c r="I53" s="31" t="n">
        <f aca="false">$B$53*I23*1.075</f>
        <v>0</v>
      </c>
      <c r="J53" s="31" t="n">
        <f aca="false">$B$53*J23*1.075</f>
        <v>0</v>
      </c>
      <c r="K53" s="31" t="n">
        <f aca="false">$B$53*K23*1.075</f>
        <v>0</v>
      </c>
      <c r="L53" s="31" t="n">
        <f aca="false">$B$53*L23*1.075</f>
        <v>0</v>
      </c>
      <c r="M53" s="31" t="n">
        <f aca="false">$B$53*M23*1.075</f>
        <v>0</v>
      </c>
      <c r="N53" s="31" t="n">
        <f aca="false">$B$53*N23*1.075</f>
        <v>0</v>
      </c>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row>
    <row r="54" customFormat="false" ht="15.75" hidden="false" customHeight="false" outlineLevel="0" collapsed="false">
      <c r="A54" s="30" t="s">
        <v>18</v>
      </c>
      <c r="B54" s="31"/>
      <c r="C54" s="31" t="n">
        <f aca="false">$B$54*C24</f>
        <v>0</v>
      </c>
      <c r="D54" s="31" t="n">
        <f aca="false">$B$54*D24*1.075</f>
        <v>0</v>
      </c>
      <c r="E54" s="31" t="n">
        <f aca="false">$B$54*E24*1.075</f>
        <v>0</v>
      </c>
      <c r="F54" s="31" t="n">
        <f aca="false">$B$54*F24*1.075</f>
        <v>0</v>
      </c>
      <c r="G54" s="31" t="n">
        <f aca="false">$B$54*G24*1.075</f>
        <v>0</v>
      </c>
      <c r="H54" s="31" t="n">
        <f aca="false">$B$54*H24*1.075</f>
        <v>0</v>
      </c>
      <c r="I54" s="31" t="n">
        <f aca="false">$B$54*I24*1.075</f>
        <v>0</v>
      </c>
      <c r="J54" s="31" t="n">
        <f aca="false">$B$54*J24*1.075</f>
        <v>0</v>
      </c>
      <c r="K54" s="31" t="n">
        <f aca="false">$B$54*K24*1.075</f>
        <v>0</v>
      </c>
      <c r="L54" s="31" t="n">
        <f aca="false">$B$54*L24*1.075</f>
        <v>0</v>
      </c>
      <c r="M54" s="31" t="n">
        <f aca="false">$B$54*M24*1.075</f>
        <v>0</v>
      </c>
      <c r="N54" s="31" t="n">
        <f aca="false">$B$54*N24*1.075</f>
        <v>0</v>
      </c>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row>
    <row r="55" customFormat="false" ht="12.75" hidden="false" customHeight="false" outlineLevel="0" collapsed="false">
      <c r="A55" s="51"/>
      <c r="B55" s="46"/>
      <c r="C55" s="46"/>
      <c r="D55" s="46"/>
      <c r="E55" s="46"/>
      <c r="F55" s="46"/>
      <c r="G55" s="46"/>
      <c r="H55" s="46"/>
      <c r="I55" s="46"/>
      <c r="J55" s="46"/>
      <c r="K55" s="46"/>
      <c r="L55" s="46"/>
      <c r="M55" s="46"/>
      <c r="N55" s="46"/>
    </row>
    <row r="56" customFormat="false" ht="15.75" hidden="false" customHeight="false" outlineLevel="0" collapsed="false">
      <c r="A56" s="30" t="s">
        <v>20</v>
      </c>
      <c r="B56" s="31" t="n">
        <f aca="false">30000/12</f>
        <v>2500</v>
      </c>
      <c r="C56" s="31" t="n">
        <f aca="false">$B$56*C26</f>
        <v>0</v>
      </c>
      <c r="D56" s="31" t="n">
        <f aca="false">$B$56*D26*1.075</f>
        <v>0</v>
      </c>
      <c r="E56" s="31" t="n">
        <f aca="false">$B$56*E26*1.075</f>
        <v>0</v>
      </c>
      <c r="F56" s="31" t="n">
        <f aca="false">$B$56*F26*1.075</f>
        <v>0</v>
      </c>
      <c r="G56" s="31" t="n">
        <f aca="false">$B$56*G26*1.075</f>
        <v>0</v>
      </c>
      <c r="H56" s="31" t="n">
        <f aca="false">$B$56*H26*1.075</f>
        <v>0</v>
      </c>
      <c r="I56" s="31" t="n">
        <f aca="false">$B$56*I26*1.075</f>
        <v>0</v>
      </c>
      <c r="J56" s="31" t="n">
        <f aca="false">$B$56*J26*1.075</f>
        <v>0</v>
      </c>
      <c r="K56" s="31" t="n">
        <f aca="false">$B$56*K26*1.075</f>
        <v>0</v>
      </c>
      <c r="L56" s="31" t="n">
        <f aca="false">$B$56*L26*1.075</f>
        <v>0</v>
      </c>
      <c r="M56" s="31" t="n">
        <f aca="false">$B$56*M26*1.075</f>
        <v>0</v>
      </c>
      <c r="N56" s="31" t="n">
        <f aca="false">$B$56*N26*1.075</f>
        <v>0</v>
      </c>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row>
    <row r="57" customFormat="false" ht="15.75" hidden="false" customHeight="false" outlineLevel="0" collapsed="false">
      <c r="A57" s="30" t="s">
        <v>21</v>
      </c>
      <c r="B57" s="31" t="n">
        <f aca="false">60000/12</f>
        <v>5000</v>
      </c>
      <c r="C57" s="31" t="n">
        <f aca="false">$B$57*C27</f>
        <v>0</v>
      </c>
      <c r="D57" s="31" t="n">
        <f aca="false">$B$57*D27*1.075</f>
        <v>0</v>
      </c>
      <c r="E57" s="31" t="n">
        <f aca="false">$B$57*E27*1.075</f>
        <v>0</v>
      </c>
      <c r="F57" s="31" t="n">
        <f aca="false">$B$57*F27*1.075</f>
        <v>0</v>
      </c>
      <c r="G57" s="31" t="n">
        <f aca="false">$B$57*G27*1.075</f>
        <v>0</v>
      </c>
      <c r="H57" s="31" t="n">
        <f aca="false">$B$57*H27*1.075</f>
        <v>0</v>
      </c>
      <c r="I57" s="31" t="n">
        <f aca="false">$B$57*I27*1.075</f>
        <v>0</v>
      </c>
      <c r="J57" s="31" t="n">
        <f aca="false">$B$57*J27*1.075</f>
        <v>0</v>
      </c>
      <c r="K57" s="31" t="n">
        <f aca="false">$B$57*K27*1.075</f>
        <v>0</v>
      </c>
      <c r="L57" s="31" t="n">
        <f aca="false">$B$57*L27*1.075</f>
        <v>0</v>
      </c>
      <c r="M57" s="31" t="n">
        <f aca="false">$B$57*M27*1.075</f>
        <v>0</v>
      </c>
      <c r="N57" s="31" t="n">
        <f aca="false">$B$57*N27*1.075</f>
        <v>0</v>
      </c>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row>
    <row r="58" customFormat="false" ht="15.75" hidden="false" customHeight="false" outlineLevel="0" collapsed="false">
      <c r="A58" s="35" t="s">
        <v>33</v>
      </c>
      <c r="B58" s="52"/>
      <c r="C58" s="53" t="n">
        <f aca="false">SUM(C42:C57)</f>
        <v>60833.3333333333</v>
      </c>
      <c r="D58" s="53" t="n">
        <f aca="false">SUM(D42:D57)</f>
        <v>65395.8333333333</v>
      </c>
      <c r="E58" s="53" t="n">
        <f aca="false">SUM(E42:E57)</f>
        <v>65395.8333333333</v>
      </c>
      <c r="F58" s="53" t="n">
        <f aca="false">SUM(F42:F57)</f>
        <v>65395.8333333333</v>
      </c>
      <c r="G58" s="53" t="n">
        <f aca="false">SUM(G42:G57)</f>
        <v>65395.8333333333</v>
      </c>
      <c r="H58" s="53" t="n">
        <f aca="false">SUM(H42:H57)</f>
        <v>65395.8333333333</v>
      </c>
      <c r="I58" s="53" t="n">
        <f aca="false">SUM(I42:I57)</f>
        <v>65395.8333333333</v>
      </c>
      <c r="J58" s="53" t="n">
        <f aca="false">SUM(J42:J57)</f>
        <v>65395.8333333333</v>
      </c>
      <c r="K58" s="53" t="n">
        <f aca="false">SUM(K42:K57)</f>
        <v>65395.8333333333</v>
      </c>
      <c r="L58" s="53" t="n">
        <f aca="false">SUM(L42:L57)</f>
        <v>65395.8333333333</v>
      </c>
      <c r="M58" s="53" t="n">
        <f aca="false">SUM(M42:M57)</f>
        <v>65395.8333333333</v>
      </c>
      <c r="N58" s="53" t="n">
        <f aca="false">SUM(N42:N57)</f>
        <v>65395.8333333333</v>
      </c>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39"/>
      <c r="DE58" s="39"/>
      <c r="DF58" s="39"/>
      <c r="DG58" s="39"/>
      <c r="DH58" s="39"/>
      <c r="DI58" s="39"/>
      <c r="DJ58" s="39"/>
      <c r="DK58" s="39"/>
      <c r="DL58" s="39"/>
      <c r="DM58" s="39"/>
      <c r="DN58" s="39"/>
      <c r="DO58" s="39"/>
      <c r="DP58" s="39"/>
      <c r="DQ58" s="39"/>
      <c r="DR58" s="39"/>
      <c r="DS58" s="39"/>
      <c r="DT58" s="39"/>
      <c r="DU58" s="39"/>
      <c r="DV58" s="39"/>
      <c r="DW58" s="39"/>
      <c r="DX58" s="39"/>
      <c r="DY58" s="39"/>
      <c r="DZ58" s="39"/>
      <c r="EA58" s="39"/>
      <c r="EB58" s="39"/>
      <c r="EC58" s="39"/>
      <c r="ED58" s="39"/>
      <c r="EE58" s="39"/>
      <c r="EF58" s="39"/>
      <c r="EG58" s="39"/>
      <c r="EH58" s="39"/>
      <c r="EI58" s="39"/>
      <c r="EJ58" s="39"/>
      <c r="EK58" s="39"/>
      <c r="EL58" s="39"/>
      <c r="EM58" s="39"/>
      <c r="EN58" s="39"/>
      <c r="EO58" s="39"/>
      <c r="EP58" s="39"/>
      <c r="EQ58" s="39"/>
      <c r="ER58" s="39"/>
      <c r="ES58" s="39"/>
      <c r="ET58" s="39"/>
      <c r="EU58" s="39"/>
      <c r="EV58" s="39"/>
      <c r="EW58" s="39"/>
      <c r="EX58" s="39"/>
      <c r="EY58" s="39"/>
      <c r="EZ58" s="39"/>
      <c r="FA58" s="39"/>
      <c r="FB58" s="39"/>
      <c r="FC58" s="39"/>
      <c r="FD58" s="39"/>
      <c r="FE58" s="39"/>
      <c r="FF58" s="39"/>
      <c r="FG58" s="39"/>
      <c r="FH58" s="39"/>
      <c r="FI58" s="39"/>
      <c r="FJ58" s="39"/>
      <c r="FK58" s="39"/>
      <c r="FL58" s="39"/>
      <c r="FM58" s="39"/>
      <c r="FN58" s="39"/>
      <c r="FO58" s="39"/>
      <c r="FP58" s="39"/>
      <c r="FQ58" s="39"/>
      <c r="FR58" s="39"/>
      <c r="FS58" s="39"/>
      <c r="FT58" s="39"/>
      <c r="FU58" s="39"/>
      <c r="FV58" s="39"/>
      <c r="FW58" s="39"/>
      <c r="FX58" s="39"/>
      <c r="FY58" s="39"/>
      <c r="FZ58" s="39"/>
      <c r="GA58" s="39"/>
      <c r="GB58" s="39"/>
      <c r="GC58" s="39"/>
      <c r="GD58" s="39"/>
      <c r="GE58" s="39"/>
      <c r="GF58" s="39"/>
      <c r="GG58" s="39"/>
      <c r="GH58" s="39"/>
      <c r="GI58" s="39"/>
      <c r="GJ58" s="39"/>
      <c r="GK58" s="39"/>
      <c r="GL58" s="39"/>
      <c r="GM58" s="39"/>
      <c r="GN58" s="39"/>
      <c r="GO58" s="39"/>
      <c r="GP58" s="39"/>
      <c r="GQ58" s="39"/>
      <c r="GR58" s="39"/>
      <c r="GS58" s="39"/>
      <c r="GT58" s="39"/>
      <c r="GU58" s="39"/>
      <c r="GV58" s="39"/>
      <c r="GW58" s="39"/>
      <c r="GX58" s="39"/>
      <c r="GY58" s="39"/>
      <c r="GZ58" s="39"/>
      <c r="HA58" s="39"/>
      <c r="HB58" s="39"/>
      <c r="HC58" s="39"/>
      <c r="HD58" s="39"/>
      <c r="HE58" s="39"/>
      <c r="HF58" s="39"/>
      <c r="HG58" s="39"/>
      <c r="HH58" s="39"/>
      <c r="HI58" s="39"/>
      <c r="HJ58" s="39"/>
      <c r="HK58" s="39"/>
      <c r="HL58" s="39"/>
      <c r="HM58" s="39"/>
      <c r="HN58" s="39"/>
      <c r="HO58" s="39"/>
      <c r="HP58" s="39"/>
      <c r="HQ58" s="39"/>
      <c r="HR58" s="39"/>
      <c r="HS58" s="39"/>
      <c r="HT58" s="39"/>
      <c r="HU58" s="39"/>
      <c r="HV58" s="39"/>
      <c r="HW58" s="39"/>
      <c r="HX58" s="39"/>
      <c r="HY58" s="39"/>
      <c r="HZ58" s="39"/>
      <c r="IA58" s="39"/>
      <c r="IB58" s="39"/>
      <c r="IC58" s="39"/>
      <c r="ID58" s="39"/>
      <c r="IE58" s="39"/>
      <c r="IF58" s="39"/>
      <c r="IG58" s="39"/>
      <c r="IH58" s="39"/>
      <c r="II58" s="39"/>
      <c r="IJ58" s="39"/>
      <c r="IK58" s="39"/>
      <c r="IL58" s="39"/>
      <c r="IM58" s="39"/>
      <c r="IN58" s="39"/>
      <c r="IO58" s="39"/>
      <c r="IP58" s="39"/>
      <c r="IQ58" s="39"/>
      <c r="IR58" s="39"/>
      <c r="IS58" s="39"/>
      <c r="IT58" s="39"/>
      <c r="IU58" s="39"/>
      <c r="IV58" s="39"/>
      <c r="IW58" s="39"/>
    </row>
    <row r="59" customFormat="false" ht="12.75" hidden="false" customHeight="false" outlineLevel="0" collapsed="false">
      <c r="A59" s="51"/>
      <c r="B59" s="46"/>
      <c r="C59" s="46"/>
      <c r="D59" s="46"/>
      <c r="E59" s="46"/>
      <c r="F59" s="46"/>
      <c r="G59" s="46"/>
      <c r="H59" s="46"/>
      <c r="I59" s="46"/>
      <c r="J59" s="46"/>
      <c r="K59" s="46"/>
      <c r="L59" s="46"/>
      <c r="M59" s="46"/>
      <c r="N59" s="46"/>
    </row>
    <row r="60" customFormat="false" ht="12.75" hidden="false" customHeight="false" outlineLevel="0" collapsed="false">
      <c r="A60" s="51"/>
      <c r="B60" s="46" t="s">
        <v>2</v>
      </c>
      <c r="C60" s="46"/>
      <c r="D60" s="46"/>
      <c r="E60" s="46"/>
      <c r="F60" s="46"/>
      <c r="G60" s="46"/>
      <c r="H60" s="46"/>
      <c r="I60" s="46"/>
      <c r="J60" s="46"/>
      <c r="K60" s="46"/>
      <c r="L60" s="46"/>
      <c r="M60" s="46"/>
      <c r="N60" s="46"/>
    </row>
    <row r="61" customFormat="false" ht="15.75" hidden="false" customHeight="false" outlineLevel="0" collapsed="false">
      <c r="A61" s="30" t="s">
        <v>14</v>
      </c>
      <c r="B61" s="31" t="n">
        <f aca="false">124800/12</f>
        <v>10400</v>
      </c>
      <c r="C61" s="31" t="n">
        <f aca="false">$B$61*C20</f>
        <v>0</v>
      </c>
      <c r="D61" s="31" t="n">
        <f aca="false">$B$61*D20*1.075</f>
        <v>0</v>
      </c>
      <c r="E61" s="31" t="n">
        <f aca="false">$B$61*E20*1.075</f>
        <v>0</v>
      </c>
      <c r="F61" s="31" t="n">
        <f aca="false">$B$61*F20*1.075</f>
        <v>0</v>
      </c>
      <c r="G61" s="31" t="n">
        <f aca="false">$B$61*G20*1.075</f>
        <v>0</v>
      </c>
      <c r="H61" s="31" t="n">
        <f aca="false">$B$61*H20*1.075</f>
        <v>0</v>
      </c>
      <c r="I61" s="31" t="n">
        <f aca="false">$B$61*I20*1.075</f>
        <v>0</v>
      </c>
      <c r="J61" s="31" t="n">
        <f aca="false">$B$61*J20*1.075</f>
        <v>0</v>
      </c>
      <c r="K61" s="31" t="n">
        <f aca="false">$B$61*K20*1.075</f>
        <v>0</v>
      </c>
      <c r="L61" s="31" t="n">
        <f aca="false">$B$61*L20*1.075</f>
        <v>0</v>
      </c>
      <c r="M61" s="31" t="n">
        <f aca="false">$B$61*M20*1.075</f>
        <v>0</v>
      </c>
      <c r="N61" s="31" t="n">
        <f aca="false">$B$61*N20*1.075</f>
        <v>0</v>
      </c>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row>
    <row r="62" customFormat="false" ht="15.75" hidden="false" customHeight="false" outlineLevel="0" collapsed="false">
      <c r="A62" s="30" t="s">
        <v>15</v>
      </c>
      <c r="B62" s="31" t="n">
        <f aca="false">76800/12</f>
        <v>6400</v>
      </c>
      <c r="C62" s="31" t="n">
        <f aca="false">$B$62*C21</f>
        <v>0</v>
      </c>
      <c r="D62" s="31" t="n">
        <f aca="false">$B$62*D21*1.075</f>
        <v>0</v>
      </c>
      <c r="E62" s="31" t="n">
        <f aca="false">$B$62*E21*1.075</f>
        <v>0</v>
      </c>
      <c r="F62" s="31" t="n">
        <f aca="false">$B$62*F21*1.075</f>
        <v>0</v>
      </c>
      <c r="G62" s="31" t="n">
        <f aca="false">$B$62*G21*1.075</f>
        <v>0</v>
      </c>
      <c r="H62" s="31" t="n">
        <f aca="false">$B$62*H21*1.075</f>
        <v>0</v>
      </c>
      <c r="I62" s="31" t="n">
        <f aca="false">$B$62*I21*1.075</f>
        <v>0</v>
      </c>
      <c r="J62" s="31" t="n">
        <f aca="false">$B$62*J21*1.075</f>
        <v>0</v>
      </c>
      <c r="K62" s="31" t="n">
        <f aca="false">$B$62*K21*1.075</f>
        <v>0</v>
      </c>
      <c r="L62" s="31" t="n">
        <f aca="false">$B$62*L21*1.075</f>
        <v>0</v>
      </c>
      <c r="M62" s="31" t="n">
        <f aca="false">$B$62*M21*1.075</f>
        <v>0</v>
      </c>
      <c r="N62" s="31" t="n">
        <f aca="false">$B$62*N21*1.075</f>
        <v>0</v>
      </c>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row>
    <row r="63" customFormat="false" ht="15.75" hidden="false" customHeight="false" outlineLevel="0" collapsed="false">
      <c r="A63" s="30" t="s">
        <v>19</v>
      </c>
      <c r="B63" s="31" t="n">
        <f aca="false">97800/12</f>
        <v>8150</v>
      </c>
      <c r="C63" s="31" t="n">
        <f aca="false">$B$63*C25*1.075</f>
        <v>0</v>
      </c>
      <c r="D63" s="31" t="n">
        <f aca="false">$B$63*D25*1.075</f>
        <v>0</v>
      </c>
      <c r="E63" s="31" t="n">
        <f aca="false">$B$63*E25*1.075</f>
        <v>0</v>
      </c>
      <c r="F63" s="31" t="n">
        <f aca="false">$B$63*F25*1.075</f>
        <v>0</v>
      </c>
      <c r="G63" s="31" t="n">
        <f aca="false">$B$63*G25*1.075</f>
        <v>0</v>
      </c>
      <c r="H63" s="31" t="n">
        <f aca="false">$B$63*H25*1.075</f>
        <v>0</v>
      </c>
      <c r="I63" s="31" t="n">
        <f aca="false">$B$63*I25*1.075</f>
        <v>0</v>
      </c>
      <c r="J63" s="31" t="n">
        <f aca="false">$B$63*J25*1.075</f>
        <v>0</v>
      </c>
      <c r="K63" s="31" t="n">
        <f aca="false">$B$63*K25*1.075</f>
        <v>0</v>
      </c>
      <c r="L63" s="31" t="n">
        <f aca="false">$B$63*L25*1.075</f>
        <v>0</v>
      </c>
      <c r="M63" s="31" t="n">
        <f aca="false">$B$63*M25*1.075</f>
        <v>0</v>
      </c>
      <c r="N63" s="31" t="n">
        <f aca="false">$B$63*N25*1.075</f>
        <v>0</v>
      </c>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row>
    <row r="64" customFormat="false" ht="16.5" hidden="false" customHeight="true" outlineLevel="0" collapsed="false">
      <c r="A64" s="35" t="s">
        <v>34</v>
      </c>
      <c r="B64" s="54"/>
      <c r="C64" s="55" t="n">
        <f aca="false">SUM(C61:C63)</f>
        <v>0</v>
      </c>
      <c r="D64" s="55" t="n">
        <f aca="false">SUM(D61:D63)</f>
        <v>0</v>
      </c>
      <c r="E64" s="55" t="n">
        <f aca="false">SUM(E61:E63)</f>
        <v>0</v>
      </c>
      <c r="F64" s="55" t="n">
        <f aca="false">SUM(F61:F63)</f>
        <v>0</v>
      </c>
      <c r="G64" s="55" t="n">
        <f aca="false">SUM(G61:G63)</f>
        <v>0</v>
      </c>
      <c r="H64" s="55" t="n">
        <f aca="false">SUM(H61:H63)</f>
        <v>0</v>
      </c>
      <c r="I64" s="55" t="n">
        <f aca="false">SUM(I61:I63)</f>
        <v>0</v>
      </c>
      <c r="J64" s="55" t="n">
        <f aca="false">SUM(J61:J63)</f>
        <v>0</v>
      </c>
      <c r="K64" s="55" t="n">
        <f aca="false">SUM(K61:K63)</f>
        <v>0</v>
      </c>
      <c r="L64" s="55" t="n">
        <f aca="false">SUM(L61:L63)</f>
        <v>0</v>
      </c>
      <c r="M64" s="55" t="n">
        <f aca="false">SUM(M61:M63)</f>
        <v>0</v>
      </c>
      <c r="N64" s="55" t="n">
        <f aca="false">SUM(N61:N63)</f>
        <v>0</v>
      </c>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c r="DV64" s="56"/>
      <c r="DW64" s="56"/>
      <c r="DX64" s="56"/>
      <c r="DY64" s="56"/>
      <c r="DZ64" s="56"/>
      <c r="EA64" s="56"/>
      <c r="EB64" s="56"/>
      <c r="EC64" s="56"/>
      <c r="ED64" s="56"/>
      <c r="EE64" s="56"/>
      <c r="EF64" s="56"/>
      <c r="EG64" s="56"/>
      <c r="EH64" s="56"/>
      <c r="EI64" s="56"/>
      <c r="EJ64" s="56"/>
      <c r="EK64" s="56"/>
      <c r="EL64" s="56"/>
      <c r="EM64" s="56"/>
      <c r="EN64" s="56"/>
      <c r="EO64" s="56"/>
      <c r="EP64" s="56"/>
      <c r="EQ64" s="56"/>
      <c r="ER64" s="56"/>
      <c r="ES64" s="56"/>
      <c r="ET64" s="56"/>
      <c r="EU64" s="56"/>
      <c r="EV64" s="56"/>
      <c r="EW64" s="56"/>
      <c r="EX64" s="56"/>
      <c r="EY64" s="56"/>
      <c r="EZ64" s="56"/>
      <c r="FA64" s="56"/>
      <c r="FB64" s="56"/>
      <c r="FC64" s="56"/>
      <c r="FD64" s="56"/>
      <c r="FE64" s="56"/>
      <c r="FF64" s="56"/>
      <c r="FG64" s="56"/>
      <c r="FH64" s="56"/>
      <c r="FI64" s="56"/>
      <c r="FJ64" s="56"/>
      <c r="FK64" s="56"/>
      <c r="FL64" s="56"/>
      <c r="FM64" s="56"/>
      <c r="FN64" s="56"/>
      <c r="FO64" s="56"/>
      <c r="FP64" s="56"/>
      <c r="FQ64" s="56"/>
      <c r="FR64" s="56"/>
      <c r="FS64" s="56"/>
      <c r="FT64" s="56"/>
      <c r="FU64" s="56"/>
      <c r="FV64" s="56"/>
      <c r="FW64" s="56"/>
      <c r="FX64" s="56"/>
      <c r="FY64" s="56"/>
      <c r="FZ64" s="56"/>
      <c r="GA64" s="56"/>
      <c r="GB64" s="56"/>
      <c r="GC64" s="56"/>
      <c r="GD64" s="56"/>
      <c r="GE64" s="56"/>
      <c r="GF64" s="56"/>
      <c r="GG64" s="56"/>
      <c r="GH64" s="56"/>
      <c r="GI64" s="56"/>
      <c r="GJ64" s="56"/>
      <c r="GK64" s="56"/>
      <c r="GL64" s="56"/>
      <c r="GM64" s="56"/>
      <c r="GN64" s="56"/>
      <c r="GO64" s="56"/>
      <c r="GP64" s="56"/>
      <c r="GQ64" s="56"/>
      <c r="GR64" s="56"/>
      <c r="GS64" s="56"/>
      <c r="GT64" s="56"/>
      <c r="GU64" s="56"/>
      <c r="GV64" s="56"/>
      <c r="GW64" s="56"/>
      <c r="GX64" s="56"/>
      <c r="GY64" s="56"/>
      <c r="GZ64" s="56"/>
      <c r="HA64" s="56"/>
      <c r="HB64" s="56"/>
      <c r="HC64" s="56"/>
      <c r="HD64" s="56"/>
      <c r="HE64" s="56"/>
      <c r="HF64" s="56"/>
      <c r="HG64" s="56"/>
      <c r="HH64" s="56"/>
      <c r="HI64" s="56"/>
      <c r="HJ64" s="56"/>
      <c r="HK64" s="56"/>
      <c r="HL64" s="56"/>
      <c r="HM64" s="56"/>
      <c r="HN64" s="56"/>
      <c r="HO64" s="56"/>
      <c r="HP64" s="56"/>
      <c r="HQ64" s="56"/>
      <c r="HR64" s="56"/>
      <c r="HS64" s="56"/>
      <c r="HT64" s="56"/>
      <c r="HU64" s="56"/>
      <c r="HV64" s="56"/>
      <c r="HW64" s="56"/>
      <c r="HX64" s="56"/>
      <c r="HY64" s="56"/>
      <c r="HZ64" s="56"/>
      <c r="IA64" s="56"/>
      <c r="IB64" s="56"/>
      <c r="IC64" s="56"/>
      <c r="ID64" s="56"/>
      <c r="IE64" s="56"/>
      <c r="IF64" s="56"/>
      <c r="IG64" s="56"/>
      <c r="IH64" s="56"/>
      <c r="II64" s="56"/>
      <c r="IJ64" s="56"/>
      <c r="IK64" s="56"/>
      <c r="IL64" s="56"/>
      <c r="IM64" s="56"/>
      <c r="IN64" s="56"/>
      <c r="IO64" s="56"/>
      <c r="IP64" s="56"/>
      <c r="IQ64" s="56"/>
      <c r="IR64" s="56"/>
      <c r="IS64" s="56"/>
      <c r="IT64" s="56"/>
      <c r="IU64" s="56"/>
      <c r="IV64" s="56"/>
      <c r="IW64" s="56"/>
    </row>
    <row r="65" customFormat="false" ht="16.5" hidden="false" customHeight="true" outlineLevel="0" collapsed="false">
      <c r="A65" s="35"/>
      <c r="B65" s="54"/>
      <c r="C65" s="57"/>
      <c r="D65" s="57"/>
      <c r="E65" s="57"/>
      <c r="F65" s="57"/>
      <c r="G65" s="57"/>
      <c r="H65" s="57"/>
      <c r="I65" s="57"/>
      <c r="J65" s="57"/>
      <c r="K65" s="57"/>
      <c r="L65" s="57"/>
      <c r="M65" s="57"/>
      <c r="N65" s="57"/>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c r="DV65" s="56"/>
      <c r="DW65" s="56"/>
      <c r="DX65" s="56"/>
      <c r="DY65" s="56"/>
      <c r="DZ65" s="56"/>
      <c r="EA65" s="56"/>
      <c r="EB65" s="56"/>
      <c r="EC65" s="56"/>
      <c r="ED65" s="56"/>
      <c r="EE65" s="56"/>
      <c r="EF65" s="56"/>
      <c r="EG65" s="56"/>
      <c r="EH65" s="56"/>
      <c r="EI65" s="56"/>
      <c r="EJ65" s="56"/>
      <c r="EK65" s="56"/>
      <c r="EL65" s="56"/>
      <c r="EM65" s="56"/>
      <c r="EN65" s="56"/>
      <c r="EO65" s="56"/>
      <c r="EP65" s="56"/>
      <c r="EQ65" s="56"/>
      <c r="ER65" s="56"/>
      <c r="ES65" s="56"/>
      <c r="ET65" s="56"/>
      <c r="EU65" s="56"/>
      <c r="EV65" s="56"/>
      <c r="EW65" s="56"/>
      <c r="EX65" s="56"/>
      <c r="EY65" s="56"/>
      <c r="EZ65" s="56"/>
      <c r="FA65" s="56"/>
      <c r="FB65" s="56"/>
      <c r="FC65" s="56"/>
      <c r="FD65" s="56"/>
      <c r="FE65" s="56"/>
      <c r="FF65" s="56"/>
      <c r="FG65" s="56"/>
      <c r="FH65" s="56"/>
      <c r="FI65" s="56"/>
      <c r="FJ65" s="56"/>
      <c r="FK65" s="56"/>
      <c r="FL65" s="56"/>
      <c r="FM65" s="56"/>
      <c r="FN65" s="56"/>
      <c r="FO65" s="56"/>
      <c r="FP65" s="56"/>
      <c r="FQ65" s="56"/>
      <c r="FR65" s="56"/>
      <c r="FS65" s="56"/>
      <c r="FT65" s="56"/>
      <c r="FU65" s="56"/>
      <c r="FV65" s="56"/>
      <c r="FW65" s="56"/>
      <c r="FX65" s="56"/>
      <c r="FY65" s="56"/>
      <c r="FZ65" s="56"/>
      <c r="GA65" s="56"/>
      <c r="GB65" s="56"/>
      <c r="GC65" s="56"/>
      <c r="GD65" s="56"/>
      <c r="GE65" s="56"/>
      <c r="GF65" s="56"/>
      <c r="GG65" s="56"/>
      <c r="GH65" s="56"/>
      <c r="GI65" s="56"/>
      <c r="GJ65" s="56"/>
      <c r="GK65" s="56"/>
      <c r="GL65" s="56"/>
      <c r="GM65" s="56"/>
      <c r="GN65" s="56"/>
      <c r="GO65" s="56"/>
      <c r="GP65" s="56"/>
      <c r="GQ65" s="56"/>
      <c r="GR65" s="56"/>
      <c r="GS65" s="56"/>
      <c r="GT65" s="56"/>
      <c r="GU65" s="56"/>
      <c r="GV65" s="56"/>
      <c r="GW65" s="56"/>
      <c r="GX65" s="56"/>
      <c r="GY65" s="56"/>
      <c r="GZ65" s="56"/>
      <c r="HA65" s="56"/>
      <c r="HB65" s="56"/>
      <c r="HC65" s="56"/>
      <c r="HD65" s="56"/>
      <c r="HE65" s="56"/>
      <c r="HF65" s="56"/>
      <c r="HG65" s="56"/>
      <c r="HH65" s="56"/>
      <c r="HI65" s="56"/>
      <c r="HJ65" s="56"/>
      <c r="HK65" s="56"/>
      <c r="HL65" s="56"/>
      <c r="HM65" s="56"/>
      <c r="HN65" s="56"/>
      <c r="HO65" s="56"/>
      <c r="HP65" s="56"/>
      <c r="HQ65" s="56"/>
      <c r="HR65" s="56"/>
      <c r="HS65" s="56"/>
      <c r="HT65" s="56"/>
      <c r="HU65" s="56"/>
      <c r="HV65" s="56"/>
      <c r="HW65" s="56"/>
      <c r="HX65" s="56"/>
      <c r="HY65" s="56"/>
      <c r="HZ65" s="56"/>
      <c r="IA65" s="56"/>
      <c r="IB65" s="56"/>
      <c r="IC65" s="56"/>
      <c r="ID65" s="56"/>
      <c r="IE65" s="56"/>
      <c r="IF65" s="56"/>
      <c r="IG65" s="56"/>
      <c r="IH65" s="56"/>
      <c r="II65" s="56"/>
      <c r="IJ65" s="56"/>
      <c r="IK65" s="56"/>
      <c r="IL65" s="56"/>
      <c r="IM65" s="56"/>
      <c r="IN65" s="56"/>
      <c r="IO65" s="56"/>
      <c r="IP65" s="56"/>
      <c r="IQ65" s="56"/>
      <c r="IR65" s="56"/>
      <c r="IS65" s="56"/>
      <c r="IT65" s="56"/>
      <c r="IU65" s="56"/>
      <c r="IV65" s="56"/>
      <c r="IW65" s="56"/>
    </row>
    <row r="66" customFormat="false" ht="16.5" hidden="false" customHeight="true" outlineLevel="0" collapsed="false">
      <c r="A66" s="58" t="s">
        <v>35</v>
      </c>
      <c r="B66" s="59"/>
      <c r="C66" s="60" t="n">
        <f aca="false">+$B$29*C29</f>
        <v>0</v>
      </c>
      <c r="D66" s="60" t="n">
        <f aca="false">+$B$29*D29</f>
        <v>0</v>
      </c>
      <c r="E66" s="60" t="n">
        <f aca="false">+$B$29*E29</f>
        <v>0</v>
      </c>
      <c r="F66" s="60" t="n">
        <f aca="false">+$B$29*F29</f>
        <v>0</v>
      </c>
      <c r="G66" s="60" t="n">
        <f aca="false">+$B$29*G29</f>
        <v>0</v>
      </c>
      <c r="H66" s="60" t="n">
        <f aca="false">+$B$29*H29</f>
        <v>0</v>
      </c>
      <c r="I66" s="60" t="n">
        <f aca="false">+$B$29*I29</f>
        <v>0</v>
      </c>
      <c r="J66" s="60" t="n">
        <f aca="false">+$B$29*J29</f>
        <v>0</v>
      </c>
      <c r="K66" s="60" t="n">
        <f aca="false">+$B$29*K29</f>
        <v>0</v>
      </c>
      <c r="L66" s="60" t="n">
        <f aca="false">+$B$29*L29</f>
        <v>0</v>
      </c>
      <c r="M66" s="60" t="n">
        <f aca="false">+$B$29*M29</f>
        <v>0</v>
      </c>
      <c r="N66" s="60" t="n">
        <f aca="false">+$B$29*N29</f>
        <v>0</v>
      </c>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row>
    <row r="67" customFormat="false" ht="16.5" hidden="false" customHeight="true" outlineLevel="0" collapsed="false">
      <c r="A67" s="58" t="s">
        <v>36</v>
      </c>
      <c r="B67" s="59"/>
      <c r="C67" s="60" t="n">
        <f aca="false">+$B$30*C30</f>
        <v>0</v>
      </c>
      <c r="D67" s="60" t="n">
        <f aca="false">+$B$30*D30</f>
        <v>0</v>
      </c>
      <c r="E67" s="60" t="n">
        <f aca="false">+$B$30*E30</f>
        <v>0</v>
      </c>
      <c r="F67" s="60" t="n">
        <f aca="false">+$B$30*F30</f>
        <v>0</v>
      </c>
      <c r="G67" s="60" t="n">
        <f aca="false">+$B$30*G30</f>
        <v>0</v>
      </c>
      <c r="H67" s="60" t="n">
        <f aca="false">+$B$30*H30</f>
        <v>0</v>
      </c>
      <c r="I67" s="60" t="n">
        <f aca="false">+$B$30*I30</f>
        <v>0</v>
      </c>
      <c r="J67" s="60" t="n">
        <f aca="false">+$B$30*J30</f>
        <v>0</v>
      </c>
      <c r="K67" s="60" t="n">
        <f aca="false">+$B$30*K30</f>
        <v>0</v>
      </c>
      <c r="L67" s="60" t="n">
        <f aca="false">+$B$30*L30</f>
        <v>0</v>
      </c>
      <c r="M67" s="60" t="n">
        <f aca="false">+$B$30*M30</f>
        <v>0</v>
      </c>
      <c r="N67" s="60" t="n">
        <f aca="false">+$B$30*N30</f>
        <v>0</v>
      </c>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6.5" hidden="false" customHeight="true" outlineLevel="0" collapsed="false">
      <c r="A68" s="58" t="s">
        <v>37</v>
      </c>
      <c r="B68" s="59"/>
      <c r="C68" s="60" t="n">
        <f aca="false">+$B$31*C31</f>
        <v>0</v>
      </c>
      <c r="D68" s="60" t="n">
        <f aca="false">+$B$31*D31</f>
        <v>0</v>
      </c>
      <c r="E68" s="60" t="n">
        <f aca="false">+$B$31*E31</f>
        <v>0</v>
      </c>
      <c r="F68" s="60" t="n">
        <f aca="false">+$B$31*F31</f>
        <v>0</v>
      </c>
      <c r="G68" s="60" t="n">
        <f aca="false">+$B$31*G31</f>
        <v>0</v>
      </c>
      <c r="H68" s="60" t="n">
        <f aca="false">+$B$31*H31</f>
        <v>0</v>
      </c>
      <c r="I68" s="60" t="n">
        <f aca="false">+$B$31*I31</f>
        <v>0</v>
      </c>
      <c r="J68" s="60" t="n">
        <f aca="false">+$B$31*J31</f>
        <v>0</v>
      </c>
      <c r="K68" s="60" t="n">
        <f aca="false">+$B$31*K31</f>
        <v>0</v>
      </c>
      <c r="L68" s="60" t="n">
        <f aca="false">+$B$31*L31</f>
        <v>0</v>
      </c>
      <c r="M68" s="60" t="n">
        <f aca="false">+$B$31*M31</f>
        <v>0</v>
      </c>
      <c r="N68" s="60" t="n">
        <f aca="false">+$B$31*N31</f>
        <v>0</v>
      </c>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39"/>
      <c r="FI68" s="39"/>
      <c r="FJ68" s="39"/>
      <c r="FK68" s="39"/>
      <c r="FL68" s="39"/>
      <c r="FM68" s="39"/>
      <c r="FN68" s="39"/>
      <c r="FO68" s="39"/>
      <c r="FP68" s="39"/>
      <c r="FQ68" s="39"/>
      <c r="FR68" s="39"/>
      <c r="FS68" s="39"/>
      <c r="FT68" s="39"/>
      <c r="FU68" s="39"/>
      <c r="FV68" s="39"/>
      <c r="FW68" s="39"/>
      <c r="FX68" s="39"/>
      <c r="FY68" s="39"/>
      <c r="FZ68" s="39"/>
      <c r="GA68" s="39"/>
      <c r="GB68" s="39"/>
      <c r="GC68" s="39"/>
      <c r="GD68" s="39"/>
      <c r="GE68" s="39"/>
      <c r="GF68" s="39"/>
      <c r="GG68" s="39"/>
      <c r="GH68" s="39"/>
      <c r="GI68" s="39"/>
      <c r="GJ68" s="39"/>
      <c r="GK68" s="39"/>
      <c r="GL68" s="39"/>
      <c r="GM68" s="39"/>
      <c r="GN68" s="39"/>
      <c r="GO68" s="39"/>
      <c r="GP68" s="39"/>
      <c r="GQ68" s="39"/>
      <c r="GR68" s="39"/>
      <c r="GS68" s="39"/>
      <c r="GT68" s="39"/>
      <c r="GU68" s="39"/>
      <c r="GV68" s="39"/>
      <c r="GW68" s="39"/>
      <c r="GX68" s="39"/>
      <c r="GY68" s="39"/>
      <c r="GZ68" s="39"/>
      <c r="HA68" s="39"/>
      <c r="HB68" s="39"/>
      <c r="HC68" s="39"/>
      <c r="HD68" s="39"/>
      <c r="HE68" s="39"/>
      <c r="HF68" s="39"/>
      <c r="HG68" s="39"/>
      <c r="HH68" s="39"/>
      <c r="HI68" s="39"/>
      <c r="HJ68" s="39"/>
      <c r="HK68" s="39"/>
      <c r="HL68" s="39"/>
      <c r="HM68" s="39"/>
      <c r="HN68" s="39"/>
      <c r="HO68" s="39"/>
      <c r="HP68" s="39"/>
      <c r="HQ68" s="39"/>
      <c r="HR68" s="39"/>
      <c r="HS68" s="39"/>
      <c r="HT68" s="39"/>
      <c r="HU68" s="39"/>
      <c r="HV68" s="39"/>
      <c r="HW68" s="39"/>
      <c r="HX68" s="39"/>
      <c r="HY68" s="39"/>
      <c r="HZ68" s="39"/>
      <c r="IA68" s="39"/>
      <c r="IB68" s="39"/>
      <c r="IC68" s="39"/>
      <c r="ID68" s="39"/>
      <c r="IE68" s="39"/>
      <c r="IF68" s="39"/>
      <c r="IG68" s="39"/>
      <c r="IH68" s="39"/>
      <c r="II68" s="39"/>
      <c r="IJ68" s="39"/>
      <c r="IK68" s="39"/>
      <c r="IL68" s="39"/>
      <c r="IM68" s="39"/>
      <c r="IN68" s="39"/>
      <c r="IO68" s="39"/>
      <c r="IP68" s="39"/>
      <c r="IQ68" s="39"/>
      <c r="IR68" s="39"/>
      <c r="IS68" s="39"/>
      <c r="IT68" s="39"/>
      <c r="IU68" s="39"/>
      <c r="IV68" s="39"/>
      <c r="IW68" s="39"/>
    </row>
    <row r="69" customFormat="false" ht="16.5" hidden="false" customHeight="true" outlineLevel="0" collapsed="false">
      <c r="A69" s="58" t="s">
        <v>38</v>
      </c>
      <c r="B69" s="59"/>
      <c r="C69" s="60" t="n">
        <f aca="false">+$B$32*C32</f>
        <v>0</v>
      </c>
      <c r="D69" s="60" t="n">
        <f aca="false">+$B$32*D32</f>
        <v>0</v>
      </c>
      <c r="E69" s="60" t="n">
        <f aca="false">+$B$32*E32</f>
        <v>0</v>
      </c>
      <c r="F69" s="60" t="n">
        <f aca="false">+$B$32*F32</f>
        <v>0</v>
      </c>
      <c r="G69" s="60" t="n">
        <f aca="false">+$B$32*G32</f>
        <v>0</v>
      </c>
      <c r="H69" s="60" t="n">
        <f aca="false">+$B$32*H32</f>
        <v>0</v>
      </c>
      <c r="I69" s="60" t="n">
        <f aca="false">+$B$32*I32</f>
        <v>0</v>
      </c>
      <c r="J69" s="60" t="n">
        <f aca="false">+$B$32*J32</f>
        <v>0</v>
      </c>
      <c r="K69" s="60" t="n">
        <f aca="false">+$B$32*K32</f>
        <v>0</v>
      </c>
      <c r="L69" s="60" t="n">
        <f aca="false">+$B$32*L32</f>
        <v>0</v>
      </c>
      <c r="M69" s="60" t="n">
        <f aca="false">+$B$32*M32</f>
        <v>0</v>
      </c>
      <c r="N69" s="60" t="n">
        <f aca="false">+$B$32*N32</f>
        <v>0</v>
      </c>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39"/>
      <c r="FI69" s="39"/>
      <c r="FJ69" s="39"/>
      <c r="FK69" s="39"/>
      <c r="FL69" s="39"/>
      <c r="FM69" s="39"/>
      <c r="FN69" s="39"/>
      <c r="FO69" s="39"/>
      <c r="FP69" s="39"/>
      <c r="FQ69" s="39"/>
      <c r="FR69" s="39"/>
      <c r="FS69" s="39"/>
      <c r="FT69" s="39"/>
      <c r="FU69" s="39"/>
      <c r="FV69" s="39"/>
      <c r="FW69" s="39"/>
      <c r="FX69" s="39"/>
      <c r="FY69" s="39"/>
      <c r="FZ69" s="39"/>
      <c r="GA69" s="39"/>
      <c r="GB69" s="39"/>
      <c r="GC69" s="39"/>
      <c r="GD69" s="39"/>
      <c r="GE69" s="39"/>
      <c r="GF69" s="39"/>
      <c r="GG69" s="39"/>
      <c r="GH69" s="39"/>
      <c r="GI69" s="39"/>
      <c r="GJ69" s="39"/>
      <c r="GK69" s="39"/>
      <c r="GL69" s="39"/>
      <c r="GM69" s="39"/>
      <c r="GN69" s="39"/>
      <c r="GO69" s="39"/>
      <c r="GP69" s="39"/>
      <c r="GQ69" s="39"/>
      <c r="GR69" s="39"/>
      <c r="GS69" s="39"/>
      <c r="GT69" s="39"/>
      <c r="GU69" s="39"/>
      <c r="GV69" s="39"/>
      <c r="GW69" s="39"/>
      <c r="GX69" s="39"/>
      <c r="GY69" s="39"/>
      <c r="GZ69" s="39"/>
      <c r="HA69" s="39"/>
      <c r="HB69" s="39"/>
      <c r="HC69" s="39"/>
      <c r="HD69" s="39"/>
      <c r="HE69" s="39"/>
      <c r="HF69" s="39"/>
      <c r="HG69" s="39"/>
      <c r="HH69" s="39"/>
      <c r="HI69" s="39"/>
      <c r="HJ69" s="39"/>
      <c r="HK69" s="39"/>
      <c r="HL69" s="39"/>
      <c r="HM69" s="39"/>
      <c r="HN69" s="39"/>
      <c r="HO69" s="39"/>
      <c r="HP69" s="39"/>
      <c r="HQ69" s="39"/>
      <c r="HR69" s="39"/>
      <c r="HS69" s="39"/>
      <c r="HT69" s="39"/>
      <c r="HU69" s="39"/>
      <c r="HV69" s="39"/>
      <c r="HW69" s="39"/>
      <c r="HX69" s="39"/>
      <c r="HY69" s="39"/>
      <c r="HZ69" s="39"/>
      <c r="IA69" s="39"/>
      <c r="IB69" s="39"/>
      <c r="IC69" s="39"/>
      <c r="ID69" s="39"/>
      <c r="IE69" s="39"/>
      <c r="IF69" s="39"/>
      <c r="IG69" s="39"/>
      <c r="IH69" s="39"/>
      <c r="II69" s="39"/>
      <c r="IJ69" s="39"/>
      <c r="IK69" s="39"/>
      <c r="IL69" s="39"/>
      <c r="IM69" s="39"/>
      <c r="IN69" s="39"/>
      <c r="IO69" s="39"/>
      <c r="IP69" s="39"/>
      <c r="IQ69" s="39"/>
      <c r="IR69" s="39"/>
      <c r="IS69" s="39"/>
      <c r="IT69" s="39"/>
      <c r="IU69" s="39"/>
      <c r="IV69" s="39"/>
      <c r="IW69" s="39"/>
    </row>
    <row r="70" customFormat="false" ht="16.5" hidden="false" customHeight="true" outlineLevel="0" collapsed="false">
      <c r="A70" s="58" t="s">
        <v>39</v>
      </c>
      <c r="B70" s="59"/>
      <c r="C70" s="60" t="n">
        <f aca="false">+$B$33*C33</f>
        <v>24000</v>
      </c>
      <c r="D70" s="60" t="n">
        <f aca="false">+$B$33*D33</f>
        <v>24000</v>
      </c>
      <c r="E70" s="60" t="n">
        <f aca="false">+$B$33*E33</f>
        <v>24000</v>
      </c>
      <c r="F70" s="60" t="n">
        <f aca="false">+$B$33*F33</f>
        <v>24000</v>
      </c>
      <c r="G70" s="60" t="n">
        <f aca="false">+$B$33*G33</f>
        <v>24000</v>
      </c>
      <c r="H70" s="60" t="n">
        <f aca="false">+$B$33*H33</f>
        <v>24000</v>
      </c>
      <c r="I70" s="60" t="n">
        <f aca="false">+$B$33*I33</f>
        <v>24000</v>
      </c>
      <c r="J70" s="60" t="n">
        <f aca="false">+$B$33*J33</f>
        <v>24000</v>
      </c>
      <c r="K70" s="60" t="n">
        <f aca="false">+$B$33*K33</f>
        <v>24000</v>
      </c>
      <c r="L70" s="60" t="n">
        <f aca="false">+$B$33*L33</f>
        <v>24000</v>
      </c>
      <c r="M70" s="60" t="n">
        <f aca="false">+$B$33*M33</f>
        <v>24000</v>
      </c>
      <c r="N70" s="60" t="n">
        <f aca="false">+$B$33*N33</f>
        <v>24000</v>
      </c>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39"/>
      <c r="FI70" s="39"/>
      <c r="FJ70" s="39"/>
      <c r="FK70" s="39"/>
      <c r="FL70" s="39"/>
      <c r="FM70" s="39"/>
      <c r="FN70" s="39"/>
      <c r="FO70" s="39"/>
      <c r="FP70" s="39"/>
      <c r="FQ70" s="39"/>
      <c r="FR70" s="39"/>
      <c r="FS70" s="39"/>
      <c r="FT70" s="39"/>
      <c r="FU70" s="39"/>
      <c r="FV70" s="39"/>
      <c r="FW70" s="39"/>
      <c r="FX70" s="39"/>
      <c r="FY70" s="39"/>
      <c r="FZ70" s="39"/>
      <c r="GA70" s="39"/>
      <c r="GB70" s="39"/>
      <c r="GC70" s="39"/>
      <c r="GD70" s="39"/>
      <c r="GE70" s="39"/>
      <c r="GF70" s="39"/>
      <c r="GG70" s="39"/>
      <c r="GH70" s="39"/>
      <c r="GI70" s="39"/>
      <c r="GJ70" s="39"/>
      <c r="GK70" s="39"/>
      <c r="GL70" s="39"/>
      <c r="GM70" s="39"/>
      <c r="GN70" s="39"/>
      <c r="GO70" s="39"/>
      <c r="GP70" s="39"/>
      <c r="GQ70" s="39"/>
      <c r="GR70" s="39"/>
      <c r="GS70" s="39"/>
      <c r="GT70" s="39"/>
      <c r="GU70" s="39"/>
      <c r="GV70" s="39"/>
      <c r="GW70" s="39"/>
      <c r="GX70" s="39"/>
      <c r="GY70" s="39"/>
      <c r="GZ70" s="39"/>
      <c r="HA70" s="39"/>
      <c r="HB70" s="39"/>
      <c r="HC70" s="39"/>
      <c r="HD70" s="39"/>
      <c r="HE70" s="39"/>
      <c r="HF70" s="39"/>
      <c r="HG70" s="39"/>
      <c r="HH70" s="39"/>
      <c r="HI70" s="39"/>
      <c r="HJ70" s="39"/>
      <c r="HK70" s="39"/>
      <c r="HL70" s="39"/>
      <c r="HM70" s="39"/>
      <c r="HN70" s="39"/>
      <c r="HO70" s="39"/>
      <c r="HP70" s="39"/>
      <c r="HQ70" s="39"/>
      <c r="HR70" s="39"/>
      <c r="HS70" s="39"/>
      <c r="HT70" s="39"/>
      <c r="HU70" s="39"/>
      <c r="HV70" s="39"/>
      <c r="HW70" s="39"/>
      <c r="HX70" s="39"/>
      <c r="HY70" s="39"/>
      <c r="HZ70" s="39"/>
      <c r="IA70" s="39"/>
      <c r="IB70" s="39"/>
      <c r="IC70" s="39"/>
      <c r="ID70" s="39"/>
      <c r="IE70" s="39"/>
      <c r="IF70" s="39"/>
      <c r="IG70" s="39"/>
      <c r="IH70" s="39"/>
      <c r="II70" s="39"/>
      <c r="IJ70" s="39"/>
      <c r="IK70" s="39"/>
      <c r="IL70" s="39"/>
      <c r="IM70" s="39"/>
      <c r="IN70" s="39"/>
      <c r="IO70" s="39"/>
      <c r="IP70" s="39"/>
      <c r="IQ70" s="39"/>
      <c r="IR70" s="39"/>
      <c r="IS70" s="39"/>
      <c r="IT70" s="39"/>
      <c r="IU70" s="39"/>
      <c r="IV70" s="39"/>
      <c r="IW70" s="39"/>
    </row>
    <row r="71" customFormat="false" ht="12.75" hidden="false" customHeight="false" outlineLevel="0" collapsed="false">
      <c r="A71" s="51"/>
      <c r="B71" s="46"/>
      <c r="C71" s="46"/>
      <c r="D71" s="46"/>
      <c r="E71" s="46"/>
      <c r="F71" s="46"/>
      <c r="G71" s="46"/>
      <c r="H71" s="46"/>
      <c r="I71" s="46"/>
      <c r="J71" s="46"/>
      <c r="K71" s="46"/>
      <c r="L71" s="46"/>
      <c r="M71" s="46"/>
      <c r="N71" s="46"/>
    </row>
    <row r="72" customFormat="false" ht="15.75" hidden="false" customHeight="false" outlineLevel="0" collapsed="false">
      <c r="A72" s="61" t="s">
        <v>40</v>
      </c>
      <c r="B72" s="62"/>
      <c r="C72" s="63" t="n">
        <f aca="false">C58+C64</f>
        <v>60833.3333333333</v>
      </c>
      <c r="D72" s="63" t="n">
        <f aca="false">D58+D64+D64</f>
        <v>65395.8333333333</v>
      </c>
      <c r="E72" s="63" t="n">
        <f aca="false">E58+E64</f>
        <v>65395.8333333333</v>
      </c>
      <c r="F72" s="63" t="n">
        <f aca="false">F58+F64</f>
        <v>65395.8333333333</v>
      </c>
      <c r="G72" s="63" t="n">
        <f aca="false">G58+G64</f>
        <v>65395.8333333333</v>
      </c>
      <c r="H72" s="63" t="n">
        <f aca="false">H58+H64</f>
        <v>65395.8333333333</v>
      </c>
      <c r="I72" s="63" t="n">
        <f aca="false">I58+I64</f>
        <v>65395.8333333333</v>
      </c>
      <c r="J72" s="63" t="n">
        <f aca="false">J58+J64</f>
        <v>65395.8333333333</v>
      </c>
      <c r="K72" s="63" t="n">
        <f aca="false">K58+K64</f>
        <v>65395.8333333333</v>
      </c>
      <c r="L72" s="63" t="n">
        <f aca="false">L58+L64</f>
        <v>65395.8333333333</v>
      </c>
      <c r="M72" s="63" t="n">
        <f aca="false">M58+M64</f>
        <v>65395.8333333333</v>
      </c>
      <c r="N72" s="63" t="n">
        <f aca="false">N58+N64</f>
        <v>65395.8333333333</v>
      </c>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c r="CW72" s="56"/>
      <c r="CX72" s="56"/>
      <c r="CY72" s="56"/>
      <c r="CZ72" s="56"/>
      <c r="DA72" s="56"/>
      <c r="DB72" s="56"/>
      <c r="DC72" s="56"/>
      <c r="DD72" s="56"/>
      <c r="DE72" s="56"/>
      <c r="DF72" s="56"/>
      <c r="DG72" s="56"/>
      <c r="DH72" s="56"/>
      <c r="DI72" s="56"/>
      <c r="DJ72" s="56"/>
      <c r="DK72" s="56"/>
      <c r="DL72" s="56"/>
      <c r="DM72" s="56"/>
      <c r="DN72" s="56"/>
      <c r="DO72" s="56"/>
      <c r="DP72" s="56"/>
      <c r="DQ72" s="56"/>
      <c r="DR72" s="56"/>
      <c r="DS72" s="56"/>
      <c r="DT72" s="56"/>
      <c r="DU72" s="56"/>
      <c r="DV72" s="56"/>
      <c r="DW72" s="56"/>
      <c r="DX72" s="56"/>
      <c r="DY72" s="56"/>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6"/>
      <c r="FI72" s="56"/>
      <c r="FJ72" s="56"/>
      <c r="FK72" s="56"/>
      <c r="FL72" s="56"/>
      <c r="FM72" s="56"/>
      <c r="FN72" s="56"/>
      <c r="FO72" s="56"/>
      <c r="FP72" s="56"/>
      <c r="FQ72" s="56"/>
      <c r="FR72" s="56"/>
      <c r="FS72" s="56"/>
      <c r="FT72" s="56"/>
      <c r="FU72" s="56"/>
      <c r="FV72" s="56"/>
      <c r="FW72" s="56"/>
      <c r="FX72" s="56"/>
      <c r="FY72" s="56"/>
      <c r="FZ72" s="56"/>
      <c r="GA72" s="56"/>
      <c r="GB72" s="56"/>
      <c r="GC72" s="56"/>
      <c r="GD72" s="56"/>
      <c r="GE72" s="56"/>
      <c r="GF72" s="56"/>
      <c r="GG72" s="56"/>
      <c r="GH72" s="56"/>
      <c r="GI72" s="56"/>
      <c r="GJ72" s="56"/>
      <c r="GK72" s="56"/>
      <c r="GL72" s="56"/>
      <c r="GM72" s="56"/>
      <c r="GN72" s="56"/>
      <c r="GO72" s="56"/>
      <c r="GP72" s="56"/>
      <c r="GQ72" s="56"/>
      <c r="GR72" s="56"/>
      <c r="GS72" s="56"/>
      <c r="GT72" s="56"/>
      <c r="GU72" s="56"/>
      <c r="GV72" s="56"/>
      <c r="GW72" s="56"/>
      <c r="GX72" s="56"/>
      <c r="GY72" s="56"/>
      <c r="GZ72" s="56"/>
      <c r="HA72" s="56"/>
      <c r="HB72" s="56"/>
      <c r="HC72" s="56"/>
      <c r="HD72" s="56"/>
      <c r="HE72" s="56"/>
      <c r="HF72" s="56"/>
      <c r="HG72" s="56"/>
      <c r="HH72" s="56"/>
      <c r="HI72" s="56"/>
      <c r="HJ72" s="56"/>
      <c r="HK72" s="56"/>
      <c r="HL72" s="56"/>
      <c r="HM72" s="56"/>
      <c r="HN72" s="56"/>
      <c r="HO72" s="56"/>
      <c r="HP72" s="56"/>
      <c r="HQ72" s="56"/>
      <c r="HR72" s="56"/>
      <c r="HS72" s="56"/>
      <c r="HT72" s="56"/>
      <c r="HU72" s="56"/>
      <c r="HV72" s="56"/>
      <c r="HW72" s="56"/>
      <c r="HX72" s="56"/>
      <c r="HY72" s="56"/>
      <c r="HZ72" s="56"/>
      <c r="IA72" s="56"/>
      <c r="IB72" s="56"/>
      <c r="IC72" s="56"/>
      <c r="ID72" s="56"/>
      <c r="IE72" s="56"/>
      <c r="IF72" s="56"/>
      <c r="IG72" s="56"/>
      <c r="IH72" s="56"/>
      <c r="II72" s="56"/>
      <c r="IJ72" s="56"/>
      <c r="IK72" s="56"/>
      <c r="IL72" s="56"/>
      <c r="IM72" s="56"/>
      <c r="IN72" s="56"/>
      <c r="IO72" s="56"/>
      <c r="IP72" s="56"/>
      <c r="IQ72" s="56"/>
      <c r="IR72" s="56"/>
      <c r="IS72" s="56"/>
      <c r="IT72" s="56"/>
      <c r="IU72" s="56"/>
      <c r="IV72" s="56"/>
      <c r="IW72" s="56"/>
    </row>
    <row r="74" customFormat="false" ht="12.75" hidden="false" customHeight="false" outlineLevel="0" collapsed="false">
      <c r="B74" s="1" t="s">
        <v>41</v>
      </c>
      <c r="D74" s="64" t="s">
        <v>42</v>
      </c>
    </row>
    <row r="75" customFormat="false" ht="12.75" hidden="false" customHeight="false" outlineLevel="0" collapsed="false">
      <c r="D75" s="65" t="s">
        <v>2</v>
      </c>
    </row>
    <row r="76" customFormat="false" ht="13.5" hidden="false" customHeight="false" outlineLevel="0" collapsed="false">
      <c r="A76" s="4" t="str">
        <f aca="true">CELL("filename")</f>
        <v>'file:///mnt/12tb/@roms/datasets/enron/EDRM Enron Email Data Set v2 XML/filtered-attachments/xls/Power_CBO_2002_Plan_Expense.xls'#$Headcount</v>
      </c>
      <c r="D76" s="65" t="s">
        <v>2</v>
      </c>
    </row>
    <row r="77" customFormat="false" ht="12.75" hidden="false" customHeight="false" outlineLevel="0" collapsed="false">
      <c r="D77" s="65" t="s">
        <v>2</v>
      </c>
    </row>
  </sheetData>
  <printOptions headings="false" gridLines="false" gridLinesSet="true" horizontalCentered="true" verticalCentered="false"/>
  <pageMargins left="0.1" right="0.1" top="0.320138888888889" bottom="0.379861111111111"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&amp;L&amp;"Arial Narrow,Regular"&amp;8&amp;D
&amp;T</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93"/>
  <sheetViews>
    <sheetView showFormulas="false" showGridLines="true" showRowColHeaders="true" showZeros="true" rightToLeft="false" tabSelected="false" showOutlineSymbols="true" defaultGridColor="true" view="normal" topLeftCell="A21" colorId="64" zoomScale="75" zoomScaleNormal="75" zoomScalePageLayoutView="100" workbookViewId="0">
      <selection pane="topLeft" activeCell="F36" activeCellId="0" sqref="F36"/>
    </sheetView>
  </sheetViews>
  <sheetFormatPr defaultColWidth="10.65234375" defaultRowHeight="12.75" customHeight="true" zeroHeight="false" outlineLevelRow="0" outlineLevelCol="0"/>
  <cols>
    <col collapsed="false" customWidth="false" hidden="false" outlineLevel="0" max="1" min="1" style="66" width="10.65"/>
    <col collapsed="false" customWidth="true" hidden="false" outlineLevel="0" max="2" min="2" style="66" width="27.82"/>
    <col collapsed="false" customWidth="true" hidden="false" outlineLevel="0" max="3" min="3" style="66" width="11.49"/>
    <col collapsed="false" customWidth="true" hidden="false" outlineLevel="0" max="4" min="4" style="66" width="5.82"/>
    <col collapsed="false" customWidth="true" hidden="false" outlineLevel="0" max="5" min="5" style="66" width="7.49"/>
    <col collapsed="false" customWidth="false" hidden="false" outlineLevel="0" max="6" min="6" style="66" width="10.65"/>
    <col collapsed="false" customWidth="true" hidden="false" outlineLevel="0" max="7" min="7" style="66" width="8.15"/>
    <col collapsed="false" customWidth="true" hidden="false" outlineLevel="0" max="8" min="8" style="66" width="14.99"/>
    <col collapsed="false" customWidth="false" hidden="false" outlineLevel="0" max="9" min="9" style="66" width="10.65"/>
    <col collapsed="false" customWidth="true" hidden="false" outlineLevel="0" max="10" min="10" style="66" width="52.99"/>
    <col collapsed="false" customWidth="false" hidden="false" outlineLevel="0" max="257" min="11" style="66" width="10.65"/>
  </cols>
  <sheetData>
    <row r="1" customFormat="false" ht="18.75" hidden="false" customHeight="false" outlineLevel="0" collapsed="false">
      <c r="B1" s="67"/>
      <c r="C1" s="67"/>
      <c r="D1" s="67"/>
      <c r="E1" s="68" t="s">
        <v>43</v>
      </c>
      <c r="G1" s="67"/>
      <c r="H1" s="67"/>
      <c r="I1" s="67"/>
      <c r="J1" s="67"/>
      <c r="K1" s="69"/>
    </row>
    <row r="2" customFormat="false" ht="18.75" hidden="false" customHeight="false" outlineLevel="0" collapsed="false">
      <c r="B2" s="67"/>
      <c r="C2" s="67"/>
      <c r="D2" s="67"/>
      <c r="E2" s="68" t="s">
        <v>44</v>
      </c>
      <c r="G2" s="67"/>
      <c r="H2" s="67"/>
      <c r="I2" s="67"/>
      <c r="J2" s="67"/>
      <c r="K2" s="69"/>
    </row>
    <row r="3" customFormat="false" ht="15.75" hidden="false" customHeight="false" outlineLevel="0" collapsed="false">
      <c r="B3" s="67"/>
      <c r="C3" s="67"/>
      <c r="D3" s="67"/>
      <c r="E3" s="67" t="str">
        <f aca="false">'Detail Expenses'!P3</f>
        <v>TEAM NAME</v>
      </c>
      <c r="G3" s="67"/>
      <c r="H3" s="67"/>
      <c r="I3" s="67"/>
      <c r="J3" s="67"/>
      <c r="K3" s="69"/>
    </row>
    <row r="4" customFormat="false" ht="15.75" hidden="false" customHeight="false" outlineLevel="0" collapsed="false">
      <c r="A4" s="70" t="s">
        <v>45</v>
      </c>
      <c r="B4" s="67"/>
      <c r="C4" s="67"/>
      <c r="D4" s="67"/>
      <c r="E4" s="67"/>
      <c r="G4" s="67"/>
      <c r="H4" s="67"/>
      <c r="I4" s="71"/>
      <c r="J4" s="72" t="s">
        <v>46</v>
      </c>
      <c r="K4" s="69"/>
    </row>
    <row r="5" customFormat="false" ht="12.75" hidden="false" customHeight="false" outlineLevel="0" collapsed="false">
      <c r="A5" s="73"/>
      <c r="B5" s="74"/>
      <c r="C5" s="75"/>
      <c r="D5" s="17"/>
      <c r="E5" s="69"/>
      <c r="G5" s="69"/>
      <c r="H5" s="69"/>
      <c r="I5" s="69"/>
      <c r="J5" s="69"/>
      <c r="K5" s="69"/>
    </row>
    <row r="6" customFormat="false" ht="13.5" hidden="false" customHeight="false" outlineLevel="0" collapsed="false">
      <c r="A6" s="73" t="s">
        <v>3</v>
      </c>
      <c r="B6" s="74"/>
      <c r="C6" s="76"/>
      <c r="D6" s="17"/>
      <c r="E6" s="69"/>
      <c r="G6" s="77"/>
      <c r="H6" s="77"/>
      <c r="I6" s="77"/>
      <c r="J6" s="77"/>
      <c r="K6" s="69"/>
    </row>
    <row r="7" customFormat="false" ht="13.5" hidden="false" customHeight="false" outlineLevel="0" collapsed="false">
      <c r="A7" s="20" t="s">
        <v>4</v>
      </c>
      <c r="B7" s="21"/>
      <c r="C7" s="78"/>
      <c r="D7" s="17"/>
      <c r="E7" s="69"/>
      <c r="F7" s="79"/>
      <c r="G7" s="77"/>
      <c r="H7" s="77"/>
      <c r="I7" s="77"/>
      <c r="J7" s="77"/>
      <c r="K7" s="69"/>
    </row>
    <row r="8" customFormat="false" ht="12.75" hidden="false" customHeight="false" outlineLevel="0" collapsed="false">
      <c r="A8" s="20"/>
      <c r="B8" s="21"/>
      <c r="C8" s="0"/>
      <c r="D8" s="18"/>
      <c r="E8" s="69"/>
      <c r="F8" s="80" t="s">
        <v>47</v>
      </c>
      <c r="G8" s="80"/>
      <c r="H8" s="80" t="s">
        <v>48</v>
      </c>
      <c r="I8" s="69"/>
      <c r="J8" s="69"/>
      <c r="K8" s="81"/>
    </row>
    <row r="9" customFormat="false" ht="12.75" hidden="false" customHeight="false" outlineLevel="0" collapsed="false">
      <c r="A9" s="79"/>
      <c r="B9" s="79"/>
      <c r="C9" s="79"/>
      <c r="D9" s="79"/>
      <c r="E9" s="69"/>
      <c r="F9" s="82" t="s">
        <v>49</v>
      </c>
      <c r="G9" s="80"/>
      <c r="H9" s="83" t="s">
        <v>50</v>
      </c>
      <c r="I9" s="69"/>
      <c r="J9" s="84" t="s">
        <v>51</v>
      </c>
      <c r="K9" s="69"/>
    </row>
    <row r="10" customFormat="false" ht="12.75" hidden="false" customHeight="true" outlineLevel="0" collapsed="false">
      <c r="A10" s="69"/>
      <c r="B10" s="85"/>
      <c r="C10" s="86"/>
      <c r="D10" s="86"/>
      <c r="E10" s="69"/>
      <c r="F10" s="69"/>
      <c r="G10" s="69"/>
      <c r="H10" s="69"/>
      <c r="I10" s="69"/>
      <c r="J10" s="69"/>
      <c r="K10" s="69"/>
    </row>
    <row r="11" customFormat="false" ht="15.75" hidden="false" customHeight="false" outlineLevel="0" collapsed="false">
      <c r="A11" s="87" t="s">
        <v>52</v>
      </c>
      <c r="B11" s="88"/>
      <c r="C11" s="88"/>
      <c r="D11" s="88"/>
      <c r="E11" s="88"/>
      <c r="F11" s="88"/>
      <c r="G11" s="88"/>
      <c r="H11" s="88"/>
      <c r="I11" s="88"/>
      <c r="J11" s="89"/>
      <c r="K11" s="0"/>
    </row>
    <row r="12" customFormat="false" ht="12.75" hidden="false" customHeight="false" outlineLevel="0" collapsed="false">
      <c r="A12" s="90" t="s">
        <v>53</v>
      </c>
      <c r="B12" s="91" t="s">
        <v>54</v>
      </c>
      <c r="C12" s="92"/>
      <c r="D12" s="92"/>
      <c r="E12" s="92"/>
      <c r="F12" s="93" t="n">
        <f aca="false">[1]Assumptions!F12*SUM(Headcount!$C$35:$N$35)/12</f>
        <v>0</v>
      </c>
      <c r="G12" s="92"/>
      <c r="H12" s="94" t="n">
        <f aca="false">F12*12</f>
        <v>0</v>
      </c>
      <c r="I12" s="92"/>
      <c r="J12" s="95"/>
      <c r="K12" s="0"/>
    </row>
    <row r="13" customFormat="false" ht="12.75" hidden="false" customHeight="false" outlineLevel="0" collapsed="false">
      <c r="A13" s="96" t="s">
        <v>55</v>
      </c>
      <c r="B13" s="97" t="s">
        <v>56</v>
      </c>
      <c r="C13" s="92"/>
      <c r="D13" s="92"/>
      <c r="E13" s="92"/>
      <c r="F13" s="93" t="n">
        <f aca="false">[1]Assumptions!F13*SUM(Headcount!$C$35:$N$35)/12</f>
        <v>1620</v>
      </c>
      <c r="G13" s="92"/>
      <c r="H13" s="94" t="n">
        <f aca="false">F13*12</f>
        <v>19440</v>
      </c>
      <c r="I13" s="92"/>
      <c r="J13" s="95"/>
      <c r="K13" s="0"/>
    </row>
    <row r="14" customFormat="false" ht="12.75" hidden="false" customHeight="false" outlineLevel="0" collapsed="false">
      <c r="A14" s="90" t="s">
        <v>57</v>
      </c>
      <c r="B14" s="97" t="s">
        <v>58</v>
      </c>
      <c r="C14" s="92"/>
      <c r="D14" s="92"/>
      <c r="E14" s="92"/>
      <c r="F14" s="93" t="n">
        <f aca="false">[1]Assumptions!F14*SUM(Headcount!$C$35:$N$35)/12</f>
        <v>0</v>
      </c>
      <c r="G14" s="92"/>
      <c r="H14" s="94" t="n">
        <f aca="false">F14*12</f>
        <v>0</v>
      </c>
      <c r="I14" s="92"/>
      <c r="J14" s="95"/>
      <c r="K14" s="0"/>
    </row>
    <row r="15" customFormat="false" ht="12.75" hidden="false" customHeight="false" outlineLevel="0" collapsed="false">
      <c r="A15" s="90" t="s">
        <v>59</v>
      </c>
      <c r="B15" s="97" t="s">
        <v>60</v>
      </c>
      <c r="C15" s="92"/>
      <c r="D15" s="92"/>
      <c r="E15" s="92"/>
      <c r="F15" s="93" t="n">
        <f aca="false">[1]Assumptions!F15*SUM(Headcount!$C$35:$N$35)/12</f>
        <v>45</v>
      </c>
      <c r="G15" s="92"/>
      <c r="H15" s="94" t="n">
        <f aca="false">Headcount!C35*200</f>
        <v>1800</v>
      </c>
      <c r="I15" s="92"/>
      <c r="J15" s="95" t="s">
        <v>2</v>
      </c>
      <c r="K15" s="0"/>
    </row>
    <row r="16" customFormat="false" ht="12.75" hidden="false" customHeight="false" outlineLevel="0" collapsed="false">
      <c r="A16" s="96" t="s">
        <v>61</v>
      </c>
      <c r="B16" s="97" t="s">
        <v>62</v>
      </c>
      <c r="C16" s="92"/>
      <c r="D16" s="92"/>
      <c r="E16" s="92"/>
      <c r="F16" s="93" t="n">
        <f aca="false">[1]Assumptions!F16*SUM(Headcount!$C$35:$N$35)/12</f>
        <v>72</v>
      </c>
      <c r="G16" s="92"/>
      <c r="H16" s="94" t="n">
        <f aca="false">F16*12</f>
        <v>864</v>
      </c>
      <c r="I16" s="92"/>
      <c r="J16" s="95"/>
      <c r="K16" s="0"/>
    </row>
    <row r="17" customFormat="false" ht="12.75" hidden="false" customHeight="false" outlineLevel="0" collapsed="false">
      <c r="A17" s="90" t="s">
        <v>63</v>
      </c>
      <c r="B17" s="97" t="s">
        <v>64</v>
      </c>
      <c r="C17" s="92"/>
      <c r="D17" s="92"/>
      <c r="E17" s="92"/>
      <c r="F17" s="93" t="n">
        <f aca="false">[1]Assumptions!F17*SUM(Headcount!$C$35:$N$35)/12</f>
        <v>45</v>
      </c>
      <c r="G17" s="92"/>
      <c r="H17" s="94" t="n">
        <f aca="false">F17*12</f>
        <v>540</v>
      </c>
      <c r="I17" s="92"/>
      <c r="J17" s="95"/>
      <c r="K17" s="0"/>
    </row>
    <row r="18" customFormat="false" ht="12.75" hidden="false" customHeight="false" outlineLevel="0" collapsed="false">
      <c r="A18" s="96" t="s">
        <v>65</v>
      </c>
      <c r="B18" s="97" t="s">
        <v>66</v>
      </c>
      <c r="C18" s="92"/>
      <c r="D18" s="92"/>
      <c r="E18" s="92"/>
      <c r="F18" s="93" t="n">
        <f aca="false">[1]Assumptions!F18*SUM(Headcount!$C$35:$N$35)/12</f>
        <v>1350</v>
      </c>
      <c r="G18" s="92"/>
      <c r="H18" s="94" t="n">
        <f aca="false">F18*12</f>
        <v>16200</v>
      </c>
      <c r="I18" s="92"/>
      <c r="J18" s="95"/>
      <c r="K18" s="0"/>
    </row>
    <row r="19" customFormat="false" ht="12.75" hidden="false" customHeight="false" outlineLevel="0" collapsed="false">
      <c r="A19" s="96" t="s">
        <v>67</v>
      </c>
      <c r="B19" s="97" t="s">
        <v>68</v>
      </c>
      <c r="C19" s="92"/>
      <c r="D19" s="92"/>
      <c r="E19" s="92"/>
      <c r="F19" s="93" t="n">
        <f aca="false">[1]Assumptions!F19*SUM(Headcount!$C$35:$N$35)/12</f>
        <v>540</v>
      </c>
      <c r="G19" s="92"/>
      <c r="H19" s="98" t="n">
        <f aca="false">F19*12</f>
        <v>6480</v>
      </c>
      <c r="I19" s="92"/>
      <c r="J19" s="95"/>
      <c r="K19" s="0"/>
    </row>
    <row r="20" customFormat="false" ht="12.75" hidden="false" customHeight="false" outlineLevel="0" collapsed="false">
      <c r="A20" s="90"/>
      <c r="B20" s="99" t="s">
        <v>69</v>
      </c>
      <c r="C20" s="92"/>
      <c r="D20" s="92"/>
      <c r="E20" s="92"/>
      <c r="F20" s="100" t="n">
        <f aca="false">SUM(F12:F19)</f>
        <v>3672</v>
      </c>
      <c r="G20" s="101"/>
      <c r="H20" s="100" t="n">
        <f aca="false">SUM(H12:H19)</f>
        <v>45324</v>
      </c>
      <c r="I20" s="92"/>
      <c r="J20" s="95"/>
      <c r="K20" s="0"/>
    </row>
    <row r="21" customFormat="false" ht="12.75" hidden="false" customHeight="false" outlineLevel="0" collapsed="false">
      <c r="A21" s="102" t="s">
        <v>70</v>
      </c>
      <c r="B21" s="103" t="s">
        <v>71</v>
      </c>
      <c r="C21" s="104"/>
      <c r="D21" s="104"/>
      <c r="E21" s="104"/>
      <c r="F21" s="93" t="n">
        <f aca="false">[1]Assumptions!F21*SUM(Headcount!$C$35:$N$35)/12</f>
        <v>513</v>
      </c>
      <c r="G21" s="104"/>
      <c r="H21" s="105" t="n">
        <f aca="false">F21*12</f>
        <v>6156</v>
      </c>
      <c r="I21" s="104"/>
      <c r="J21" s="106"/>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c r="IQ21" s="108"/>
      <c r="IR21" s="108"/>
      <c r="IS21" s="108"/>
      <c r="IT21" s="108"/>
      <c r="IU21" s="108"/>
      <c r="IV21" s="108"/>
      <c r="IW21" s="108"/>
    </row>
    <row r="22" customFormat="false" ht="12.75" hidden="false" customHeight="false" outlineLevel="0" collapsed="false">
      <c r="A22" s="102" t="s">
        <v>72</v>
      </c>
      <c r="B22" s="99" t="s">
        <v>73</v>
      </c>
      <c r="C22" s="104"/>
      <c r="D22" s="104"/>
      <c r="E22" s="104"/>
      <c r="F22" s="93" t="n">
        <f aca="false">[1]Assumptions!F22*SUM(Headcount!$C$35:$N$35)/12</f>
        <v>257.142857142857</v>
      </c>
      <c r="G22" s="104"/>
      <c r="H22" s="105" t="n">
        <f aca="false">F22*12</f>
        <v>3085.71428571429</v>
      </c>
      <c r="I22" s="104"/>
      <c r="J22" s="106"/>
      <c r="K22" s="107"/>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c r="IQ22" s="108"/>
      <c r="IR22" s="108"/>
      <c r="IS22" s="108"/>
      <c r="IT22" s="108"/>
      <c r="IU22" s="108"/>
      <c r="IV22" s="108"/>
      <c r="IW22" s="108"/>
    </row>
    <row r="23" customFormat="false" ht="12.75" hidden="false" customHeight="false" outlineLevel="0" collapsed="false">
      <c r="A23" s="102" t="s">
        <v>74</v>
      </c>
      <c r="B23" s="103" t="s">
        <v>75</v>
      </c>
      <c r="C23" s="104"/>
      <c r="D23" s="104"/>
      <c r="E23" s="104"/>
      <c r="F23" s="93" t="n">
        <f aca="false">[1]Assumptions!F23*SUM(Headcount!$C$35:$N$35)/12</f>
        <v>0</v>
      </c>
      <c r="G23" s="104"/>
      <c r="H23" s="105" t="n">
        <f aca="false">F23*12</f>
        <v>0</v>
      </c>
      <c r="I23" s="104"/>
      <c r="J23" s="106" t="s">
        <v>76</v>
      </c>
      <c r="K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customFormat="false" ht="12.75" hidden="false" customHeight="false" outlineLevel="0" collapsed="false">
      <c r="A24" s="102" t="s">
        <v>77</v>
      </c>
      <c r="B24" s="103" t="s">
        <v>78</v>
      </c>
      <c r="C24" s="104"/>
      <c r="D24" s="104"/>
      <c r="E24" s="104"/>
      <c r="F24" s="93" t="n">
        <f aca="false">[1]Assumptions!F24*SUM(Headcount!$C$35:$N$35)/12</f>
        <v>0</v>
      </c>
      <c r="G24" s="104"/>
      <c r="H24" s="105" t="n">
        <f aca="false">F24*12</f>
        <v>0</v>
      </c>
      <c r="I24" s="104"/>
      <c r="J24" s="106"/>
      <c r="K24" s="107"/>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c r="IQ24" s="108"/>
      <c r="IR24" s="108"/>
      <c r="IS24" s="108"/>
      <c r="IT24" s="108"/>
      <c r="IU24" s="108"/>
      <c r="IV24" s="108"/>
      <c r="IW24" s="108"/>
    </row>
    <row r="25" customFormat="false" ht="12.75" hidden="false" customHeight="false" outlineLevel="0" collapsed="false">
      <c r="A25" s="90" t="s">
        <v>79</v>
      </c>
      <c r="B25" s="97" t="s">
        <v>80</v>
      </c>
      <c r="C25" s="92"/>
      <c r="D25" s="92"/>
      <c r="E25" s="92"/>
      <c r="F25" s="93" t="n">
        <f aca="false">[1]Assumptions!F25*SUM(Headcount!$C$35:$N$35)/12</f>
        <v>153</v>
      </c>
      <c r="G25" s="92"/>
      <c r="H25" s="94" t="n">
        <f aca="false">F25*12</f>
        <v>1836</v>
      </c>
      <c r="I25" s="92"/>
      <c r="J25" s="95"/>
      <c r="K25" s="0"/>
    </row>
    <row r="26" customFormat="false" ht="12.75" hidden="false" customHeight="false" outlineLevel="0" collapsed="false">
      <c r="A26" s="90" t="s">
        <v>81</v>
      </c>
      <c r="B26" s="97" t="s">
        <v>82</v>
      </c>
      <c r="C26" s="92"/>
      <c r="D26" s="92"/>
      <c r="E26" s="92"/>
      <c r="F26" s="93" t="n">
        <f aca="false">[1]Assumptions!F26*SUM(Headcount!$C$35:$N$35)/12</f>
        <v>54</v>
      </c>
      <c r="G26" s="92"/>
      <c r="H26" s="94" t="n">
        <f aca="false">F26*12</f>
        <v>648</v>
      </c>
      <c r="I26" s="92"/>
      <c r="J26" s="95"/>
      <c r="K26" s="0"/>
    </row>
    <row r="27" customFormat="false" ht="12.75" hidden="false" customHeight="false" outlineLevel="0" collapsed="false">
      <c r="A27" s="90" t="s">
        <v>83</v>
      </c>
      <c r="B27" s="91" t="s">
        <v>84</v>
      </c>
      <c r="C27" s="92"/>
      <c r="D27" s="92"/>
      <c r="E27" s="92"/>
      <c r="F27" s="93" t="n">
        <f aca="false">[1]Assumptions!F27*SUM(Headcount!$C$35:$N$35)/12</f>
        <v>0</v>
      </c>
      <c r="G27" s="92"/>
      <c r="H27" s="94" t="n">
        <f aca="false">F27*12</f>
        <v>0</v>
      </c>
      <c r="I27" s="92"/>
      <c r="J27" s="95"/>
      <c r="K27" s="0"/>
    </row>
    <row r="28" customFormat="false" ht="12.75" hidden="false" customHeight="false" outlineLevel="0" collapsed="false">
      <c r="A28" s="90" t="s">
        <v>85</v>
      </c>
      <c r="B28" s="91" t="s">
        <v>86</v>
      </c>
      <c r="C28" s="92"/>
      <c r="D28" s="92"/>
      <c r="E28" s="92"/>
      <c r="F28" s="93" t="n">
        <f aca="false">[1]Assumptions!F28*SUM(Headcount!$C$35:$N$35)/12</f>
        <v>0</v>
      </c>
      <c r="G28" s="92"/>
      <c r="H28" s="94" t="n">
        <f aca="false">F28*12</f>
        <v>0</v>
      </c>
      <c r="I28" s="92"/>
      <c r="J28" s="95"/>
      <c r="K28" s="0"/>
    </row>
    <row r="29" customFormat="false" ht="12.75" hidden="false" customHeight="false" outlineLevel="0" collapsed="false">
      <c r="A29" s="90" t="s">
        <v>87</v>
      </c>
      <c r="B29" s="97" t="s">
        <v>88</v>
      </c>
      <c r="C29" s="92"/>
      <c r="D29" s="92"/>
      <c r="E29" s="92"/>
      <c r="F29" s="93" t="n">
        <f aca="false">[1]Assumptions!F29*SUM(Headcount!$C$35:$N$35)/12</f>
        <v>45</v>
      </c>
      <c r="G29" s="92"/>
      <c r="H29" s="98" t="n">
        <f aca="false">F29*12</f>
        <v>540</v>
      </c>
      <c r="I29" s="92"/>
      <c r="J29" s="95"/>
      <c r="K29" s="0"/>
    </row>
    <row r="30" customFormat="false" ht="12.75" hidden="false" customHeight="false" outlineLevel="0" collapsed="false">
      <c r="A30" s="90"/>
      <c r="B30" s="99" t="s">
        <v>89</v>
      </c>
      <c r="C30" s="92"/>
      <c r="D30" s="92"/>
      <c r="E30" s="92"/>
      <c r="F30" s="100" t="n">
        <f aca="false">SUM(F25:F29)</f>
        <v>252</v>
      </c>
      <c r="G30" s="101"/>
      <c r="H30" s="100" t="n">
        <f aca="false">SUM(H25:H29)</f>
        <v>3024</v>
      </c>
      <c r="I30" s="92"/>
      <c r="J30" s="95"/>
      <c r="K30" s="0"/>
    </row>
    <row r="31" customFormat="false" ht="12.75" hidden="false" customHeight="false" outlineLevel="0" collapsed="false">
      <c r="A31" s="102" t="s">
        <v>90</v>
      </c>
      <c r="B31" s="109" t="s">
        <v>91</v>
      </c>
      <c r="C31" s="104"/>
      <c r="D31" s="104"/>
      <c r="E31" s="104"/>
      <c r="F31" s="93" t="n">
        <f aca="false">[1]Assumptions!F31*SUM(Headcount!$C$35:$N$35)/12</f>
        <v>0</v>
      </c>
      <c r="G31" s="104"/>
      <c r="H31" s="105" t="n">
        <f aca="false">F31*12</f>
        <v>0</v>
      </c>
      <c r="I31" s="104"/>
      <c r="J31" s="106"/>
      <c r="K31" s="107"/>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8"/>
      <c r="HB31" s="108"/>
      <c r="HC31" s="108"/>
      <c r="HD31" s="108"/>
      <c r="HE31" s="108"/>
      <c r="HF31" s="108"/>
      <c r="HG31" s="108"/>
      <c r="HH31" s="108"/>
      <c r="HI31" s="108"/>
      <c r="HJ31" s="108"/>
      <c r="HK31" s="108"/>
      <c r="HL31" s="108"/>
      <c r="HM31" s="108"/>
      <c r="HN31" s="108"/>
      <c r="HO31" s="108"/>
      <c r="HP31" s="108"/>
      <c r="HQ31" s="108"/>
      <c r="HR31" s="108"/>
      <c r="HS31" s="108"/>
      <c r="HT31" s="108"/>
      <c r="HU31" s="108"/>
      <c r="HV31" s="108"/>
      <c r="HW31" s="108"/>
      <c r="HX31" s="108"/>
      <c r="HY31" s="108"/>
      <c r="HZ31" s="108"/>
      <c r="IA31" s="108"/>
      <c r="IB31" s="108"/>
      <c r="IC31" s="108"/>
      <c r="ID31" s="108"/>
      <c r="IE31" s="108"/>
      <c r="IF31" s="108"/>
      <c r="IG31" s="108"/>
      <c r="IH31" s="108"/>
      <c r="II31" s="108"/>
      <c r="IJ31" s="108"/>
      <c r="IK31" s="108"/>
      <c r="IL31" s="108"/>
      <c r="IM31" s="108"/>
      <c r="IN31" s="108"/>
      <c r="IO31" s="108"/>
      <c r="IP31" s="108"/>
      <c r="IQ31" s="108"/>
      <c r="IR31" s="108"/>
      <c r="IS31" s="108"/>
      <c r="IT31" s="108"/>
      <c r="IU31" s="108"/>
      <c r="IV31" s="108"/>
      <c r="IW31" s="108"/>
    </row>
    <row r="32" customFormat="false" ht="12.75" hidden="false" customHeight="false" outlineLevel="0" collapsed="false">
      <c r="A32" s="102" t="s">
        <v>92</v>
      </c>
      <c r="B32" s="99" t="s">
        <v>93</v>
      </c>
      <c r="C32" s="104"/>
      <c r="D32" s="104"/>
      <c r="E32" s="104"/>
      <c r="F32" s="93" t="n">
        <f aca="false">[1]Assumptions!F32*SUM(Headcount!$C$35:$N$35)/12</f>
        <v>0</v>
      </c>
      <c r="G32" s="104"/>
      <c r="H32" s="105" t="n">
        <f aca="false">F32*12</f>
        <v>0</v>
      </c>
      <c r="I32" s="104"/>
      <c r="J32" s="106"/>
      <c r="K32" s="107"/>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c r="IQ32" s="108"/>
      <c r="IR32" s="108"/>
      <c r="IS32" s="108"/>
      <c r="IT32" s="108"/>
      <c r="IU32" s="108"/>
      <c r="IV32" s="108"/>
      <c r="IW32" s="108"/>
    </row>
    <row r="33" customFormat="false" ht="12.75" hidden="false" customHeight="false" outlineLevel="0" collapsed="false">
      <c r="A33" s="90" t="s">
        <v>94</v>
      </c>
      <c r="B33" s="97" t="s">
        <v>95</v>
      </c>
      <c r="C33" s="92"/>
      <c r="D33" s="92"/>
      <c r="E33" s="92"/>
      <c r="F33" s="93" t="n">
        <f aca="false">[1]Assumptions!F33*SUM(Headcount!$C$35:$N$35)/12</f>
        <v>72</v>
      </c>
      <c r="G33" s="92"/>
      <c r="H33" s="94" t="n">
        <f aca="false">F33*12</f>
        <v>864</v>
      </c>
      <c r="I33" s="92"/>
      <c r="J33" s="95"/>
      <c r="K33" s="0"/>
    </row>
    <row r="34" customFormat="false" ht="12.75" hidden="false" customHeight="false" outlineLevel="0" collapsed="false">
      <c r="A34" s="90" t="s">
        <v>96</v>
      </c>
      <c r="B34" s="97" t="s">
        <v>97</v>
      </c>
      <c r="C34" s="92"/>
      <c r="D34" s="92"/>
      <c r="E34" s="92"/>
      <c r="F34" s="93" t="n">
        <f aca="false">[1]Assumptions!F34*SUM(Headcount!$C$35:$N$35)/12</f>
        <v>72</v>
      </c>
      <c r="G34" s="92"/>
      <c r="H34" s="98" t="n">
        <f aca="false">F34*12</f>
        <v>864</v>
      </c>
      <c r="I34" s="92"/>
      <c r="J34" s="95"/>
      <c r="K34" s="0"/>
    </row>
    <row r="35" customFormat="false" ht="12.75" hidden="false" customHeight="false" outlineLevel="0" collapsed="false">
      <c r="A35" s="90"/>
      <c r="B35" s="99" t="s">
        <v>98</v>
      </c>
      <c r="C35" s="92"/>
      <c r="D35" s="92"/>
      <c r="E35" s="92"/>
      <c r="F35" s="100" t="n">
        <f aca="false">SUM(F33:F34)</f>
        <v>144</v>
      </c>
      <c r="G35" s="101"/>
      <c r="H35" s="100" t="n">
        <f aca="false">SUM(H33:H34)</f>
        <v>1728</v>
      </c>
      <c r="I35" s="92"/>
      <c r="J35" s="95"/>
      <c r="K35" s="0"/>
    </row>
    <row r="36" customFormat="false" ht="12.75" hidden="false" customHeight="false" outlineLevel="0" collapsed="false">
      <c r="A36" s="90" t="s">
        <v>99</v>
      </c>
      <c r="B36" s="103" t="s">
        <v>100</v>
      </c>
      <c r="C36" s="92"/>
      <c r="D36" s="92"/>
      <c r="E36" s="92"/>
      <c r="F36" s="110" t="n">
        <f aca="false">('Project Assumption WS'!H8+'Project Assumption WS'!I8)/12</f>
        <v>0</v>
      </c>
      <c r="G36" s="101"/>
      <c r="H36" s="100" t="n">
        <f aca="false">F36*12</f>
        <v>0</v>
      </c>
      <c r="I36" s="92"/>
      <c r="J36" s="95" t="s">
        <v>101</v>
      </c>
      <c r="K36" s="0"/>
    </row>
    <row r="37" customFormat="false" ht="12.75" hidden="false" customHeight="false" outlineLevel="0" collapsed="false">
      <c r="A37" s="90" t="s">
        <v>102</v>
      </c>
      <c r="B37" s="103" t="s">
        <v>103</v>
      </c>
      <c r="C37" s="92"/>
      <c r="D37" s="92"/>
      <c r="E37" s="92"/>
      <c r="F37" s="93" t="n">
        <f aca="false">[1]Assumptions!F37*SUM(Headcount!$C$35:$N$35)/12</f>
        <v>0</v>
      </c>
      <c r="G37" s="101"/>
      <c r="H37" s="100" t="n">
        <f aca="false">F37*12</f>
        <v>0</v>
      </c>
      <c r="I37" s="92"/>
      <c r="J37" s="95"/>
      <c r="K37" s="0"/>
    </row>
    <row r="38" customFormat="false" ht="12.75" hidden="false" customHeight="false" outlineLevel="0" collapsed="false">
      <c r="A38" s="90" t="s">
        <v>104</v>
      </c>
      <c r="B38" s="103" t="s">
        <v>105</v>
      </c>
      <c r="C38" s="92"/>
      <c r="D38" s="92"/>
      <c r="E38" s="92"/>
      <c r="F38" s="93" t="n">
        <f aca="false">[1]Assumptions!F38*SUM(Headcount!$C$35:$N$35)/12</f>
        <v>4500</v>
      </c>
      <c r="G38" s="101"/>
      <c r="H38" s="100" t="n">
        <f aca="false">F38*12</f>
        <v>54000</v>
      </c>
      <c r="I38" s="92"/>
      <c r="J38" s="95" t="s">
        <v>106</v>
      </c>
      <c r="K38" s="0"/>
    </row>
    <row r="39" customFormat="false" ht="12.75" hidden="false" customHeight="false" outlineLevel="0" collapsed="false">
      <c r="A39" s="90" t="s">
        <v>107</v>
      </c>
      <c r="B39" s="103" t="s">
        <v>108</v>
      </c>
      <c r="C39" s="92"/>
      <c r="D39" s="92"/>
      <c r="E39" s="92"/>
      <c r="F39" s="93" t="n">
        <f aca="false">[1]Assumptions!F39*SUM(Headcount!$C$35:$N$35)/12</f>
        <v>0</v>
      </c>
      <c r="G39" s="101"/>
      <c r="H39" s="100" t="n">
        <f aca="false">F39*12</f>
        <v>0</v>
      </c>
      <c r="I39" s="92"/>
      <c r="J39" s="106" t="s">
        <v>76</v>
      </c>
      <c r="K39" s="0"/>
    </row>
    <row r="40" customFormat="false" ht="12.75" hidden="false" customHeight="false" outlineLevel="0" collapsed="false">
      <c r="A40" s="90" t="s">
        <v>109</v>
      </c>
      <c r="B40" s="97" t="s">
        <v>110</v>
      </c>
      <c r="C40" s="92"/>
      <c r="D40" s="92"/>
      <c r="E40" s="92"/>
      <c r="F40" s="93" t="n">
        <f aca="false">[1]Assumptions!F40*SUM(Headcount!$C$35:$N$35)/12</f>
        <v>0</v>
      </c>
      <c r="G40" s="92"/>
      <c r="H40" s="94" t="n">
        <f aca="false">F40*12</f>
        <v>0</v>
      </c>
      <c r="I40" s="92"/>
      <c r="J40" s="95"/>
      <c r="K40" s="0"/>
    </row>
    <row r="41" customFormat="false" ht="12.75" hidden="false" customHeight="false" outlineLevel="0" collapsed="false">
      <c r="A41" s="90" t="s">
        <v>111</v>
      </c>
      <c r="B41" s="97" t="s">
        <v>112</v>
      </c>
      <c r="C41" s="92"/>
      <c r="D41" s="92"/>
      <c r="E41" s="92"/>
      <c r="F41" s="93" t="n">
        <f aca="false">[1]Assumptions!F41*SUM(Headcount!$C$35:$N$35)/12</f>
        <v>0</v>
      </c>
      <c r="G41" s="92"/>
      <c r="H41" s="94" t="n">
        <f aca="false">F41*12</f>
        <v>0</v>
      </c>
      <c r="I41" s="92"/>
      <c r="J41" s="95"/>
      <c r="K41" s="0"/>
    </row>
    <row r="42" customFormat="false" ht="12.75" hidden="false" customHeight="false" outlineLevel="0" collapsed="false">
      <c r="A42" s="90" t="s">
        <v>113</v>
      </c>
      <c r="B42" s="97" t="s">
        <v>114</v>
      </c>
      <c r="C42" s="92"/>
      <c r="D42" s="92"/>
      <c r="E42" s="92"/>
      <c r="F42" s="93" t="n">
        <f aca="false">[1]Assumptions!F42*SUM(Headcount!$C$35:$N$35)/12</f>
        <v>0</v>
      </c>
      <c r="G42" s="92"/>
      <c r="H42" s="94" t="n">
        <f aca="false">F42*12</f>
        <v>0</v>
      </c>
      <c r="I42" s="92"/>
      <c r="J42" s="95"/>
      <c r="K42" s="0"/>
    </row>
    <row r="43" customFormat="false" ht="12.75" hidden="false" customHeight="false" outlineLevel="0" collapsed="false">
      <c r="A43" s="90" t="s">
        <v>115</v>
      </c>
      <c r="B43" s="97" t="s">
        <v>116</v>
      </c>
      <c r="C43" s="92"/>
      <c r="D43" s="92"/>
      <c r="E43" s="92"/>
      <c r="F43" s="93" t="n">
        <f aca="false">[1]Assumptions!F43*SUM(Headcount!$C$35:$N$35)/12</f>
        <v>0</v>
      </c>
      <c r="G43" s="92"/>
      <c r="H43" s="94" t="n">
        <f aca="false">F43*12</f>
        <v>0</v>
      </c>
      <c r="I43" s="92"/>
      <c r="J43" s="95"/>
      <c r="K43" s="0"/>
    </row>
    <row r="44" customFormat="false" ht="12.75" hidden="false" customHeight="false" outlineLevel="0" collapsed="false">
      <c r="A44" s="90" t="s">
        <v>117</v>
      </c>
      <c r="B44" s="97" t="s">
        <v>118</v>
      </c>
      <c r="C44" s="92"/>
      <c r="D44" s="92"/>
      <c r="E44" s="92"/>
      <c r="F44" s="93" t="n">
        <f aca="false">[1]Assumptions!F44*SUM(Headcount!$C$35:$N$35)/12</f>
        <v>0</v>
      </c>
      <c r="G44" s="92"/>
      <c r="H44" s="94" t="n">
        <f aca="false">F44*12</f>
        <v>0</v>
      </c>
      <c r="I44" s="92"/>
      <c r="J44" s="95"/>
      <c r="K44" s="0"/>
    </row>
    <row r="45" customFormat="false" ht="12.75" hidden="false" customHeight="false" outlineLevel="0" collapsed="false">
      <c r="A45" s="90" t="s">
        <v>119</v>
      </c>
      <c r="B45" s="97" t="s">
        <v>120</v>
      </c>
      <c r="C45" s="92"/>
      <c r="D45" s="92"/>
      <c r="E45" s="92"/>
      <c r="F45" s="93" t="n">
        <f aca="false">[1]Assumptions!F45*SUM(Headcount!$C$35:$N$35)/12</f>
        <v>0</v>
      </c>
      <c r="G45" s="92"/>
      <c r="H45" s="94" t="n">
        <f aca="false">F45*12</f>
        <v>0</v>
      </c>
      <c r="I45" s="92"/>
      <c r="J45" s="95"/>
      <c r="K45" s="0"/>
    </row>
    <row r="46" customFormat="false" ht="12.75" hidden="false" customHeight="false" outlineLevel="0" collapsed="false">
      <c r="A46" s="90" t="s">
        <v>121</v>
      </c>
      <c r="B46" s="97" t="s">
        <v>122</v>
      </c>
      <c r="C46" s="92"/>
      <c r="D46" s="92"/>
      <c r="E46" s="92"/>
      <c r="F46" s="93" t="n">
        <f aca="false">[1]Assumptions!F46*SUM(Headcount!$C$35:$N$35)/12</f>
        <v>0</v>
      </c>
      <c r="G46" s="92"/>
      <c r="H46" s="98" t="n">
        <f aca="false">F46*12</f>
        <v>0</v>
      </c>
      <c r="I46" s="92"/>
      <c r="J46" s="95"/>
      <c r="K46" s="0"/>
    </row>
    <row r="47" customFormat="false" ht="12.75" hidden="false" customHeight="false" outlineLevel="0" collapsed="false">
      <c r="A47" s="90"/>
      <c r="B47" s="99" t="s">
        <v>123</v>
      </c>
      <c r="C47" s="92"/>
      <c r="D47" s="92"/>
      <c r="E47" s="92"/>
      <c r="F47" s="100" t="n">
        <f aca="false">SUM(F40:F46)</f>
        <v>0</v>
      </c>
      <c r="G47" s="101"/>
      <c r="H47" s="100" t="n">
        <f aca="false">SUM(H40:H46)</f>
        <v>0</v>
      </c>
      <c r="I47" s="92"/>
      <c r="J47" s="95"/>
      <c r="K47" s="0"/>
    </row>
    <row r="48" customFormat="false" ht="12.75" hidden="false" customHeight="false" outlineLevel="0" collapsed="false">
      <c r="A48" s="90" t="s">
        <v>124</v>
      </c>
      <c r="B48" s="97" t="s">
        <v>125</v>
      </c>
      <c r="C48" s="92"/>
      <c r="D48" s="92"/>
      <c r="E48" s="92"/>
      <c r="F48" s="93" t="n">
        <f aca="false">[1]Assumptions!F48*SUM(Headcount!$C$35:$N$35)/12</f>
        <v>0</v>
      </c>
      <c r="G48" s="92"/>
      <c r="H48" s="94" t="n">
        <f aca="false">F48*12</f>
        <v>0</v>
      </c>
      <c r="I48" s="92"/>
      <c r="J48" s="95"/>
      <c r="K48" s="0"/>
    </row>
    <row r="49" customFormat="false" ht="12.75" hidden="false" customHeight="false" outlineLevel="0" collapsed="false">
      <c r="A49" s="90" t="s">
        <v>126</v>
      </c>
      <c r="B49" s="97" t="s">
        <v>127</v>
      </c>
      <c r="C49" s="92"/>
      <c r="D49" s="92"/>
      <c r="E49" s="92"/>
      <c r="F49" s="93" t="n">
        <f aca="false">[1]Assumptions!F49*SUM(Headcount!$C$35:$N$35)/12</f>
        <v>0</v>
      </c>
      <c r="G49" s="92"/>
      <c r="H49" s="98" t="n">
        <f aca="false">F49*12</f>
        <v>0</v>
      </c>
      <c r="I49" s="92"/>
      <c r="J49" s="95"/>
      <c r="K49" s="0"/>
    </row>
    <row r="50" customFormat="false" ht="12.75" hidden="false" customHeight="false" outlineLevel="0" collapsed="false">
      <c r="A50" s="111"/>
      <c r="B50" s="99" t="s">
        <v>128</v>
      </c>
      <c r="C50" s="92"/>
      <c r="D50" s="92"/>
      <c r="E50" s="92"/>
      <c r="F50" s="100" t="n">
        <f aca="false">SUM(F48:F49)</f>
        <v>0</v>
      </c>
      <c r="G50" s="101"/>
      <c r="H50" s="100" t="n">
        <f aca="false">SUM(H48:H49)</f>
        <v>0</v>
      </c>
      <c r="I50" s="92"/>
      <c r="J50" s="95"/>
      <c r="K50" s="0"/>
    </row>
    <row r="51" customFormat="false" ht="12.75" hidden="false" customHeight="false" outlineLevel="0" collapsed="false">
      <c r="A51" s="102" t="s">
        <v>129</v>
      </c>
      <c r="B51" s="99" t="s">
        <v>130</v>
      </c>
      <c r="C51" s="104"/>
      <c r="D51" s="104"/>
      <c r="E51" s="104"/>
      <c r="F51" s="93" t="n">
        <f aca="false">[1]Assumptions!F51*SUM(Headcount!$C$35:$N$35)/12</f>
        <v>0</v>
      </c>
      <c r="G51" s="104"/>
      <c r="H51" s="105" t="n">
        <f aca="false">F51*12</f>
        <v>0</v>
      </c>
      <c r="I51" s="104"/>
      <c r="J51" s="106"/>
      <c r="K51" s="107"/>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c r="DS51" s="108"/>
      <c r="DT51" s="108"/>
      <c r="DU51" s="108"/>
      <c r="DV51" s="108"/>
      <c r="DW51" s="108"/>
      <c r="DX51" s="108"/>
      <c r="DY51" s="108"/>
      <c r="DZ51" s="108"/>
      <c r="EA51" s="108"/>
      <c r="EB51" s="108"/>
      <c r="EC51" s="108"/>
      <c r="ED51" s="108"/>
      <c r="EE51" s="108"/>
      <c r="EF51" s="108"/>
      <c r="EG51" s="108"/>
      <c r="EH51" s="108"/>
      <c r="EI51" s="108"/>
      <c r="EJ51" s="108"/>
      <c r="EK51" s="108"/>
      <c r="EL51" s="108"/>
      <c r="EM51" s="108"/>
      <c r="EN51" s="108"/>
      <c r="EO51" s="108"/>
      <c r="EP51" s="108"/>
      <c r="EQ51" s="108"/>
      <c r="ER51" s="108"/>
      <c r="ES51" s="108"/>
      <c r="ET51" s="108"/>
      <c r="EU51" s="108"/>
      <c r="EV51" s="108"/>
      <c r="EW51" s="108"/>
      <c r="EX51" s="108"/>
      <c r="EY51" s="108"/>
      <c r="EZ51" s="108"/>
      <c r="FA51" s="108"/>
      <c r="FB51" s="108"/>
      <c r="FC51" s="108"/>
      <c r="FD51" s="108"/>
      <c r="FE51" s="108"/>
      <c r="FF51" s="108"/>
      <c r="FG51" s="108"/>
      <c r="FH51" s="108"/>
      <c r="FI51" s="108"/>
      <c r="FJ51" s="108"/>
      <c r="FK51" s="108"/>
      <c r="FL51" s="108"/>
      <c r="FM51" s="108"/>
      <c r="FN51" s="108"/>
      <c r="FO51" s="108"/>
      <c r="FP51" s="108"/>
      <c r="FQ51" s="108"/>
      <c r="FR51" s="108"/>
      <c r="FS51" s="108"/>
      <c r="FT51" s="108"/>
      <c r="FU51" s="108"/>
      <c r="FV51" s="108"/>
      <c r="FW51" s="108"/>
      <c r="FX51" s="108"/>
      <c r="FY51" s="108"/>
      <c r="FZ51" s="108"/>
      <c r="GA51" s="108"/>
      <c r="GB51" s="108"/>
      <c r="GC51" s="108"/>
      <c r="GD51" s="108"/>
      <c r="GE51" s="108"/>
      <c r="GF51" s="108"/>
      <c r="GG51" s="108"/>
      <c r="GH51" s="108"/>
      <c r="GI51" s="108"/>
      <c r="GJ51" s="108"/>
      <c r="GK51" s="108"/>
      <c r="GL51" s="108"/>
      <c r="GM51" s="108"/>
      <c r="GN51" s="108"/>
      <c r="GO51" s="108"/>
      <c r="GP51" s="108"/>
      <c r="GQ51" s="108"/>
      <c r="GR51" s="108"/>
      <c r="GS51" s="108"/>
      <c r="GT51" s="108"/>
      <c r="GU51" s="108"/>
      <c r="GV51" s="108"/>
      <c r="GW51" s="108"/>
      <c r="GX51" s="108"/>
      <c r="GY51" s="108"/>
      <c r="GZ51" s="108"/>
      <c r="HA51" s="108"/>
      <c r="HB51" s="108"/>
      <c r="HC51" s="108"/>
      <c r="HD51" s="108"/>
      <c r="HE51" s="108"/>
      <c r="HF51" s="108"/>
      <c r="HG51" s="108"/>
      <c r="HH51" s="108"/>
      <c r="HI51" s="108"/>
      <c r="HJ51" s="108"/>
      <c r="HK51" s="108"/>
      <c r="HL51" s="108"/>
      <c r="HM51" s="108"/>
      <c r="HN51" s="108"/>
      <c r="HO51" s="108"/>
      <c r="HP51" s="108"/>
      <c r="HQ51" s="108"/>
      <c r="HR51" s="108"/>
      <c r="HS51" s="108"/>
      <c r="HT51" s="108"/>
      <c r="HU51" s="108"/>
      <c r="HV51" s="108"/>
      <c r="HW51" s="108"/>
      <c r="HX51" s="108"/>
      <c r="HY51" s="108"/>
      <c r="HZ51" s="108"/>
      <c r="IA51" s="108"/>
      <c r="IB51" s="108"/>
      <c r="IC51" s="108"/>
      <c r="ID51" s="108"/>
      <c r="IE51" s="108"/>
      <c r="IF51" s="108"/>
      <c r="IG51" s="108"/>
      <c r="IH51" s="108"/>
      <c r="II51" s="108"/>
      <c r="IJ51" s="108"/>
      <c r="IK51" s="108"/>
      <c r="IL51" s="108"/>
      <c r="IM51" s="108"/>
      <c r="IN51" s="108"/>
      <c r="IO51" s="108"/>
      <c r="IP51" s="108"/>
      <c r="IQ51" s="108"/>
      <c r="IR51" s="108"/>
      <c r="IS51" s="108"/>
      <c r="IT51" s="108"/>
      <c r="IU51" s="108"/>
      <c r="IV51" s="108"/>
      <c r="IW51" s="108"/>
    </row>
    <row r="52" customFormat="false" ht="12.75" hidden="false" customHeight="false" outlineLevel="0" collapsed="false">
      <c r="A52" s="112"/>
      <c r="B52" s="113" t="s">
        <v>131</v>
      </c>
      <c r="C52" s="114"/>
      <c r="D52" s="114"/>
      <c r="E52" s="114"/>
      <c r="F52" s="115" t="n">
        <f aca="false">+F20+F21+F22+F23+F24+F30+F31+F32+F35+F36+F37+F38+F39+F47+F50+F51</f>
        <v>9338.14285714286</v>
      </c>
      <c r="G52" s="116"/>
      <c r="H52" s="115" t="n">
        <f aca="false">+H20+H21+H22+H23+H24+H30+H31+H32+H35+H36+H37+H38+H39+H47+H50+H51</f>
        <v>113317.714285714</v>
      </c>
      <c r="I52" s="114"/>
      <c r="J52" s="117"/>
      <c r="K52" s="0"/>
      <c r="L52" s="118" t="n">
        <f aca="false">+'Detail Expenses'!P44+'Detail Expenses'!P45+'Detail Expenses'!P46+'Detail Expenses'!P47+'Detail Expenses'!P48+'Detail Expenses'!P54+'Detail Expenses'!P55+'Detail Expenses'!P56+'Detail Expenses'!P59+'Detail Expenses'!P60+'Detail Expenses'!P61+'Detail Expenses'!P62+'Detail Expenses'!P63+'Detail Expenses'!P71+'Detail Expenses'!P74+'Detail Expenses'!P75</f>
        <v>313884</v>
      </c>
      <c r="M52" s="70" t="s">
        <v>132</v>
      </c>
    </row>
    <row r="53" customFormat="false" ht="12.75" hidden="false" customHeight="false" outlineLevel="0" collapsed="false">
      <c r="A53" s="97"/>
      <c r="B53" s="97"/>
      <c r="C53" s="0"/>
      <c r="D53" s="0"/>
      <c r="E53" s="0"/>
      <c r="F53" s="0"/>
      <c r="G53" s="0"/>
      <c r="H53" s="0"/>
      <c r="I53" s="0"/>
      <c r="J53" s="0"/>
      <c r="K53" s="0"/>
    </row>
    <row r="54" customFormat="false" ht="15.75" hidden="false" customHeight="false" outlineLevel="0" collapsed="false">
      <c r="A54" s="119"/>
      <c r="B54" s="119"/>
      <c r="C54" s="0"/>
      <c r="D54" s="0"/>
      <c r="E54" s="0"/>
      <c r="F54" s="0"/>
      <c r="G54" s="0"/>
      <c r="H54" s="0"/>
      <c r="J54" s="0"/>
      <c r="K54" s="0"/>
    </row>
    <row r="55" customFormat="false" ht="15.75" hidden="false" customHeight="false" outlineLevel="0" collapsed="false">
      <c r="A55" s="87" t="s">
        <v>133</v>
      </c>
      <c r="B55" s="120"/>
      <c r="C55" s="88"/>
      <c r="D55" s="88"/>
      <c r="E55" s="88"/>
      <c r="F55" s="88"/>
      <c r="G55" s="88"/>
      <c r="H55" s="88"/>
      <c r="I55" s="88"/>
      <c r="J55" s="89"/>
      <c r="K55" s="0"/>
    </row>
    <row r="56" customFormat="false" ht="15" hidden="false" customHeight="true" outlineLevel="0" collapsed="false">
      <c r="A56" s="121"/>
      <c r="B56" s="122" t="s">
        <v>134</v>
      </c>
      <c r="C56" s="92"/>
      <c r="D56" s="92"/>
      <c r="E56" s="92"/>
      <c r="F56" s="92" t="n">
        <v>0</v>
      </c>
      <c r="G56" s="92"/>
      <c r="H56" s="92" t="n">
        <f aca="false">F56*12</f>
        <v>0</v>
      </c>
      <c r="I56" s="92"/>
      <c r="J56" s="95"/>
      <c r="K56" s="0"/>
    </row>
    <row r="57" customFormat="false" ht="15" hidden="false" customHeight="true" outlineLevel="0" collapsed="false">
      <c r="A57" s="121"/>
      <c r="B57" s="122" t="s">
        <v>135</v>
      </c>
      <c r="C57" s="92"/>
      <c r="D57" s="92"/>
      <c r="E57" s="92"/>
      <c r="F57" s="92" t="n">
        <v>0</v>
      </c>
      <c r="G57" s="92"/>
      <c r="H57" s="92" t="n">
        <f aca="false">F57*12</f>
        <v>0</v>
      </c>
      <c r="I57" s="92"/>
      <c r="J57" s="95"/>
      <c r="K57" s="0"/>
    </row>
    <row r="58" customFormat="false" ht="15" hidden="false" customHeight="true" outlineLevel="0" collapsed="false">
      <c r="A58" s="121"/>
      <c r="B58" s="122" t="s">
        <v>136</v>
      </c>
      <c r="C58" s="92"/>
      <c r="D58" s="92"/>
      <c r="E58" s="92"/>
      <c r="F58" s="92" t="n">
        <v>0</v>
      </c>
      <c r="G58" s="92"/>
      <c r="H58" s="92" t="n">
        <f aca="false">F58*12</f>
        <v>0</v>
      </c>
      <c r="I58" s="92"/>
      <c r="J58" s="95"/>
      <c r="K58" s="0"/>
    </row>
    <row r="59" customFormat="false" ht="15" hidden="false" customHeight="true" outlineLevel="0" collapsed="false">
      <c r="A59" s="121"/>
      <c r="B59" s="122" t="s">
        <v>137</v>
      </c>
      <c r="C59" s="92"/>
      <c r="D59" s="92"/>
      <c r="E59" s="92"/>
      <c r="F59" s="92" t="n">
        <v>0</v>
      </c>
      <c r="G59" s="92"/>
      <c r="H59" s="92" t="n">
        <f aca="false">F59*12</f>
        <v>0</v>
      </c>
      <c r="I59" s="92"/>
      <c r="J59" s="95"/>
      <c r="K59" s="0"/>
    </row>
    <row r="60" customFormat="false" ht="15" hidden="false" customHeight="true" outlineLevel="0" collapsed="false">
      <c r="A60" s="121"/>
      <c r="B60" s="122" t="s">
        <v>138</v>
      </c>
      <c r="C60" s="92"/>
      <c r="D60" s="92"/>
      <c r="E60" s="92"/>
      <c r="F60" s="92" t="n">
        <v>0</v>
      </c>
      <c r="G60" s="92"/>
      <c r="H60" s="92" t="n">
        <f aca="false">F60*12</f>
        <v>0</v>
      </c>
      <c r="I60" s="92"/>
      <c r="J60" s="95"/>
      <c r="K60" s="0"/>
    </row>
    <row r="61" customFormat="false" ht="15" hidden="false" customHeight="true" outlineLevel="0" collapsed="false">
      <c r="A61" s="121"/>
      <c r="B61" s="122" t="s">
        <v>139</v>
      </c>
      <c r="C61" s="92"/>
      <c r="D61" s="92"/>
      <c r="E61" s="92"/>
      <c r="F61" s="92" t="n">
        <v>0</v>
      </c>
      <c r="G61" s="92"/>
      <c r="H61" s="92" t="n">
        <f aca="false">F61*12</f>
        <v>0</v>
      </c>
      <c r="I61" s="92"/>
      <c r="J61" s="95"/>
      <c r="K61" s="0"/>
    </row>
    <row r="62" customFormat="false" ht="15" hidden="false" customHeight="true" outlineLevel="0" collapsed="false">
      <c r="A62" s="121"/>
      <c r="B62" s="122" t="s">
        <v>140</v>
      </c>
      <c r="C62" s="92"/>
      <c r="D62" s="92"/>
      <c r="E62" s="92"/>
      <c r="F62" s="92" t="n">
        <v>0</v>
      </c>
      <c r="G62" s="92"/>
      <c r="H62" s="92" t="n">
        <f aca="false">F62*12</f>
        <v>0</v>
      </c>
      <c r="I62" s="92"/>
      <c r="J62" s="95"/>
      <c r="K62" s="0"/>
    </row>
    <row r="63" customFormat="false" ht="15" hidden="false" customHeight="true" outlineLevel="0" collapsed="false">
      <c r="A63" s="121"/>
      <c r="B63" s="122" t="s">
        <v>141</v>
      </c>
      <c r="C63" s="92"/>
      <c r="D63" s="92"/>
      <c r="E63" s="92"/>
      <c r="F63" s="92" t="n">
        <v>0</v>
      </c>
      <c r="G63" s="92"/>
      <c r="H63" s="92" t="n">
        <f aca="false">F63*12</f>
        <v>0</v>
      </c>
      <c r="I63" s="92"/>
      <c r="J63" s="95"/>
      <c r="K63" s="0"/>
    </row>
    <row r="64" customFormat="false" ht="15" hidden="false" customHeight="true" outlineLevel="0" collapsed="false">
      <c r="A64" s="121"/>
      <c r="B64" s="122" t="s">
        <v>142</v>
      </c>
      <c r="C64" s="92"/>
      <c r="D64" s="92"/>
      <c r="E64" s="92"/>
      <c r="F64" s="92" t="n">
        <v>0</v>
      </c>
      <c r="G64" s="92"/>
      <c r="H64" s="92" t="n">
        <f aca="false">F64*12</f>
        <v>0</v>
      </c>
      <c r="I64" s="92"/>
      <c r="J64" s="95"/>
      <c r="K64" s="0"/>
    </row>
    <row r="65" customFormat="false" ht="15" hidden="false" customHeight="true" outlineLevel="0" collapsed="false">
      <c r="A65" s="121"/>
      <c r="B65" s="122" t="s">
        <v>143</v>
      </c>
      <c r="C65" s="92"/>
      <c r="D65" s="92"/>
      <c r="E65" s="92"/>
      <c r="F65" s="92" t="n">
        <v>0</v>
      </c>
      <c r="G65" s="92"/>
      <c r="H65" s="92" t="n">
        <f aca="false">F65*12</f>
        <v>0</v>
      </c>
      <c r="I65" s="92"/>
      <c r="J65" s="95"/>
      <c r="K65" s="0"/>
    </row>
    <row r="66" customFormat="false" ht="15" hidden="false" customHeight="true" outlineLevel="0" collapsed="false">
      <c r="A66" s="121"/>
      <c r="B66" s="122" t="s">
        <v>144</v>
      </c>
      <c r="C66" s="92"/>
      <c r="D66" s="92"/>
      <c r="E66" s="92"/>
      <c r="F66" s="92" t="n">
        <v>0</v>
      </c>
      <c r="G66" s="92"/>
      <c r="H66" s="92" t="n">
        <f aca="false">F66*12</f>
        <v>0</v>
      </c>
      <c r="I66" s="92"/>
      <c r="J66" s="95"/>
      <c r="K66" s="0"/>
    </row>
    <row r="67" customFormat="false" ht="15" hidden="false" customHeight="true" outlineLevel="0" collapsed="false">
      <c r="A67" s="121"/>
      <c r="B67" s="122" t="s">
        <v>145</v>
      </c>
      <c r="C67" s="92"/>
      <c r="D67" s="92"/>
      <c r="E67" s="92"/>
      <c r="F67" s="92" t="n">
        <v>0</v>
      </c>
      <c r="G67" s="92"/>
      <c r="H67" s="92" t="n">
        <f aca="false">F67*12</f>
        <v>0</v>
      </c>
      <c r="I67" s="92"/>
      <c r="J67" s="95"/>
      <c r="K67" s="0"/>
    </row>
    <row r="68" customFormat="false" ht="15" hidden="false" customHeight="true" outlineLevel="0" collapsed="false">
      <c r="A68" s="121"/>
      <c r="B68" s="122" t="s">
        <v>146</v>
      </c>
      <c r="C68" s="92"/>
      <c r="D68" s="92"/>
      <c r="E68" s="92"/>
      <c r="F68" s="92" t="n">
        <v>0</v>
      </c>
      <c r="G68" s="92"/>
      <c r="H68" s="92" t="n">
        <f aca="false">F68*12</f>
        <v>0</v>
      </c>
      <c r="I68" s="92"/>
      <c r="J68" s="95"/>
      <c r="K68" s="0"/>
    </row>
    <row r="69" customFormat="false" ht="15" hidden="false" customHeight="true" outlineLevel="0" collapsed="false">
      <c r="A69" s="121"/>
      <c r="B69" s="18" t="s">
        <v>147</v>
      </c>
      <c r="C69" s="92"/>
      <c r="D69" s="92"/>
      <c r="E69" s="92"/>
      <c r="F69" s="92" t="n">
        <v>0</v>
      </c>
      <c r="G69" s="92"/>
      <c r="H69" s="92" t="n">
        <f aca="false">F69*12</f>
        <v>0</v>
      </c>
      <c r="I69" s="92"/>
      <c r="J69" s="95"/>
      <c r="K69" s="0"/>
    </row>
    <row r="70" customFormat="false" ht="15" hidden="false" customHeight="true" outlineLevel="0" collapsed="false">
      <c r="A70" s="121"/>
      <c r="B70" s="123" t="s">
        <v>148</v>
      </c>
      <c r="C70" s="92"/>
      <c r="D70" s="92"/>
      <c r="E70" s="92"/>
      <c r="F70" s="124" t="n">
        <f aca="false">[1]!Summary_Dev_Support*AVERAGE(Headcount!$C$35:$N$35)</f>
        <v>22966.6080843585</v>
      </c>
      <c r="G70" s="125"/>
      <c r="H70" s="126" t="n">
        <f aca="false">F70*12</f>
        <v>275599.297012302</v>
      </c>
      <c r="I70" s="92"/>
      <c r="J70" s="95"/>
      <c r="K70" s="0"/>
    </row>
    <row r="71" customFormat="false" ht="15" hidden="false" customHeight="true" outlineLevel="0" collapsed="false">
      <c r="A71" s="127"/>
      <c r="B71" s="113" t="s">
        <v>149</v>
      </c>
      <c r="C71" s="114"/>
      <c r="D71" s="114"/>
      <c r="E71" s="114"/>
      <c r="F71" s="128" t="n">
        <f aca="false">SUM(F56:F70)</f>
        <v>22966.6080843585</v>
      </c>
      <c r="G71" s="114"/>
      <c r="H71" s="128" t="n">
        <f aca="false">SUM(H56:H70)</f>
        <v>275599.297012302</v>
      </c>
      <c r="I71" s="114"/>
      <c r="J71" s="117"/>
      <c r="K71" s="0"/>
    </row>
    <row r="72" customFormat="false" ht="12.75" hidden="false" customHeight="false" outlineLevel="0" collapsed="false">
      <c r="A72" s="0"/>
      <c r="B72" s="0"/>
      <c r="C72" s="0"/>
      <c r="D72" s="0"/>
      <c r="E72" s="0"/>
      <c r="F72" s="0"/>
      <c r="G72" s="0"/>
      <c r="H72" s="0"/>
      <c r="I72" s="0"/>
      <c r="J72" s="0"/>
      <c r="K72" s="0"/>
    </row>
    <row r="73" customFormat="false" ht="13.5" hidden="false" customHeight="false" outlineLevel="0" collapsed="false">
      <c r="A73" s="129" t="s">
        <v>150</v>
      </c>
      <c r="B73" s="130"/>
      <c r="C73" s="0"/>
      <c r="D73" s="0"/>
      <c r="E73" s="0"/>
      <c r="F73" s="131" t="n">
        <f aca="false">F52+F71</f>
        <v>32304.7509415014</v>
      </c>
      <c r="G73" s="0"/>
      <c r="H73" s="131" t="n">
        <f aca="false">H52+H71</f>
        <v>388917.011298017</v>
      </c>
      <c r="I73" s="0"/>
      <c r="J73" s="0"/>
      <c r="K73" s="0"/>
    </row>
    <row r="74" customFormat="false" ht="13.5" hidden="false" customHeight="false" outlineLevel="0" collapsed="false">
      <c r="A74" s="0"/>
      <c r="B74" s="0"/>
      <c r="C74" s="0"/>
      <c r="D74" s="0"/>
      <c r="E74" s="0"/>
      <c r="F74" s="0"/>
      <c r="G74" s="0"/>
      <c r="H74" s="0"/>
      <c r="I74" s="0"/>
      <c r="J74" s="0"/>
      <c r="K74" s="0"/>
    </row>
    <row r="75" customFormat="false" ht="12.75" hidden="false" customHeight="false" outlineLevel="0" collapsed="false">
      <c r="A75" s="0"/>
      <c r="B75" s="0"/>
      <c r="C75" s="0"/>
      <c r="D75" s="0"/>
      <c r="E75" s="0"/>
      <c r="F75" s="0"/>
      <c r="G75" s="0"/>
      <c r="H75" s="0"/>
      <c r="I75" s="0"/>
      <c r="J75" s="0"/>
      <c r="K75" s="0"/>
    </row>
    <row r="76" customFormat="false" ht="12.75" hidden="false" customHeight="false" outlineLevel="0" collapsed="false">
      <c r="A76" s="0"/>
      <c r="B76" s="0"/>
      <c r="C76" s="0"/>
      <c r="D76" s="0"/>
      <c r="E76" s="0"/>
      <c r="F76" s="0"/>
      <c r="G76" s="0"/>
      <c r="H76" s="0"/>
      <c r="I76" s="0"/>
      <c r="J76" s="0"/>
      <c r="K76" s="0"/>
    </row>
    <row r="77" customFormat="false" ht="12.75" hidden="false" customHeight="false" outlineLevel="0" collapsed="false">
      <c r="A77" s="0"/>
      <c r="B77" s="0"/>
      <c r="C77" s="0"/>
      <c r="D77" s="0"/>
      <c r="E77" s="0"/>
      <c r="F77" s="0"/>
      <c r="G77" s="0"/>
      <c r="H77" s="0"/>
      <c r="I77" s="0"/>
      <c r="J77" s="0"/>
      <c r="K77" s="0"/>
    </row>
    <row r="78" customFormat="false" ht="12.75" hidden="false" customHeight="false" outlineLevel="0" collapsed="false">
      <c r="A78" s="0"/>
      <c r="B78" s="0"/>
      <c r="C78" s="0"/>
      <c r="D78" s="0"/>
      <c r="E78" s="0"/>
      <c r="F78" s="0"/>
      <c r="G78" s="0"/>
      <c r="H78" s="0"/>
      <c r="I78" s="0"/>
      <c r="J78" s="0"/>
      <c r="K78" s="0"/>
    </row>
    <row r="79" customFormat="false" ht="12.75" hidden="false" customHeight="false" outlineLevel="0" collapsed="false">
      <c r="A79" s="0"/>
      <c r="B79" s="0"/>
      <c r="C79" s="0"/>
      <c r="D79" s="0"/>
      <c r="E79" s="0"/>
      <c r="F79" s="0"/>
      <c r="G79" s="0"/>
      <c r="H79" s="0"/>
      <c r="I79" s="0"/>
      <c r="J79" s="0"/>
      <c r="K79" s="0"/>
    </row>
    <row r="80" customFormat="false" ht="12.75" hidden="false" customHeight="false" outlineLevel="0" collapsed="false">
      <c r="A80" s="0"/>
      <c r="B80" s="0"/>
      <c r="C80" s="0"/>
      <c r="D80" s="0"/>
      <c r="E80" s="0"/>
      <c r="F80" s="0"/>
      <c r="G80" s="0"/>
      <c r="H80" s="0"/>
      <c r="I80" s="0"/>
      <c r="J80" s="0"/>
      <c r="K80" s="0"/>
    </row>
    <row r="81" customFormat="false" ht="12.75" hidden="false" customHeight="false" outlineLevel="0" collapsed="false">
      <c r="A81" s="0"/>
      <c r="B81" s="0"/>
      <c r="C81" s="0"/>
      <c r="D81" s="0"/>
      <c r="E81" s="0"/>
      <c r="F81" s="0"/>
      <c r="G81" s="0"/>
      <c r="H81" s="0"/>
      <c r="I81" s="0"/>
      <c r="J81" s="0"/>
      <c r="K81" s="0"/>
    </row>
    <row r="82" customFormat="false" ht="12.75" hidden="false" customHeight="false" outlineLevel="0" collapsed="false">
      <c r="A82" s="0"/>
      <c r="B82" s="0"/>
      <c r="C82" s="0"/>
      <c r="D82" s="0"/>
      <c r="E82" s="0"/>
      <c r="F82" s="0"/>
      <c r="G82" s="0"/>
      <c r="H82" s="0"/>
      <c r="I82" s="0"/>
      <c r="J82" s="0"/>
      <c r="K82" s="0"/>
    </row>
    <row r="83" customFormat="false" ht="12.75" hidden="false" customHeight="false" outlineLevel="0" collapsed="false">
      <c r="A83" s="0"/>
      <c r="B83" s="0"/>
      <c r="C83" s="0"/>
      <c r="D83" s="0"/>
      <c r="E83" s="0"/>
      <c r="F83" s="0"/>
      <c r="G83" s="0"/>
      <c r="H83" s="0"/>
      <c r="I83" s="0"/>
      <c r="J83" s="0"/>
      <c r="K83" s="0"/>
    </row>
    <row r="84" customFormat="false" ht="12.75" hidden="false" customHeight="false" outlineLevel="0" collapsed="false">
      <c r="A84" s="0"/>
      <c r="B84" s="0"/>
      <c r="C84" s="0"/>
      <c r="D84" s="0"/>
      <c r="E84" s="0"/>
      <c r="F84" s="0"/>
      <c r="G84" s="0"/>
      <c r="H84" s="0"/>
      <c r="I84" s="0"/>
      <c r="J84" s="0"/>
      <c r="K84" s="0"/>
    </row>
    <row r="85" customFormat="false" ht="12.75" hidden="false" customHeight="false" outlineLevel="0" collapsed="false">
      <c r="A85" s="0"/>
      <c r="B85" s="0"/>
      <c r="C85" s="0"/>
      <c r="D85" s="0"/>
      <c r="E85" s="0"/>
      <c r="F85" s="0"/>
      <c r="G85" s="0"/>
      <c r="H85" s="0"/>
      <c r="I85" s="0"/>
      <c r="J85" s="0"/>
      <c r="K85" s="0"/>
    </row>
    <row r="86" customFormat="false" ht="12.75" hidden="false" customHeight="false" outlineLevel="0" collapsed="false">
      <c r="A86" s="0"/>
      <c r="B86" s="0"/>
      <c r="C86" s="0"/>
      <c r="D86" s="0"/>
      <c r="E86" s="0"/>
      <c r="F86" s="0"/>
      <c r="G86" s="0"/>
      <c r="H86" s="0"/>
      <c r="I86" s="0"/>
      <c r="J86" s="0"/>
      <c r="K86" s="0"/>
    </row>
    <row r="87" customFormat="false" ht="12.75" hidden="false" customHeight="false" outlineLevel="0" collapsed="false">
      <c r="A87" s="0"/>
      <c r="B87" s="0"/>
      <c r="C87" s="0"/>
      <c r="D87" s="0"/>
      <c r="E87" s="0"/>
      <c r="F87" s="0"/>
      <c r="G87" s="0"/>
      <c r="H87" s="0"/>
      <c r="I87" s="0"/>
      <c r="J87" s="0"/>
      <c r="K87" s="0"/>
    </row>
    <row r="88" customFormat="false" ht="12.75" hidden="false" customHeight="false" outlineLevel="0" collapsed="false">
      <c r="A88" s="0"/>
      <c r="B88" s="0"/>
      <c r="C88" s="0"/>
      <c r="D88" s="0"/>
      <c r="E88" s="0"/>
      <c r="F88" s="0"/>
      <c r="G88" s="0"/>
      <c r="H88" s="0"/>
      <c r="I88" s="0"/>
      <c r="J88" s="0"/>
      <c r="K88" s="0"/>
    </row>
    <row r="89" customFormat="false" ht="12.75" hidden="false" customHeight="false" outlineLevel="0" collapsed="false">
      <c r="A89" s="0"/>
      <c r="B89" s="0"/>
      <c r="C89" s="0"/>
      <c r="D89" s="0"/>
      <c r="E89" s="0"/>
      <c r="F89" s="0"/>
      <c r="G89" s="0"/>
      <c r="H89" s="0"/>
      <c r="I89" s="0"/>
      <c r="J89" s="0"/>
      <c r="K89" s="0"/>
    </row>
    <row r="90" customFormat="false" ht="12.75" hidden="false" customHeight="false" outlineLevel="0" collapsed="false">
      <c r="A90" s="0"/>
      <c r="B90" s="0"/>
      <c r="C90" s="0"/>
      <c r="D90" s="0"/>
      <c r="E90" s="0"/>
      <c r="F90" s="0"/>
      <c r="G90" s="0"/>
      <c r="H90" s="0"/>
      <c r="I90" s="0"/>
      <c r="J90" s="0"/>
      <c r="K90" s="0"/>
    </row>
    <row r="91" customFormat="false" ht="12.75" hidden="false" customHeight="false" outlineLevel="0" collapsed="false">
      <c r="A91" s="0"/>
      <c r="B91" s="0"/>
      <c r="C91" s="0"/>
      <c r="D91" s="0"/>
      <c r="E91" s="0"/>
      <c r="F91" s="0"/>
      <c r="G91" s="0"/>
      <c r="H91" s="0"/>
      <c r="I91" s="0"/>
      <c r="J91" s="0"/>
      <c r="K91" s="0"/>
    </row>
    <row r="92" customFormat="false" ht="12.75" hidden="false" customHeight="false" outlineLevel="0" collapsed="false">
      <c r="A92" s="0"/>
      <c r="B92" s="0"/>
      <c r="C92" s="0"/>
      <c r="D92" s="0"/>
      <c r="E92" s="0"/>
      <c r="F92" s="0"/>
      <c r="G92" s="0"/>
      <c r="H92" s="0"/>
      <c r="I92" s="0"/>
      <c r="J92" s="0"/>
      <c r="K92" s="0"/>
    </row>
    <row r="93" customFormat="false" ht="12.75" hidden="false" customHeight="false" outlineLevel="0" collapsed="false">
      <c r="A93" s="69"/>
      <c r="B93" s="69"/>
      <c r="C93" s="69"/>
      <c r="D93" s="69"/>
      <c r="E93" s="69"/>
      <c r="F93" s="69"/>
      <c r="G93" s="69"/>
      <c r="H93" s="69"/>
      <c r="I93" s="69"/>
      <c r="J93" s="69"/>
      <c r="K93" s="69"/>
    </row>
  </sheetData>
  <printOptions headings="false" gridLines="false" gridLinesSet="true" horizontalCentered="false" verticalCentered="false"/>
  <pageMargins left="0.479861111111111" right="0.220138888888889" top="0.279861111111111" bottom="0.2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BM2" activePane="bottomLeft" state="frozen"/>
      <selection pane="topLeft" activeCell="A1" activeCellId="0" sqref="A1"/>
      <selection pane="bottomLeft" activeCell="N8" activeCellId="0" sqref="N8"/>
    </sheetView>
  </sheetViews>
  <sheetFormatPr defaultColWidth="9.0546875" defaultRowHeight="12.75" customHeight="true" zeroHeight="false" outlineLevelRow="0" outlineLevelCol="0"/>
  <cols>
    <col collapsed="false" customWidth="true" hidden="false" outlineLevel="0" max="1" min="1" style="0" width="18.49"/>
    <col collapsed="false" customWidth="true" hidden="false" outlineLevel="0" max="2" min="2" style="0" width="12.82"/>
    <col collapsed="false" customWidth="true" hidden="false" outlineLevel="0" max="8" min="8" style="132" width="10.49"/>
    <col collapsed="false" customWidth="true" hidden="false" outlineLevel="0" max="9" min="9" style="132" width="9.15"/>
    <col collapsed="false" customWidth="true" hidden="false" outlineLevel="0" max="10" min="10" style="132" width="12.82"/>
    <col collapsed="false" customWidth="true" hidden="false" outlineLevel="0" max="11" min="11" style="132" width="8.82"/>
    <col collapsed="false" customWidth="true" hidden="false" outlineLevel="0" max="13" min="12" style="132" width="11.15"/>
    <col collapsed="false" customWidth="true" hidden="false" outlineLevel="0" max="14" min="14" style="132" width="8.49"/>
    <col collapsed="false" customWidth="true" hidden="false" outlineLevel="0" max="15" min="15" style="132" width="12.82"/>
    <col collapsed="false" customWidth="true" hidden="false" outlineLevel="0" max="16" min="16" style="0" width="19.65"/>
    <col collapsed="false" customWidth="true" hidden="false" outlineLevel="0" max="17" min="17" style="0" width="9.99"/>
    <col collapsed="false" customWidth="true" hidden="false" outlineLevel="0" max="24" min="24" style="0" width="10.15"/>
    <col collapsed="false" customWidth="true" hidden="false" outlineLevel="0" max="27" min="27" style="0" width="10.82"/>
    <col collapsed="false" customWidth="true" hidden="false" outlineLevel="0" max="29" min="28" style="0" width="11.82"/>
  </cols>
  <sheetData>
    <row r="1" customFormat="false" ht="76.5" hidden="false" customHeight="false" outlineLevel="0" collapsed="false">
      <c r="A1" s="133" t="s">
        <v>151</v>
      </c>
      <c r="B1" s="133" t="s">
        <v>152</v>
      </c>
      <c r="C1" s="133" t="s">
        <v>153</v>
      </c>
      <c r="D1" s="133" t="s">
        <v>154</v>
      </c>
      <c r="E1" s="133" t="s">
        <v>155</v>
      </c>
      <c r="F1" s="133" t="s">
        <v>156</v>
      </c>
      <c r="G1" s="133" t="s">
        <v>157</v>
      </c>
      <c r="H1" s="134" t="s">
        <v>158</v>
      </c>
      <c r="I1" s="134" t="s">
        <v>159</v>
      </c>
      <c r="J1" s="134" t="s">
        <v>160</v>
      </c>
      <c r="K1" s="134" t="s">
        <v>161</v>
      </c>
      <c r="L1" s="134" t="s">
        <v>162</v>
      </c>
      <c r="M1" s="134" t="s">
        <v>163</v>
      </c>
      <c r="N1" s="134" t="s">
        <v>164</v>
      </c>
      <c r="O1" s="134" t="s">
        <v>165</v>
      </c>
      <c r="P1" s="133" t="s">
        <v>166</v>
      </c>
      <c r="Q1" s="135" t="s">
        <v>167</v>
      </c>
      <c r="R1" s="135" t="s">
        <v>168</v>
      </c>
      <c r="S1" s="135" t="s">
        <v>169</v>
      </c>
      <c r="T1" s="135" t="s">
        <v>170</v>
      </c>
      <c r="U1" s="135" t="s">
        <v>171</v>
      </c>
      <c r="V1" s="135" t="s">
        <v>172</v>
      </c>
      <c r="W1" s="135" t="s">
        <v>173</v>
      </c>
      <c r="X1" s="135" t="s">
        <v>174</v>
      </c>
      <c r="Y1" s="135" t="s">
        <v>175</v>
      </c>
      <c r="Z1" s="135" t="s">
        <v>176</v>
      </c>
      <c r="AA1" s="135" t="s">
        <v>177</v>
      </c>
      <c r="AB1" s="135" t="s">
        <v>178</v>
      </c>
      <c r="AC1" s="135" t="s">
        <v>179</v>
      </c>
    </row>
    <row r="2" customFormat="false" ht="12.75" hidden="false" customHeight="false" outlineLevel="0" collapsed="false">
      <c r="A2" s="0" t="s">
        <v>2</v>
      </c>
      <c r="B2" s="0" t="s">
        <v>180</v>
      </c>
      <c r="G2" s="0" t="s">
        <v>181</v>
      </c>
      <c r="H2" s="132" t="n">
        <v>0</v>
      </c>
      <c r="I2" s="132" t="n">
        <v>0</v>
      </c>
      <c r="J2" s="132" t="n">
        <f aca="false">J8</f>
        <v>931153.78125</v>
      </c>
      <c r="K2" s="132" t="n">
        <f aca="false">K8</f>
        <v>0</v>
      </c>
      <c r="L2" s="132" t="n">
        <f aca="false">L8</f>
        <v>275599.297012302</v>
      </c>
      <c r="M2" s="132" t="n">
        <f aca="false">M8</f>
        <v>288000</v>
      </c>
      <c r="N2" s="132" t="n">
        <f aca="false">N8</f>
        <v>25883.9999999999</v>
      </c>
      <c r="O2" s="132" t="n">
        <f aca="false">SUM(H2:N2)</f>
        <v>1520637.0782623</v>
      </c>
      <c r="Q2" s="136" t="n">
        <v>1</v>
      </c>
      <c r="R2" s="136"/>
      <c r="S2" s="136"/>
      <c r="T2" s="136"/>
      <c r="U2" s="136"/>
      <c r="V2" s="136"/>
      <c r="W2" s="136"/>
      <c r="X2" s="136"/>
      <c r="Y2" s="136"/>
      <c r="Z2" s="136"/>
      <c r="AA2" s="136"/>
      <c r="AB2" s="136"/>
      <c r="AC2" s="136" t="n">
        <f aca="false">SUM(Q2:AB2)</f>
        <v>1</v>
      </c>
    </row>
    <row r="3" customFormat="false" ht="12.75" hidden="false" customHeight="false" outlineLevel="0" collapsed="false">
      <c r="H3" s="132" t="n">
        <v>0</v>
      </c>
      <c r="I3" s="132" t="n">
        <v>0</v>
      </c>
      <c r="J3" s="132" t="n">
        <v>0</v>
      </c>
      <c r="K3" s="132" t="n">
        <v>0</v>
      </c>
      <c r="L3" s="132" t="n">
        <v>0</v>
      </c>
      <c r="M3" s="132" t="n">
        <v>0</v>
      </c>
      <c r="N3" s="132" t="n">
        <v>0</v>
      </c>
      <c r="O3" s="132" t="n">
        <f aca="false">SUM(H3:N3)</f>
        <v>0</v>
      </c>
      <c r="Q3" s="136"/>
      <c r="R3" s="136"/>
      <c r="S3" s="136"/>
      <c r="T3" s="136"/>
      <c r="U3" s="136"/>
      <c r="V3" s="136"/>
      <c r="W3" s="136"/>
      <c r="X3" s="136"/>
      <c r="Y3" s="136"/>
      <c r="Z3" s="136"/>
      <c r="AA3" s="136"/>
      <c r="AB3" s="136"/>
      <c r="AC3" s="136" t="n">
        <f aca="false">SUM(Q3:AB3)</f>
        <v>0</v>
      </c>
    </row>
    <row r="4" customFormat="false" ht="12.75" hidden="false" customHeight="false" outlineLevel="0" collapsed="false">
      <c r="H4" s="132" t="n">
        <v>0</v>
      </c>
      <c r="I4" s="132" t="n">
        <v>0</v>
      </c>
      <c r="J4" s="132" t="n">
        <v>0</v>
      </c>
      <c r="K4" s="132" t="n">
        <v>0</v>
      </c>
      <c r="L4" s="132" t="n">
        <v>0</v>
      </c>
      <c r="M4" s="132" t="n">
        <v>0</v>
      </c>
      <c r="N4" s="132" t="n">
        <v>0</v>
      </c>
      <c r="O4" s="132" t="n">
        <f aca="false">SUM(H4:N4)</f>
        <v>0</v>
      </c>
      <c r="Q4" s="136"/>
      <c r="R4" s="136"/>
      <c r="S4" s="136"/>
      <c r="T4" s="136"/>
      <c r="U4" s="136"/>
      <c r="V4" s="136"/>
      <c r="W4" s="136"/>
      <c r="X4" s="136"/>
      <c r="Y4" s="136"/>
      <c r="Z4" s="136"/>
      <c r="AA4" s="136"/>
      <c r="AB4" s="136"/>
      <c r="AC4" s="136" t="n">
        <f aca="false">SUM(Q4:AB4)</f>
        <v>0</v>
      </c>
    </row>
    <row r="5" customFormat="false" ht="12.75" hidden="false" customHeight="false" outlineLevel="0" collapsed="false">
      <c r="H5" s="132" t="n">
        <v>0</v>
      </c>
      <c r="I5" s="132" t="n">
        <v>0</v>
      </c>
      <c r="J5" s="132" t="n">
        <v>0</v>
      </c>
      <c r="K5" s="132" t="n">
        <v>0</v>
      </c>
      <c r="L5" s="132" t="n">
        <v>0</v>
      </c>
      <c r="M5" s="132" t="n">
        <v>0</v>
      </c>
      <c r="N5" s="132" t="n">
        <v>0</v>
      </c>
      <c r="O5" s="132" t="n">
        <f aca="false">SUM(H5:N5)</f>
        <v>0</v>
      </c>
      <c r="Q5" s="136"/>
      <c r="R5" s="136"/>
      <c r="S5" s="136"/>
      <c r="T5" s="136"/>
      <c r="U5" s="136"/>
      <c r="V5" s="136"/>
      <c r="W5" s="136"/>
      <c r="X5" s="136"/>
      <c r="Y5" s="136"/>
      <c r="Z5" s="136"/>
      <c r="AA5" s="136"/>
      <c r="AB5" s="136"/>
      <c r="AC5" s="136" t="n">
        <f aca="false">SUM(Q5:AB5)</f>
        <v>0</v>
      </c>
    </row>
    <row r="6" customFormat="false" ht="12.75" hidden="false" customHeight="false" outlineLevel="0" collapsed="false">
      <c r="H6" s="132" t="n">
        <v>0</v>
      </c>
      <c r="I6" s="132" t="n">
        <v>0</v>
      </c>
      <c r="J6" s="132" t="n">
        <v>0</v>
      </c>
      <c r="K6" s="132" t="n">
        <v>0</v>
      </c>
      <c r="L6" s="132" t="n">
        <v>0</v>
      </c>
      <c r="M6" s="132" t="n">
        <v>0</v>
      </c>
      <c r="N6" s="132" t="n">
        <v>0</v>
      </c>
      <c r="O6" s="132" t="n">
        <f aca="false">SUM(H6:N6)</f>
        <v>0</v>
      </c>
      <c r="Q6" s="136"/>
      <c r="R6" s="136"/>
      <c r="S6" s="136"/>
      <c r="T6" s="136"/>
      <c r="U6" s="136"/>
      <c r="V6" s="136"/>
      <c r="W6" s="136"/>
      <c r="X6" s="136"/>
      <c r="Y6" s="136"/>
      <c r="Z6" s="136"/>
      <c r="AA6" s="136"/>
      <c r="AB6" s="136"/>
      <c r="AC6" s="136" t="n">
        <f aca="false">SUM(Q6:AB6)</f>
        <v>0</v>
      </c>
    </row>
    <row r="7" customFormat="false" ht="12.75" hidden="false" customHeight="false" outlineLevel="0" collapsed="false">
      <c r="H7" s="132" t="n">
        <v>0</v>
      </c>
      <c r="I7" s="132" t="n">
        <v>0</v>
      </c>
      <c r="J7" s="132" t="n">
        <v>0</v>
      </c>
      <c r="K7" s="132" t="n">
        <v>0</v>
      </c>
      <c r="L7" s="132" t="n">
        <v>0</v>
      </c>
      <c r="M7" s="132" t="n">
        <v>0</v>
      </c>
      <c r="N7" s="132" t="n">
        <v>0</v>
      </c>
      <c r="O7" s="132" t="n">
        <f aca="false">SUM(H7:N7)</f>
        <v>0</v>
      </c>
      <c r="Q7" s="136"/>
      <c r="R7" s="136"/>
      <c r="S7" s="136"/>
      <c r="T7" s="136"/>
      <c r="U7" s="136"/>
      <c r="V7" s="136"/>
      <c r="W7" s="136"/>
      <c r="X7" s="136"/>
      <c r="Y7" s="136"/>
      <c r="Z7" s="136"/>
      <c r="AA7" s="136"/>
      <c r="AB7" s="136"/>
      <c r="AC7" s="136" t="n">
        <f aca="false">SUM(Q7:AB7)</f>
        <v>0</v>
      </c>
    </row>
    <row r="8" customFormat="false" ht="13.5" hidden="false" customHeight="false" outlineLevel="0" collapsed="false">
      <c r="A8" s="137" t="s">
        <v>182</v>
      </c>
      <c r="B8" s="137"/>
      <c r="C8" s="137"/>
      <c r="D8" s="137"/>
      <c r="E8" s="137"/>
      <c r="F8" s="137"/>
      <c r="G8" s="137"/>
      <c r="H8" s="138" t="n">
        <f aca="false">SUM(H2:H7)</f>
        <v>0</v>
      </c>
      <c r="I8" s="138" t="n">
        <f aca="false">SUM(I2:I7)</f>
        <v>0</v>
      </c>
      <c r="J8" s="138" t="n">
        <f aca="false">'Detail Expenses'!P32+'Detail Expenses'!P35+'Detail Expenses'!P63</f>
        <v>931153.78125</v>
      </c>
      <c r="K8" s="138" t="n">
        <f aca="false">'Detail Expenses'!P46</f>
        <v>0</v>
      </c>
      <c r="L8" s="138" t="n">
        <f aca="false">'Detail Expenses'!P95</f>
        <v>275599.297012302</v>
      </c>
      <c r="M8" s="138" t="n">
        <f aca="false">'Detail Expenses'!P47+'Detail Expenses'!P48</f>
        <v>288000</v>
      </c>
      <c r="N8" s="138" t="n">
        <f aca="false">'Detail Expenses'!P98-'Detail Expenses'!P32-'Detail Expenses'!P35-'Detail Expenses'!P63-'Detail Expenses'!P46-'Detail Expenses'!P96-'Detail Expenses'!P47-'Detail Expenses'!P48-H8-'Detail Expenses'!P48-I8</f>
        <v>25883.9999999999</v>
      </c>
      <c r="O8" s="138" t="n">
        <f aca="false">SUM(H8:N8)</f>
        <v>1520637.0782623</v>
      </c>
      <c r="P8" s="139" t="s">
        <v>183</v>
      </c>
      <c r="Q8" s="140" t="n">
        <f aca="false">SUM(Q2:Q7)</f>
        <v>1</v>
      </c>
      <c r="R8" s="140" t="n">
        <f aca="false">SUM(R2:R7)</f>
        <v>0</v>
      </c>
      <c r="S8" s="140" t="n">
        <f aca="false">SUM(S2:S7)</f>
        <v>0</v>
      </c>
      <c r="T8" s="140" t="n">
        <f aca="false">SUM(T2:T7)</f>
        <v>0</v>
      </c>
      <c r="U8" s="140" t="n">
        <f aca="false">SUM(U2:U7)</f>
        <v>0</v>
      </c>
      <c r="V8" s="140" t="n">
        <f aca="false">SUM(V2:V7)</f>
        <v>0</v>
      </c>
      <c r="W8" s="140" t="n">
        <f aca="false">SUM(W2:W7)</f>
        <v>0</v>
      </c>
      <c r="X8" s="140" t="n">
        <f aca="false">SUM(X2:X7)</f>
        <v>0</v>
      </c>
      <c r="Y8" s="140" t="n">
        <f aca="false">SUM(Y2:Y7)</f>
        <v>0</v>
      </c>
      <c r="Z8" s="140" t="n">
        <f aca="false">SUM(Z2:Z7)</f>
        <v>0</v>
      </c>
      <c r="AA8" s="140" t="n">
        <f aca="false">SUM(AA2:AA7)</f>
        <v>0</v>
      </c>
      <c r="AB8" s="140" t="n">
        <f aca="false">SUM(AB2:AB7)</f>
        <v>0</v>
      </c>
      <c r="AC8" s="140" t="n">
        <f aca="false">SUM(AC2:AC7)</f>
        <v>1</v>
      </c>
    </row>
    <row r="9" customFormat="false" ht="14.25" hidden="false" customHeight="false" outlineLevel="0" collapsed="false">
      <c r="H9" s="132" t="n">
        <f aca="false">SUM(H2:H7)</f>
        <v>0</v>
      </c>
      <c r="I9" s="132" t="n">
        <f aca="false">SUM(I2:I7)</f>
        <v>0</v>
      </c>
      <c r="J9" s="132" t="n">
        <f aca="false">SUM(J2:J7)</f>
        <v>931153.78125</v>
      </c>
      <c r="K9" s="132" t="n">
        <f aca="false">SUM(K2:K7)</f>
        <v>0</v>
      </c>
      <c r="L9" s="132" t="n">
        <f aca="false">SUM(L2:L7)</f>
        <v>275599.297012302</v>
      </c>
      <c r="M9" s="132" t="n">
        <f aca="false">SUM(M2:M7)</f>
        <v>288000</v>
      </c>
      <c r="N9" s="132" t="n">
        <f aca="false">SUM(N2:N7)</f>
        <v>25883.9999999999</v>
      </c>
      <c r="O9" s="132" t="n">
        <f aca="false">SUM(O2:O7)</f>
        <v>1520637.0782623</v>
      </c>
      <c r="P9" s="0" t="s">
        <v>184</v>
      </c>
    </row>
    <row r="10" customFormat="false" ht="12.75" hidden="false" customHeight="false" outlineLevel="0" collapsed="false">
      <c r="A10" s="141" t="s">
        <v>185</v>
      </c>
      <c r="B10" s="142"/>
      <c r="C10" s="142"/>
      <c r="D10" s="142"/>
      <c r="E10" s="142"/>
      <c r="F10" s="142"/>
      <c r="G10" s="143"/>
      <c r="H10" s="132" t="n">
        <f aca="false">H8-H9</f>
        <v>0</v>
      </c>
      <c r="I10" s="132" t="n">
        <f aca="false">I8-I9</f>
        <v>0</v>
      </c>
      <c r="J10" s="132" t="n">
        <f aca="false">J8-J9</f>
        <v>0</v>
      </c>
      <c r="K10" s="132" t="n">
        <f aca="false">K8-K9</f>
        <v>0</v>
      </c>
      <c r="L10" s="132" t="n">
        <f aca="false">L8-L9</f>
        <v>0</v>
      </c>
      <c r="M10" s="132" t="n">
        <f aca="false">M8-M9</f>
        <v>0</v>
      </c>
      <c r="N10" s="132" t="n">
        <f aca="false">N8-N9</f>
        <v>0</v>
      </c>
      <c r="O10" s="132" t="n">
        <f aca="false">O8-O9</f>
        <v>0</v>
      </c>
      <c r="P10" s="0" t="s">
        <v>186</v>
      </c>
    </row>
    <row r="11" customFormat="false" ht="12.75" hidden="false" customHeight="false" outlineLevel="0" collapsed="false">
      <c r="A11" s="144" t="s">
        <v>187</v>
      </c>
      <c r="B11" s="145"/>
      <c r="C11" s="145"/>
      <c r="D11" s="145"/>
      <c r="E11" s="145"/>
      <c r="F11" s="145"/>
      <c r="G11" s="146"/>
    </row>
    <row r="12" customFormat="false" ht="12.75" hidden="false" customHeight="false" outlineLevel="0" collapsed="false">
      <c r="A12" s="144" t="s">
        <v>188</v>
      </c>
      <c r="B12" s="145"/>
      <c r="C12" s="145"/>
      <c r="D12" s="145"/>
      <c r="E12" s="145"/>
      <c r="F12" s="145"/>
      <c r="G12" s="146"/>
    </row>
    <row r="13" customFormat="false" ht="12.75" hidden="false" customHeight="false" outlineLevel="0" collapsed="false">
      <c r="A13" s="147" t="s">
        <v>189</v>
      </c>
      <c r="B13" s="148" t="s">
        <v>190</v>
      </c>
      <c r="C13" s="145"/>
      <c r="D13" s="145"/>
      <c r="E13" s="145"/>
      <c r="F13" s="145"/>
      <c r="G13" s="146"/>
    </row>
    <row r="14" customFormat="false" ht="12.75" hidden="false" customHeight="false" outlineLevel="0" collapsed="false">
      <c r="A14" s="149" t="s">
        <v>191</v>
      </c>
      <c r="B14" s="145" t="n">
        <v>52504500</v>
      </c>
      <c r="C14" s="145"/>
      <c r="D14" s="145"/>
      <c r="E14" s="145"/>
      <c r="F14" s="145"/>
      <c r="G14" s="146"/>
    </row>
    <row r="15" customFormat="false" ht="12.75" hidden="false" customHeight="false" outlineLevel="0" collapsed="false">
      <c r="A15" s="149" t="s">
        <v>192</v>
      </c>
      <c r="B15" s="145" t="n">
        <v>52504500</v>
      </c>
      <c r="C15" s="145"/>
      <c r="D15" s="145"/>
      <c r="E15" s="145"/>
      <c r="F15" s="145"/>
      <c r="G15" s="146"/>
    </row>
    <row r="16" customFormat="false" ht="12.75" hidden="false" customHeight="false" outlineLevel="0" collapsed="false">
      <c r="A16" s="149" t="s">
        <v>193</v>
      </c>
      <c r="B16" s="150" t="s">
        <v>194</v>
      </c>
      <c r="C16" s="145"/>
      <c r="D16" s="145"/>
      <c r="E16" s="145"/>
      <c r="F16" s="145"/>
      <c r="G16" s="146"/>
    </row>
    <row r="17" customFormat="false" ht="12.75" hidden="false" customHeight="false" outlineLevel="0" collapsed="false">
      <c r="A17" s="149" t="s">
        <v>195</v>
      </c>
      <c r="B17" s="145" t="n">
        <v>52507400</v>
      </c>
      <c r="C17" s="145"/>
      <c r="D17" s="145"/>
      <c r="E17" s="145"/>
      <c r="F17" s="145"/>
      <c r="G17" s="146"/>
    </row>
    <row r="18" customFormat="false" ht="12.75" hidden="false" customHeight="false" outlineLevel="0" collapsed="false">
      <c r="A18" s="149" t="s">
        <v>196</v>
      </c>
      <c r="B18" s="145" t="n">
        <v>54005000</v>
      </c>
      <c r="C18" s="145"/>
      <c r="D18" s="145"/>
      <c r="E18" s="145"/>
      <c r="F18" s="145"/>
      <c r="G18" s="146"/>
    </row>
    <row r="19" customFormat="false" ht="13.5" hidden="false" customHeight="false" outlineLevel="0" collapsed="false">
      <c r="A19" s="151"/>
      <c r="B19" s="152"/>
      <c r="C19" s="152"/>
      <c r="D19" s="152"/>
      <c r="E19" s="152"/>
      <c r="F19" s="152"/>
      <c r="G19" s="153"/>
    </row>
  </sheetData>
  <printOptions headings="false" gridLines="false" gridLinesSet="true" horizontalCentered="false" verticalCentered="false"/>
  <pageMargins left="0.747916666666667" right="0.747916666666667" top="0.984027777777778" bottom="0.984027777777778" header="0.5" footer="0.511811023622047"/>
  <pageSetup paperSize="5" scale="100" fitToWidth="1" fitToHeight="1" pageOrder="downThenOver" orientation="landscape" blackAndWhite="false" draft="false" cellComments="none" horizontalDpi="300" verticalDpi="300" copies="1"/>
  <headerFooter differentFirst="false" differentOddEven="false">
    <oddHeader>&amp;CProject Assumption Worksheet</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pane xSplit="3" ySplit="11" topLeftCell="D12" activePane="bottomRight" state="frozen"/>
      <selection pane="topLeft" activeCell="A1" activeCellId="0" sqref="A1"/>
      <selection pane="topRight" activeCell="D1" activeCellId="0" sqref="D1"/>
      <selection pane="bottomLeft" activeCell="A12" activeCellId="0" sqref="A12"/>
      <selection pane="bottomRight" activeCell="D36" activeCellId="0" sqref="D36"/>
    </sheetView>
  </sheetViews>
  <sheetFormatPr defaultColWidth="9.32421875" defaultRowHeight="12.75" customHeight="true" zeroHeight="false" outlineLevelRow="0" outlineLevelCol="0"/>
  <cols>
    <col collapsed="false" customWidth="true" hidden="false" outlineLevel="0" max="1" min="1" style="154" width="14.99"/>
    <col collapsed="false" customWidth="true" hidden="false" outlineLevel="0" max="2" min="2" style="154" width="42.32"/>
    <col collapsed="false" customWidth="true" hidden="false" outlineLevel="0" max="3" min="3" style="154" width="1.49"/>
    <col collapsed="false" customWidth="true" hidden="false" outlineLevel="0" max="16" min="4" style="155" width="14.82"/>
    <col collapsed="false" customWidth="true" hidden="false" outlineLevel="0" max="17" min="17" style="154" width="10.65"/>
    <col collapsed="false" customWidth="false" hidden="false" outlineLevel="0" max="257" min="18" style="154" width="9.32"/>
  </cols>
  <sheetData>
    <row r="1" customFormat="false" ht="9.75" hidden="false" customHeight="true" outlineLevel="0" collapsed="false">
      <c r="A1" s="2"/>
      <c r="B1" s="3"/>
      <c r="C1" s="3"/>
      <c r="D1" s="156"/>
      <c r="E1" s="157"/>
      <c r="F1" s="157"/>
      <c r="G1" s="157"/>
      <c r="H1" s="157"/>
      <c r="I1" s="157"/>
      <c r="J1" s="157"/>
      <c r="K1" s="157"/>
      <c r="L1" s="157"/>
      <c r="M1" s="157"/>
      <c r="N1" s="157"/>
      <c r="O1" s="157"/>
      <c r="P1" s="157"/>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7" hidden="false" customHeight="true" outlineLevel="0" collapsed="false">
      <c r="A2" s="5" t="s">
        <v>197</v>
      </c>
      <c r="B2" s="5"/>
      <c r="C2" s="5"/>
      <c r="D2" s="158"/>
      <c r="E2" s="159"/>
      <c r="F2" s="159"/>
      <c r="G2" s="159"/>
      <c r="H2" s="160"/>
      <c r="I2" s="161"/>
      <c r="J2" s="161"/>
      <c r="K2" s="161"/>
      <c r="L2" s="161"/>
      <c r="M2" s="161"/>
      <c r="N2" s="161"/>
      <c r="O2" s="161"/>
      <c r="P2" s="161"/>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162" t="s">
        <v>198</v>
      </c>
      <c r="B3" s="5"/>
      <c r="C3" s="5"/>
      <c r="D3" s="158"/>
      <c r="E3" s="159"/>
      <c r="F3" s="159"/>
      <c r="G3" s="159"/>
      <c r="H3" s="160"/>
      <c r="I3" s="161"/>
      <c r="J3" s="161"/>
      <c r="K3" s="161"/>
      <c r="L3" s="161"/>
      <c r="M3" s="161"/>
      <c r="N3" s="161"/>
      <c r="O3" s="161"/>
      <c r="P3" s="163" t="s">
        <v>199</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164" t="s">
        <v>45</v>
      </c>
      <c r="B4" s="16"/>
      <c r="C4" s="15"/>
      <c r="G4" s="165"/>
      <c r="H4" s="165"/>
      <c r="I4" s="16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4.25" hidden="false" customHeight="true" outlineLevel="0" collapsed="false">
      <c r="A5" s="16"/>
      <c r="B5" s="15"/>
      <c r="C5" s="16"/>
      <c r="D5" s="167"/>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14.25" hidden="false" customHeight="true" outlineLevel="0" collapsed="false">
      <c r="A6" s="16"/>
      <c r="B6" s="15" t="s">
        <v>3</v>
      </c>
      <c r="C6" s="16"/>
      <c r="D6" s="168"/>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14.25" hidden="false" customHeight="true" outlineLevel="0" collapsed="false">
      <c r="A7" s="16"/>
      <c r="B7" s="15" t="s">
        <v>4</v>
      </c>
      <c r="C7" s="16"/>
      <c r="D7" s="168"/>
      <c r="H7" s="165"/>
      <c r="N7" s="169"/>
      <c r="O7" s="167"/>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false" outlineLevel="0" collapsed="false">
      <c r="A8" s="16"/>
      <c r="B8" s="16"/>
      <c r="C8" s="15"/>
      <c r="H8" s="165"/>
      <c r="N8" s="170"/>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16"/>
      <c r="B9" s="16"/>
      <c r="C9" s="15"/>
      <c r="H9" s="165"/>
      <c r="N9" s="170"/>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row>
    <row r="10" customFormat="false" ht="15.75" hidden="false" customHeight="false" outlineLevel="0" collapsed="false">
      <c r="A10" s="171" t="s">
        <v>150</v>
      </c>
      <c r="B10" s="172"/>
      <c r="C10" s="172"/>
      <c r="D10" s="173" t="n">
        <v>37258</v>
      </c>
      <c r="E10" s="173" t="n">
        <v>37289</v>
      </c>
      <c r="F10" s="173" t="n">
        <v>37317</v>
      </c>
      <c r="G10" s="173" t="n">
        <v>37348</v>
      </c>
      <c r="H10" s="173" t="n">
        <v>37378</v>
      </c>
      <c r="I10" s="173" t="n">
        <v>37409</v>
      </c>
      <c r="J10" s="173" t="n">
        <v>37439</v>
      </c>
      <c r="K10" s="173" t="n">
        <v>37470</v>
      </c>
      <c r="L10" s="173" t="n">
        <v>37501</v>
      </c>
      <c r="M10" s="173" t="n">
        <v>37531</v>
      </c>
      <c r="N10" s="173" t="n">
        <v>37562</v>
      </c>
      <c r="O10" s="173" t="n">
        <v>37592</v>
      </c>
      <c r="P10" s="174" t="s">
        <v>200</v>
      </c>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c r="BZ10" s="175"/>
      <c r="CA10" s="175"/>
      <c r="CB10" s="175"/>
      <c r="CC10" s="175"/>
      <c r="CD10" s="175"/>
      <c r="CE10" s="175"/>
      <c r="CF10" s="175"/>
      <c r="CG10" s="175"/>
      <c r="CH10" s="175"/>
      <c r="CI10" s="175"/>
      <c r="CJ10" s="175"/>
      <c r="CK10" s="175"/>
      <c r="CL10" s="175"/>
      <c r="CM10" s="175"/>
      <c r="CN10" s="175"/>
      <c r="CO10" s="175"/>
      <c r="CP10" s="175"/>
      <c r="CQ10" s="175"/>
      <c r="CR10" s="175"/>
      <c r="CS10" s="175"/>
      <c r="CT10" s="175"/>
      <c r="CU10" s="175"/>
      <c r="CV10" s="175"/>
      <c r="CW10" s="175"/>
      <c r="CX10" s="175"/>
      <c r="CY10" s="175"/>
      <c r="CZ10" s="175"/>
      <c r="DA10" s="175"/>
      <c r="DB10" s="175"/>
      <c r="DC10" s="175"/>
      <c r="DD10" s="175"/>
      <c r="DE10" s="175"/>
      <c r="DF10" s="175"/>
      <c r="DG10" s="175"/>
      <c r="DH10" s="175"/>
      <c r="DI10" s="175"/>
      <c r="DJ10" s="175"/>
      <c r="DK10" s="175"/>
      <c r="DL10" s="175"/>
      <c r="DM10" s="175"/>
      <c r="DN10" s="175"/>
      <c r="DO10" s="175"/>
      <c r="DP10" s="175"/>
      <c r="DQ10" s="175"/>
      <c r="DR10" s="175"/>
      <c r="DS10" s="175"/>
      <c r="DT10" s="175"/>
      <c r="DU10" s="175"/>
      <c r="DV10" s="175"/>
      <c r="DW10" s="175"/>
      <c r="DX10" s="175"/>
      <c r="DY10" s="175"/>
      <c r="DZ10" s="175"/>
      <c r="EA10" s="175"/>
      <c r="EB10" s="175"/>
      <c r="EC10" s="175"/>
      <c r="ED10" s="175"/>
      <c r="EE10" s="175"/>
      <c r="EF10" s="175"/>
      <c r="EG10" s="175"/>
      <c r="EH10" s="175"/>
      <c r="EI10" s="175"/>
      <c r="EJ10" s="175"/>
      <c r="EK10" s="175"/>
      <c r="EL10" s="175"/>
      <c r="EM10" s="175"/>
      <c r="EN10" s="175"/>
      <c r="EO10" s="175"/>
      <c r="EP10" s="175"/>
      <c r="EQ10" s="175"/>
      <c r="ER10" s="175"/>
      <c r="ES10" s="175"/>
      <c r="ET10" s="175"/>
      <c r="EU10" s="175"/>
      <c r="EV10" s="175"/>
      <c r="EW10" s="175"/>
      <c r="EX10" s="175"/>
      <c r="EY10" s="175"/>
      <c r="EZ10" s="175"/>
      <c r="FA10" s="175"/>
      <c r="FB10" s="175"/>
      <c r="FC10" s="175"/>
      <c r="FD10" s="175"/>
      <c r="FE10" s="175"/>
      <c r="FF10" s="175"/>
      <c r="FG10" s="175"/>
      <c r="FH10" s="175"/>
      <c r="FI10" s="175"/>
      <c r="FJ10" s="175"/>
      <c r="FK10" s="175"/>
      <c r="FL10" s="175"/>
      <c r="FM10" s="175"/>
      <c r="FN10" s="175"/>
      <c r="FO10" s="175"/>
      <c r="FP10" s="175"/>
      <c r="FQ10" s="175"/>
      <c r="FR10" s="175"/>
      <c r="FS10" s="175"/>
      <c r="FT10" s="175"/>
      <c r="FU10" s="175"/>
      <c r="FV10" s="175"/>
      <c r="FW10" s="175"/>
      <c r="FX10" s="175"/>
      <c r="FY10" s="175"/>
      <c r="FZ10" s="175"/>
      <c r="GA10" s="175"/>
      <c r="GB10" s="175"/>
      <c r="GC10" s="175"/>
      <c r="GD10" s="175"/>
      <c r="GE10" s="175"/>
      <c r="GF10" s="175"/>
      <c r="GG10" s="175"/>
      <c r="GH10" s="175"/>
      <c r="GI10" s="175"/>
      <c r="GJ10" s="175"/>
      <c r="GK10" s="175"/>
      <c r="GL10" s="175"/>
      <c r="GM10" s="175"/>
      <c r="GN10" s="175"/>
      <c r="GO10" s="175"/>
      <c r="GP10" s="175"/>
      <c r="GQ10" s="175"/>
      <c r="GR10" s="175"/>
      <c r="GS10" s="175"/>
      <c r="GT10" s="175"/>
      <c r="GU10" s="175"/>
      <c r="GV10" s="175"/>
      <c r="GW10" s="175"/>
      <c r="GX10" s="175"/>
      <c r="GY10" s="175"/>
      <c r="GZ10" s="175"/>
      <c r="HA10" s="175"/>
      <c r="HB10" s="175"/>
      <c r="HC10" s="175"/>
      <c r="HD10" s="175"/>
      <c r="HE10" s="175"/>
      <c r="HF10" s="175"/>
      <c r="HG10" s="175"/>
      <c r="HH10" s="175"/>
      <c r="HI10" s="175"/>
      <c r="HJ10" s="175"/>
      <c r="HK10" s="175"/>
      <c r="HL10" s="175"/>
      <c r="HM10" s="175"/>
      <c r="HN10" s="175"/>
      <c r="HO10" s="175"/>
      <c r="HP10" s="175"/>
      <c r="HQ10" s="175"/>
      <c r="HR10" s="175"/>
      <c r="HS10" s="175"/>
      <c r="HT10" s="175"/>
      <c r="HU10" s="175"/>
      <c r="HV10" s="175"/>
      <c r="HW10" s="175"/>
      <c r="HX10" s="175"/>
      <c r="HY10" s="175"/>
      <c r="HZ10" s="175"/>
      <c r="IA10" s="175"/>
      <c r="IB10" s="175"/>
      <c r="IC10" s="175"/>
      <c r="ID10" s="175"/>
      <c r="IE10" s="175"/>
      <c r="IF10" s="175"/>
      <c r="IG10" s="175"/>
      <c r="IH10" s="175"/>
      <c r="II10" s="175"/>
      <c r="IJ10" s="175"/>
      <c r="IK10" s="175"/>
      <c r="IL10" s="175"/>
      <c r="IM10" s="175"/>
      <c r="IN10" s="175"/>
      <c r="IO10" s="175"/>
      <c r="IP10" s="175"/>
      <c r="IQ10" s="175"/>
      <c r="IR10" s="175"/>
      <c r="IS10" s="175"/>
      <c r="IT10" s="175"/>
      <c r="IU10" s="175"/>
      <c r="IV10" s="175"/>
      <c r="IW10" s="175"/>
    </row>
    <row r="11" customFormat="false" ht="15.75" hidden="true" customHeight="false" outlineLevel="0" collapsed="false">
      <c r="A11" s="176" t="s">
        <v>5</v>
      </c>
      <c r="B11" s="177"/>
      <c r="C11" s="178" t="n">
        <v>36892</v>
      </c>
      <c r="D11" s="179" t="n">
        <v>36892</v>
      </c>
      <c r="E11" s="179" t="n">
        <v>36923</v>
      </c>
      <c r="F11" s="179" t="n">
        <v>36951</v>
      </c>
      <c r="G11" s="179" t="n">
        <v>36982</v>
      </c>
      <c r="H11" s="179" t="n">
        <v>37012</v>
      </c>
      <c r="I11" s="179" t="n">
        <v>37043</v>
      </c>
      <c r="J11" s="179" t="n">
        <v>37073</v>
      </c>
      <c r="K11" s="179" t="n">
        <v>37104</v>
      </c>
      <c r="L11" s="179" t="n">
        <v>37135</v>
      </c>
      <c r="M11" s="179" t="n">
        <v>37165</v>
      </c>
      <c r="N11" s="179" t="n">
        <v>37196</v>
      </c>
      <c r="O11" s="179" t="n">
        <v>37226</v>
      </c>
      <c r="P11" s="180" t="s">
        <v>201</v>
      </c>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4"/>
      <c r="DD11" s="164"/>
      <c r="DE11" s="164"/>
      <c r="DF11" s="164"/>
      <c r="DG11" s="164"/>
      <c r="DH11" s="164"/>
      <c r="DI11" s="164"/>
      <c r="DJ11" s="164"/>
      <c r="DK11" s="164"/>
      <c r="DL11" s="164"/>
      <c r="DM11" s="164"/>
      <c r="DN11" s="164"/>
      <c r="DO11" s="164"/>
      <c r="DP11" s="164"/>
      <c r="DQ11" s="164"/>
      <c r="DR11" s="164"/>
      <c r="DS11" s="164"/>
      <c r="DT11" s="164"/>
      <c r="DU11" s="164"/>
      <c r="DV11" s="164"/>
      <c r="DW11" s="164"/>
      <c r="DX11" s="164"/>
      <c r="DY11" s="164"/>
      <c r="DZ11" s="164"/>
      <c r="EA11" s="164"/>
      <c r="EB11" s="164"/>
      <c r="EC11" s="164"/>
      <c r="ED11" s="164"/>
      <c r="EE11" s="164"/>
      <c r="EF11" s="164"/>
      <c r="EG11" s="164"/>
      <c r="EH11" s="164"/>
      <c r="EI11" s="164"/>
      <c r="EJ11" s="164"/>
      <c r="EK11" s="164"/>
      <c r="EL11" s="164"/>
      <c r="EM11" s="164"/>
      <c r="EN11" s="164"/>
      <c r="EO11" s="164"/>
      <c r="EP11" s="164"/>
      <c r="EQ11" s="164"/>
      <c r="ER11" s="164"/>
      <c r="ES11" s="164"/>
      <c r="ET11" s="164"/>
      <c r="EU11" s="164"/>
      <c r="EV11" s="164"/>
      <c r="EW11" s="164"/>
      <c r="EX11" s="164"/>
      <c r="EY11" s="164"/>
      <c r="EZ11" s="164"/>
      <c r="FA11" s="164"/>
      <c r="FB11" s="164"/>
      <c r="FC11" s="164"/>
      <c r="FD11" s="164"/>
      <c r="FE11" s="164"/>
      <c r="FF11" s="164"/>
      <c r="FG11" s="164"/>
      <c r="FH11" s="164"/>
      <c r="FI11" s="164"/>
      <c r="FJ11" s="164"/>
      <c r="FK11" s="164"/>
      <c r="FL11" s="164"/>
      <c r="FM11" s="164"/>
      <c r="FN11" s="164"/>
      <c r="FO11" s="164"/>
      <c r="FP11" s="164"/>
      <c r="FQ11" s="164"/>
      <c r="FR11" s="164"/>
      <c r="FS11" s="164"/>
      <c r="FT11" s="164"/>
      <c r="FU11" s="164"/>
      <c r="FV11" s="164"/>
      <c r="FW11" s="164"/>
      <c r="FX11" s="164"/>
      <c r="FY11" s="164"/>
      <c r="FZ11" s="164"/>
      <c r="GA11" s="164"/>
      <c r="GB11" s="164"/>
      <c r="GC11" s="164"/>
      <c r="GD11" s="164"/>
      <c r="GE11" s="164"/>
      <c r="GF11" s="164"/>
      <c r="GG11" s="164"/>
      <c r="GH11" s="164"/>
      <c r="GI11" s="164"/>
      <c r="GJ11" s="164"/>
      <c r="GK11" s="164"/>
      <c r="GL11" s="164"/>
      <c r="GM11" s="164"/>
      <c r="GN11" s="164"/>
      <c r="GO11" s="164"/>
      <c r="GP11" s="164"/>
      <c r="GQ11" s="164"/>
      <c r="GR11" s="164"/>
      <c r="GS11" s="164"/>
      <c r="GT11" s="164"/>
      <c r="GU11" s="164"/>
      <c r="GV11" s="164"/>
      <c r="GW11" s="164"/>
      <c r="GX11" s="164"/>
      <c r="GY11" s="164"/>
      <c r="GZ11" s="164"/>
      <c r="HA11" s="164"/>
      <c r="HB11" s="164"/>
      <c r="HC11" s="164"/>
      <c r="HD11" s="164"/>
      <c r="HE11" s="164"/>
      <c r="HF11" s="164"/>
      <c r="HG11" s="164"/>
      <c r="HH11" s="164"/>
      <c r="HI11" s="164"/>
      <c r="HJ11" s="164"/>
      <c r="HK11" s="164"/>
      <c r="HL11" s="164"/>
      <c r="HM11" s="164"/>
      <c r="HN11" s="164"/>
      <c r="HO11" s="164"/>
      <c r="HP11" s="164"/>
      <c r="HQ11" s="164"/>
      <c r="HR11" s="164"/>
      <c r="HS11" s="164"/>
      <c r="HT11" s="164"/>
      <c r="HU11" s="164"/>
      <c r="HV11" s="164"/>
      <c r="HW11" s="164"/>
      <c r="HX11" s="164"/>
      <c r="HY11" s="164"/>
      <c r="HZ11" s="164"/>
      <c r="IA11" s="164"/>
      <c r="IB11" s="164"/>
      <c r="IC11" s="164"/>
      <c r="ID11" s="164"/>
      <c r="IE11" s="164"/>
      <c r="IF11" s="164"/>
      <c r="IG11" s="164"/>
      <c r="IH11" s="164"/>
      <c r="II11" s="164"/>
      <c r="IJ11" s="164"/>
      <c r="IK11" s="164"/>
      <c r="IL11" s="164"/>
      <c r="IM11" s="164"/>
      <c r="IN11" s="164"/>
      <c r="IO11" s="164"/>
      <c r="IP11" s="164"/>
      <c r="IQ11" s="164"/>
      <c r="IR11" s="164"/>
      <c r="IS11" s="164"/>
      <c r="IT11" s="164"/>
      <c r="IU11" s="164"/>
      <c r="IV11" s="164"/>
      <c r="IW11" s="164"/>
    </row>
    <row r="12" customFormat="false" ht="15.75" hidden="true" customHeight="false" outlineLevel="0" collapsed="false">
      <c r="A12" s="48" t="s">
        <v>6</v>
      </c>
      <c r="B12" s="181"/>
      <c r="C12" s="182" t="n">
        <v>1</v>
      </c>
      <c r="D12" s="183"/>
      <c r="E12" s="183"/>
      <c r="F12" s="183"/>
      <c r="G12" s="183"/>
      <c r="H12" s="183"/>
      <c r="I12" s="183"/>
      <c r="J12" s="183"/>
      <c r="K12" s="183"/>
      <c r="L12" s="183"/>
      <c r="M12" s="183"/>
      <c r="N12" s="183"/>
      <c r="O12" s="183"/>
      <c r="P12" s="184"/>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185"/>
      <c r="CO12" s="185"/>
      <c r="CP12" s="185"/>
      <c r="CQ12" s="185"/>
      <c r="CR12" s="185"/>
      <c r="CS12" s="185"/>
      <c r="CT12" s="185"/>
      <c r="CU12" s="185"/>
      <c r="CV12" s="185"/>
      <c r="CW12" s="185"/>
      <c r="CX12" s="185"/>
      <c r="CY12" s="185"/>
      <c r="CZ12" s="185"/>
      <c r="DA12" s="185"/>
      <c r="DB12" s="185"/>
      <c r="DC12" s="185"/>
      <c r="DD12" s="185"/>
      <c r="DE12" s="185"/>
      <c r="DF12" s="185"/>
      <c r="DG12" s="185"/>
      <c r="DH12" s="185"/>
      <c r="DI12" s="185"/>
      <c r="DJ12" s="185"/>
      <c r="DK12" s="185"/>
      <c r="DL12" s="185"/>
      <c r="DM12" s="185"/>
      <c r="DN12" s="185"/>
      <c r="DO12" s="185"/>
      <c r="DP12" s="185"/>
      <c r="DQ12" s="185"/>
      <c r="DR12" s="185"/>
      <c r="DS12" s="185"/>
      <c r="DT12" s="185"/>
      <c r="DU12" s="185"/>
      <c r="DV12" s="185"/>
      <c r="DW12" s="185"/>
      <c r="DX12" s="185"/>
      <c r="DY12" s="185"/>
      <c r="DZ12" s="185"/>
      <c r="EA12" s="185"/>
      <c r="EB12" s="185"/>
      <c r="EC12" s="185"/>
      <c r="ED12" s="185"/>
      <c r="EE12" s="185"/>
      <c r="EF12" s="185"/>
      <c r="EG12" s="185"/>
      <c r="EH12" s="185"/>
      <c r="EI12" s="185"/>
      <c r="EJ12" s="185"/>
      <c r="EK12" s="185"/>
      <c r="EL12" s="185"/>
      <c r="EM12" s="185"/>
      <c r="EN12" s="185"/>
      <c r="EO12" s="185"/>
      <c r="EP12" s="185"/>
      <c r="EQ12" s="185"/>
      <c r="ER12" s="185"/>
      <c r="ES12" s="185"/>
      <c r="ET12" s="185"/>
      <c r="EU12" s="185"/>
      <c r="EV12" s="185"/>
      <c r="EW12" s="185"/>
      <c r="EX12" s="185"/>
      <c r="EY12" s="185"/>
      <c r="EZ12" s="185"/>
      <c r="FA12" s="185"/>
      <c r="FB12" s="185"/>
      <c r="FC12" s="185"/>
      <c r="FD12" s="185"/>
      <c r="FE12" s="185"/>
      <c r="FF12" s="185"/>
      <c r="FG12" s="185"/>
      <c r="FH12" s="185"/>
      <c r="FI12" s="185"/>
      <c r="FJ12" s="185"/>
      <c r="FK12" s="185"/>
      <c r="FL12" s="185"/>
      <c r="FM12" s="185"/>
      <c r="FN12" s="185"/>
      <c r="FO12" s="185"/>
      <c r="FP12" s="185"/>
      <c r="FQ12" s="185"/>
      <c r="FR12" s="185"/>
      <c r="FS12" s="185"/>
      <c r="FT12" s="185"/>
      <c r="FU12" s="185"/>
      <c r="FV12" s="185"/>
      <c r="FW12" s="185"/>
      <c r="FX12" s="185"/>
      <c r="FY12" s="185"/>
      <c r="FZ12" s="185"/>
      <c r="GA12" s="185"/>
      <c r="GB12" s="185"/>
      <c r="GC12" s="185"/>
      <c r="GD12" s="185"/>
      <c r="GE12" s="185"/>
      <c r="GF12" s="185"/>
      <c r="GG12" s="185"/>
      <c r="GH12" s="185"/>
      <c r="GI12" s="185"/>
      <c r="GJ12" s="185"/>
      <c r="GK12" s="185"/>
      <c r="GL12" s="185"/>
      <c r="GM12" s="185"/>
      <c r="GN12" s="185"/>
      <c r="GO12" s="185"/>
      <c r="GP12" s="185"/>
      <c r="GQ12" s="185"/>
      <c r="GR12" s="185"/>
      <c r="GS12" s="185"/>
      <c r="GT12" s="185"/>
      <c r="GU12" s="185"/>
      <c r="GV12" s="185"/>
      <c r="GW12" s="185"/>
      <c r="GX12" s="185"/>
      <c r="GY12" s="185"/>
      <c r="GZ12" s="185"/>
      <c r="HA12" s="185"/>
      <c r="HB12" s="185"/>
      <c r="HC12" s="185"/>
      <c r="HD12" s="185"/>
      <c r="HE12" s="185"/>
      <c r="HF12" s="185"/>
      <c r="HG12" s="185"/>
      <c r="HH12" s="185"/>
      <c r="HI12" s="185"/>
      <c r="HJ12" s="185"/>
      <c r="HK12" s="185"/>
      <c r="HL12" s="185"/>
      <c r="HM12" s="185"/>
      <c r="HN12" s="185"/>
      <c r="HO12" s="185"/>
      <c r="HP12" s="185"/>
      <c r="HQ12" s="185"/>
      <c r="HR12" s="185"/>
      <c r="HS12" s="185"/>
      <c r="HT12" s="185"/>
      <c r="HU12" s="185"/>
      <c r="HV12" s="185"/>
      <c r="HW12" s="185"/>
      <c r="HX12" s="185"/>
      <c r="HY12" s="185"/>
      <c r="HZ12" s="185"/>
      <c r="IA12" s="185"/>
      <c r="IB12" s="185"/>
      <c r="IC12" s="185"/>
      <c r="ID12" s="185"/>
      <c r="IE12" s="185"/>
      <c r="IF12" s="185"/>
      <c r="IG12" s="185"/>
      <c r="IH12" s="185"/>
      <c r="II12" s="185"/>
      <c r="IJ12" s="185"/>
      <c r="IK12" s="185"/>
      <c r="IL12" s="185"/>
      <c r="IM12" s="185"/>
      <c r="IN12" s="185"/>
      <c r="IO12" s="185"/>
      <c r="IP12" s="185"/>
      <c r="IQ12" s="185"/>
      <c r="IR12" s="185"/>
      <c r="IS12" s="185"/>
      <c r="IT12" s="185"/>
      <c r="IU12" s="185"/>
      <c r="IV12" s="185"/>
      <c r="IW12" s="185"/>
    </row>
    <row r="13" customFormat="false" ht="15.75" hidden="true" customHeight="false" outlineLevel="0" collapsed="false">
      <c r="A13" s="30" t="s">
        <v>8</v>
      </c>
      <c r="B13" s="186"/>
      <c r="C13" s="31" t="n">
        <v>1</v>
      </c>
      <c r="D13" s="183"/>
      <c r="E13" s="183"/>
      <c r="F13" s="183"/>
      <c r="G13" s="183"/>
      <c r="H13" s="183"/>
      <c r="I13" s="183"/>
      <c r="J13" s="183"/>
      <c r="K13" s="183"/>
      <c r="L13" s="183"/>
      <c r="M13" s="183"/>
      <c r="N13" s="183"/>
      <c r="O13" s="183"/>
      <c r="P13" s="184"/>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5"/>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5"/>
      <c r="DF13" s="185"/>
      <c r="DG13" s="185"/>
      <c r="DH13" s="185"/>
      <c r="DI13" s="185"/>
      <c r="DJ13" s="185"/>
      <c r="DK13" s="185"/>
      <c r="DL13" s="185"/>
      <c r="DM13" s="185"/>
      <c r="DN13" s="185"/>
      <c r="DO13" s="185"/>
      <c r="DP13" s="185"/>
      <c r="DQ13" s="185"/>
      <c r="DR13" s="185"/>
      <c r="DS13" s="185"/>
      <c r="DT13" s="185"/>
      <c r="DU13" s="185"/>
      <c r="DV13" s="185"/>
      <c r="DW13" s="185"/>
      <c r="DX13" s="185"/>
      <c r="DY13" s="185"/>
      <c r="DZ13" s="185"/>
      <c r="EA13" s="185"/>
      <c r="EB13" s="185"/>
      <c r="EC13" s="185"/>
      <c r="ED13" s="185"/>
      <c r="EE13" s="185"/>
      <c r="EF13" s="185"/>
      <c r="EG13" s="185"/>
      <c r="EH13" s="185"/>
      <c r="EI13" s="185"/>
      <c r="EJ13" s="185"/>
      <c r="EK13" s="185"/>
      <c r="EL13" s="185"/>
      <c r="EM13" s="185"/>
      <c r="EN13" s="185"/>
      <c r="EO13" s="185"/>
      <c r="EP13" s="185"/>
      <c r="EQ13" s="185"/>
      <c r="ER13" s="185"/>
      <c r="ES13" s="185"/>
      <c r="ET13" s="185"/>
      <c r="EU13" s="185"/>
      <c r="EV13" s="185"/>
      <c r="EW13" s="185"/>
      <c r="EX13" s="185"/>
      <c r="EY13" s="185"/>
      <c r="EZ13" s="185"/>
      <c r="FA13" s="185"/>
      <c r="FB13" s="185"/>
      <c r="FC13" s="185"/>
      <c r="FD13" s="185"/>
      <c r="FE13" s="185"/>
      <c r="FF13" s="185"/>
      <c r="FG13" s="185"/>
      <c r="FH13" s="185"/>
      <c r="FI13" s="185"/>
      <c r="FJ13" s="185"/>
      <c r="FK13" s="185"/>
      <c r="FL13" s="185"/>
      <c r="FM13" s="185"/>
      <c r="FN13" s="185"/>
      <c r="FO13" s="185"/>
      <c r="FP13" s="185"/>
      <c r="FQ13" s="185"/>
      <c r="FR13" s="185"/>
      <c r="FS13" s="185"/>
      <c r="FT13" s="185"/>
      <c r="FU13" s="185"/>
      <c r="FV13" s="185"/>
      <c r="FW13" s="185"/>
      <c r="FX13" s="185"/>
      <c r="FY13" s="185"/>
      <c r="FZ13" s="185"/>
      <c r="GA13" s="185"/>
      <c r="GB13" s="185"/>
      <c r="GC13" s="185"/>
      <c r="GD13" s="185"/>
      <c r="GE13" s="185"/>
      <c r="GF13" s="185"/>
      <c r="GG13" s="185"/>
      <c r="GH13" s="185"/>
      <c r="GI13" s="185"/>
      <c r="GJ13" s="185"/>
      <c r="GK13" s="185"/>
      <c r="GL13" s="185"/>
      <c r="GM13" s="185"/>
      <c r="GN13" s="185"/>
      <c r="GO13" s="185"/>
      <c r="GP13" s="185"/>
      <c r="GQ13" s="185"/>
      <c r="GR13" s="185"/>
      <c r="GS13" s="185"/>
      <c r="GT13" s="185"/>
      <c r="GU13" s="185"/>
      <c r="GV13" s="185"/>
      <c r="GW13" s="185"/>
      <c r="GX13" s="185"/>
      <c r="GY13" s="185"/>
      <c r="GZ13" s="185"/>
      <c r="HA13" s="185"/>
      <c r="HB13" s="185"/>
      <c r="HC13" s="185"/>
      <c r="HD13" s="185"/>
      <c r="HE13" s="185"/>
      <c r="HF13" s="185"/>
      <c r="HG13" s="185"/>
      <c r="HH13" s="185"/>
      <c r="HI13" s="185"/>
      <c r="HJ13" s="185"/>
      <c r="HK13" s="185"/>
      <c r="HL13" s="185"/>
      <c r="HM13" s="185"/>
      <c r="HN13" s="185"/>
      <c r="HO13" s="185"/>
      <c r="HP13" s="185"/>
      <c r="HQ13" s="185"/>
      <c r="HR13" s="185"/>
      <c r="HS13" s="185"/>
      <c r="HT13" s="185"/>
      <c r="HU13" s="185"/>
      <c r="HV13" s="185"/>
      <c r="HW13" s="185"/>
      <c r="HX13" s="185"/>
      <c r="HY13" s="185"/>
      <c r="HZ13" s="185"/>
      <c r="IA13" s="185"/>
      <c r="IB13" s="185"/>
      <c r="IC13" s="185"/>
      <c r="ID13" s="185"/>
      <c r="IE13" s="185"/>
      <c r="IF13" s="185"/>
      <c r="IG13" s="185"/>
      <c r="IH13" s="185"/>
      <c r="II13" s="185"/>
      <c r="IJ13" s="185"/>
      <c r="IK13" s="185"/>
      <c r="IL13" s="185"/>
      <c r="IM13" s="185"/>
      <c r="IN13" s="185"/>
      <c r="IO13" s="185"/>
      <c r="IP13" s="185"/>
      <c r="IQ13" s="185"/>
      <c r="IR13" s="185"/>
      <c r="IS13" s="185"/>
      <c r="IT13" s="185"/>
      <c r="IU13" s="185"/>
      <c r="IV13" s="185"/>
      <c r="IW13" s="185"/>
    </row>
    <row r="14" customFormat="false" ht="15.75" hidden="true" customHeight="false" outlineLevel="0" collapsed="false">
      <c r="A14" s="30" t="s">
        <v>9</v>
      </c>
      <c r="B14" s="186"/>
      <c r="C14" s="31" t="n">
        <v>1</v>
      </c>
      <c r="D14" s="183"/>
      <c r="E14" s="183"/>
      <c r="F14" s="183"/>
      <c r="G14" s="183"/>
      <c r="H14" s="183"/>
      <c r="I14" s="183"/>
      <c r="J14" s="183"/>
      <c r="K14" s="183"/>
      <c r="L14" s="183"/>
      <c r="M14" s="183"/>
      <c r="N14" s="183"/>
      <c r="O14" s="183"/>
      <c r="P14" s="184"/>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c r="AW14" s="185"/>
      <c r="AX14" s="185"/>
      <c r="AY14" s="185"/>
      <c r="AZ14" s="185"/>
      <c r="BA14" s="185"/>
      <c r="BB14" s="185"/>
      <c r="BC14" s="185"/>
      <c r="BD14" s="185"/>
      <c r="BE14" s="185"/>
      <c r="BF14" s="185"/>
      <c r="BG14" s="185"/>
      <c r="BH14" s="185"/>
      <c r="BI14" s="185"/>
      <c r="BJ14" s="185"/>
      <c r="BK14" s="185"/>
      <c r="BL14" s="185"/>
      <c r="BM14" s="185"/>
      <c r="BN14" s="185"/>
      <c r="BO14" s="185"/>
      <c r="BP14" s="185"/>
      <c r="BQ14" s="185"/>
      <c r="BR14" s="185"/>
      <c r="BS14" s="185"/>
      <c r="BT14" s="185"/>
      <c r="BU14" s="185"/>
      <c r="BV14" s="185"/>
      <c r="BW14" s="185"/>
      <c r="BX14" s="185"/>
      <c r="BY14" s="185"/>
      <c r="BZ14" s="185"/>
      <c r="CA14" s="185"/>
      <c r="CB14" s="185"/>
      <c r="CC14" s="185"/>
      <c r="CD14" s="185"/>
      <c r="CE14" s="185"/>
      <c r="CF14" s="185"/>
      <c r="CG14" s="185"/>
      <c r="CH14" s="185"/>
      <c r="CI14" s="185"/>
      <c r="CJ14" s="185"/>
      <c r="CK14" s="185"/>
      <c r="CL14" s="185"/>
      <c r="CM14" s="185"/>
      <c r="CN14" s="185"/>
      <c r="CO14" s="185"/>
      <c r="CP14" s="185"/>
      <c r="CQ14" s="185"/>
      <c r="CR14" s="185"/>
      <c r="CS14" s="185"/>
      <c r="CT14" s="185"/>
      <c r="CU14" s="185"/>
      <c r="CV14" s="185"/>
      <c r="CW14" s="185"/>
      <c r="CX14" s="185"/>
      <c r="CY14" s="185"/>
      <c r="CZ14" s="185"/>
      <c r="DA14" s="185"/>
      <c r="DB14" s="185"/>
      <c r="DC14" s="185"/>
      <c r="DD14" s="185"/>
      <c r="DE14" s="185"/>
      <c r="DF14" s="185"/>
      <c r="DG14" s="185"/>
      <c r="DH14" s="185"/>
      <c r="DI14" s="185"/>
      <c r="DJ14" s="185"/>
      <c r="DK14" s="185"/>
      <c r="DL14" s="185"/>
      <c r="DM14" s="185"/>
      <c r="DN14" s="185"/>
      <c r="DO14" s="185"/>
      <c r="DP14" s="185"/>
      <c r="DQ14" s="185"/>
      <c r="DR14" s="185"/>
      <c r="DS14" s="185"/>
      <c r="DT14" s="185"/>
      <c r="DU14" s="185"/>
      <c r="DV14" s="185"/>
      <c r="DW14" s="185"/>
      <c r="DX14" s="185"/>
      <c r="DY14" s="185"/>
      <c r="DZ14" s="185"/>
      <c r="EA14" s="185"/>
      <c r="EB14" s="185"/>
      <c r="EC14" s="185"/>
      <c r="ED14" s="185"/>
      <c r="EE14" s="185"/>
      <c r="EF14" s="185"/>
      <c r="EG14" s="185"/>
      <c r="EH14" s="185"/>
      <c r="EI14" s="185"/>
      <c r="EJ14" s="185"/>
      <c r="EK14" s="185"/>
      <c r="EL14" s="185"/>
      <c r="EM14" s="185"/>
      <c r="EN14" s="185"/>
      <c r="EO14" s="185"/>
      <c r="EP14" s="185"/>
      <c r="EQ14" s="185"/>
      <c r="ER14" s="185"/>
      <c r="ES14" s="185"/>
      <c r="ET14" s="185"/>
      <c r="EU14" s="185"/>
      <c r="EV14" s="185"/>
      <c r="EW14" s="185"/>
      <c r="EX14" s="185"/>
      <c r="EY14" s="185"/>
      <c r="EZ14" s="185"/>
      <c r="FA14" s="185"/>
      <c r="FB14" s="185"/>
      <c r="FC14" s="185"/>
      <c r="FD14" s="185"/>
      <c r="FE14" s="185"/>
      <c r="FF14" s="185"/>
      <c r="FG14" s="185"/>
      <c r="FH14" s="185"/>
      <c r="FI14" s="185"/>
      <c r="FJ14" s="185"/>
      <c r="FK14" s="185"/>
      <c r="FL14" s="185"/>
      <c r="FM14" s="185"/>
      <c r="FN14" s="185"/>
      <c r="FO14" s="185"/>
      <c r="FP14" s="185"/>
      <c r="FQ14" s="185"/>
      <c r="FR14" s="185"/>
      <c r="FS14" s="185"/>
      <c r="FT14" s="185"/>
      <c r="FU14" s="185"/>
      <c r="FV14" s="185"/>
      <c r="FW14" s="185"/>
      <c r="FX14" s="185"/>
      <c r="FY14" s="185"/>
      <c r="FZ14" s="185"/>
      <c r="GA14" s="185"/>
      <c r="GB14" s="185"/>
      <c r="GC14" s="185"/>
      <c r="GD14" s="185"/>
      <c r="GE14" s="185"/>
      <c r="GF14" s="185"/>
      <c r="GG14" s="185"/>
      <c r="GH14" s="185"/>
      <c r="GI14" s="185"/>
      <c r="GJ14" s="185"/>
      <c r="GK14" s="185"/>
      <c r="GL14" s="185"/>
      <c r="GM14" s="185"/>
      <c r="GN14" s="185"/>
      <c r="GO14" s="185"/>
      <c r="GP14" s="185"/>
      <c r="GQ14" s="185"/>
      <c r="GR14" s="185"/>
      <c r="GS14" s="185"/>
      <c r="GT14" s="185"/>
      <c r="GU14" s="185"/>
      <c r="GV14" s="185"/>
      <c r="GW14" s="185"/>
      <c r="GX14" s="185"/>
      <c r="GY14" s="185"/>
      <c r="GZ14" s="185"/>
      <c r="HA14" s="185"/>
      <c r="HB14" s="185"/>
      <c r="HC14" s="185"/>
      <c r="HD14" s="185"/>
      <c r="HE14" s="185"/>
      <c r="HF14" s="185"/>
      <c r="HG14" s="185"/>
      <c r="HH14" s="185"/>
      <c r="HI14" s="185"/>
      <c r="HJ14" s="185"/>
      <c r="HK14" s="185"/>
      <c r="HL14" s="185"/>
      <c r="HM14" s="185"/>
      <c r="HN14" s="185"/>
      <c r="HO14" s="185"/>
      <c r="HP14" s="185"/>
      <c r="HQ14" s="185"/>
      <c r="HR14" s="185"/>
      <c r="HS14" s="185"/>
      <c r="HT14" s="185"/>
      <c r="HU14" s="185"/>
      <c r="HV14" s="185"/>
      <c r="HW14" s="185"/>
      <c r="HX14" s="185"/>
      <c r="HY14" s="185"/>
      <c r="HZ14" s="185"/>
      <c r="IA14" s="185"/>
      <c r="IB14" s="185"/>
      <c r="IC14" s="185"/>
      <c r="ID14" s="185"/>
      <c r="IE14" s="185"/>
      <c r="IF14" s="185"/>
      <c r="IG14" s="185"/>
      <c r="IH14" s="185"/>
      <c r="II14" s="185"/>
      <c r="IJ14" s="185"/>
      <c r="IK14" s="185"/>
      <c r="IL14" s="185"/>
      <c r="IM14" s="185"/>
      <c r="IN14" s="185"/>
      <c r="IO14" s="185"/>
      <c r="IP14" s="185"/>
      <c r="IQ14" s="185"/>
      <c r="IR14" s="185"/>
      <c r="IS14" s="185"/>
      <c r="IT14" s="185"/>
      <c r="IU14" s="185"/>
      <c r="IV14" s="185"/>
      <c r="IW14" s="185"/>
    </row>
    <row r="15" customFormat="false" ht="15.75" hidden="true" customHeight="false" outlineLevel="0" collapsed="false">
      <c r="A15" s="30" t="s">
        <v>202</v>
      </c>
      <c r="B15" s="186"/>
      <c r="C15" s="187" t="n">
        <f aca="false">SUM(C13:C14)</f>
        <v>2</v>
      </c>
      <c r="D15" s="183"/>
      <c r="E15" s="183"/>
      <c r="F15" s="183"/>
      <c r="G15" s="183"/>
      <c r="H15" s="183"/>
      <c r="I15" s="183"/>
      <c r="J15" s="183"/>
      <c r="K15" s="183"/>
      <c r="L15" s="183"/>
      <c r="M15" s="183"/>
      <c r="N15" s="183"/>
      <c r="O15" s="183"/>
      <c r="P15" s="184"/>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185"/>
      <c r="CO15" s="185"/>
      <c r="CP15" s="185"/>
      <c r="CQ15" s="185"/>
      <c r="CR15" s="185"/>
      <c r="CS15" s="185"/>
      <c r="CT15" s="185"/>
      <c r="CU15" s="185"/>
      <c r="CV15" s="185"/>
      <c r="CW15" s="185"/>
      <c r="CX15" s="185"/>
      <c r="CY15" s="185"/>
      <c r="CZ15" s="185"/>
      <c r="DA15" s="185"/>
      <c r="DB15" s="185"/>
      <c r="DC15" s="185"/>
      <c r="DD15" s="185"/>
      <c r="DE15" s="185"/>
      <c r="DF15" s="185"/>
      <c r="DG15" s="185"/>
      <c r="DH15" s="185"/>
      <c r="DI15" s="185"/>
      <c r="DJ15" s="185"/>
      <c r="DK15" s="185"/>
      <c r="DL15" s="185"/>
      <c r="DM15" s="185"/>
      <c r="DN15" s="185"/>
      <c r="DO15" s="185"/>
      <c r="DP15" s="185"/>
      <c r="DQ15" s="185"/>
      <c r="DR15" s="185"/>
      <c r="DS15" s="185"/>
      <c r="DT15" s="185"/>
      <c r="DU15" s="185"/>
      <c r="DV15" s="185"/>
      <c r="DW15" s="185"/>
      <c r="DX15" s="185"/>
      <c r="DY15" s="185"/>
      <c r="DZ15" s="185"/>
      <c r="EA15" s="185"/>
      <c r="EB15" s="185"/>
      <c r="EC15" s="185"/>
      <c r="ED15" s="185"/>
      <c r="EE15" s="185"/>
      <c r="EF15" s="185"/>
      <c r="EG15" s="185"/>
      <c r="EH15" s="185"/>
      <c r="EI15" s="185"/>
      <c r="EJ15" s="185"/>
      <c r="EK15" s="185"/>
      <c r="EL15" s="185"/>
      <c r="EM15" s="185"/>
      <c r="EN15" s="185"/>
      <c r="EO15" s="185"/>
      <c r="EP15" s="185"/>
      <c r="EQ15" s="185"/>
      <c r="ER15" s="185"/>
      <c r="ES15" s="185"/>
      <c r="ET15" s="185"/>
      <c r="EU15" s="185"/>
      <c r="EV15" s="185"/>
      <c r="EW15" s="185"/>
      <c r="EX15" s="185"/>
      <c r="EY15" s="185"/>
      <c r="EZ15" s="185"/>
      <c r="FA15" s="185"/>
      <c r="FB15" s="185"/>
      <c r="FC15" s="185"/>
      <c r="FD15" s="185"/>
      <c r="FE15" s="185"/>
      <c r="FF15" s="185"/>
      <c r="FG15" s="185"/>
      <c r="FH15" s="185"/>
      <c r="FI15" s="185"/>
      <c r="FJ15" s="185"/>
      <c r="FK15" s="185"/>
      <c r="FL15" s="185"/>
      <c r="FM15" s="185"/>
      <c r="FN15" s="185"/>
      <c r="FO15" s="185"/>
      <c r="FP15" s="185"/>
      <c r="FQ15" s="185"/>
      <c r="FR15" s="185"/>
      <c r="FS15" s="185"/>
      <c r="FT15" s="185"/>
      <c r="FU15" s="185"/>
      <c r="FV15" s="185"/>
      <c r="FW15" s="185"/>
      <c r="FX15" s="185"/>
      <c r="FY15" s="185"/>
      <c r="FZ15" s="185"/>
      <c r="GA15" s="185"/>
      <c r="GB15" s="185"/>
      <c r="GC15" s="185"/>
      <c r="GD15" s="185"/>
      <c r="GE15" s="185"/>
      <c r="GF15" s="185"/>
      <c r="GG15" s="185"/>
      <c r="GH15" s="185"/>
      <c r="GI15" s="185"/>
      <c r="GJ15" s="185"/>
      <c r="GK15" s="185"/>
      <c r="GL15" s="185"/>
      <c r="GM15" s="185"/>
      <c r="GN15" s="185"/>
      <c r="GO15" s="185"/>
      <c r="GP15" s="185"/>
      <c r="GQ15" s="185"/>
      <c r="GR15" s="185"/>
      <c r="GS15" s="185"/>
      <c r="GT15" s="185"/>
      <c r="GU15" s="185"/>
      <c r="GV15" s="185"/>
      <c r="GW15" s="185"/>
      <c r="GX15" s="185"/>
      <c r="GY15" s="185"/>
      <c r="GZ15" s="185"/>
      <c r="HA15" s="185"/>
      <c r="HB15" s="185"/>
      <c r="HC15" s="185"/>
      <c r="HD15" s="185"/>
      <c r="HE15" s="185"/>
      <c r="HF15" s="185"/>
      <c r="HG15" s="185"/>
      <c r="HH15" s="185"/>
      <c r="HI15" s="185"/>
      <c r="HJ15" s="185"/>
      <c r="HK15" s="185"/>
      <c r="HL15" s="185"/>
      <c r="HM15" s="185"/>
      <c r="HN15" s="185"/>
      <c r="HO15" s="185"/>
      <c r="HP15" s="185"/>
      <c r="HQ15" s="185"/>
      <c r="HR15" s="185"/>
      <c r="HS15" s="185"/>
      <c r="HT15" s="185"/>
      <c r="HU15" s="185"/>
      <c r="HV15" s="185"/>
      <c r="HW15" s="185"/>
      <c r="HX15" s="185"/>
      <c r="HY15" s="185"/>
      <c r="HZ15" s="185"/>
      <c r="IA15" s="185"/>
      <c r="IB15" s="185"/>
      <c r="IC15" s="185"/>
      <c r="ID15" s="185"/>
      <c r="IE15" s="185"/>
      <c r="IF15" s="185"/>
      <c r="IG15" s="185"/>
      <c r="IH15" s="185"/>
      <c r="II15" s="185"/>
      <c r="IJ15" s="185"/>
      <c r="IK15" s="185"/>
      <c r="IL15" s="185"/>
      <c r="IM15" s="185"/>
      <c r="IN15" s="185"/>
      <c r="IO15" s="185"/>
      <c r="IP15" s="185"/>
      <c r="IQ15" s="185"/>
      <c r="IR15" s="185"/>
      <c r="IS15" s="185"/>
      <c r="IT15" s="185"/>
      <c r="IU15" s="185"/>
      <c r="IV15" s="185"/>
      <c r="IW15" s="185"/>
    </row>
    <row r="16" customFormat="false" ht="15.75" hidden="true" customHeight="false" outlineLevel="0" collapsed="false">
      <c r="A16" s="30" t="s">
        <v>203</v>
      </c>
      <c r="B16" s="186"/>
      <c r="C16" s="31" t="n">
        <v>1</v>
      </c>
      <c r="D16" s="183"/>
      <c r="E16" s="183"/>
      <c r="F16" s="183"/>
      <c r="G16" s="183"/>
      <c r="H16" s="183"/>
      <c r="I16" s="183"/>
      <c r="J16" s="183"/>
      <c r="K16" s="183"/>
      <c r="L16" s="183"/>
      <c r="M16" s="183"/>
      <c r="N16" s="183"/>
      <c r="O16" s="183"/>
      <c r="P16" s="184"/>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85"/>
      <c r="BO16" s="185"/>
      <c r="BP16" s="185"/>
      <c r="BQ16" s="185"/>
      <c r="BR16" s="185"/>
      <c r="BS16" s="185"/>
      <c r="BT16" s="185"/>
      <c r="BU16" s="185"/>
      <c r="BV16" s="185"/>
      <c r="BW16" s="185"/>
      <c r="BX16" s="185"/>
      <c r="BY16" s="185"/>
      <c r="BZ16" s="185"/>
      <c r="CA16" s="185"/>
      <c r="CB16" s="185"/>
      <c r="CC16" s="185"/>
      <c r="CD16" s="185"/>
      <c r="CE16" s="185"/>
      <c r="CF16" s="185"/>
      <c r="CG16" s="185"/>
      <c r="CH16" s="185"/>
      <c r="CI16" s="185"/>
      <c r="CJ16" s="185"/>
      <c r="CK16" s="185"/>
      <c r="CL16" s="185"/>
      <c r="CM16" s="185"/>
      <c r="CN16" s="185"/>
      <c r="CO16" s="185"/>
      <c r="CP16" s="185"/>
      <c r="CQ16" s="185"/>
      <c r="CR16" s="185"/>
      <c r="CS16" s="185"/>
      <c r="CT16" s="185"/>
      <c r="CU16" s="185"/>
      <c r="CV16" s="185"/>
      <c r="CW16" s="185"/>
      <c r="CX16" s="185"/>
      <c r="CY16" s="185"/>
      <c r="CZ16" s="185"/>
      <c r="DA16" s="185"/>
      <c r="DB16" s="185"/>
      <c r="DC16" s="185"/>
      <c r="DD16" s="185"/>
      <c r="DE16" s="185"/>
      <c r="DF16" s="185"/>
      <c r="DG16" s="185"/>
      <c r="DH16" s="185"/>
      <c r="DI16" s="185"/>
      <c r="DJ16" s="185"/>
      <c r="DK16" s="185"/>
      <c r="DL16" s="185"/>
      <c r="DM16" s="185"/>
      <c r="DN16" s="185"/>
      <c r="DO16" s="185"/>
      <c r="DP16" s="185"/>
      <c r="DQ16" s="185"/>
      <c r="DR16" s="185"/>
      <c r="DS16" s="185"/>
      <c r="DT16" s="185"/>
      <c r="DU16" s="185"/>
      <c r="DV16" s="185"/>
      <c r="DW16" s="185"/>
      <c r="DX16" s="185"/>
      <c r="DY16" s="185"/>
      <c r="DZ16" s="185"/>
      <c r="EA16" s="185"/>
      <c r="EB16" s="185"/>
      <c r="EC16" s="185"/>
      <c r="ED16" s="185"/>
      <c r="EE16" s="185"/>
      <c r="EF16" s="185"/>
      <c r="EG16" s="185"/>
      <c r="EH16" s="185"/>
      <c r="EI16" s="185"/>
      <c r="EJ16" s="185"/>
      <c r="EK16" s="185"/>
      <c r="EL16" s="185"/>
      <c r="EM16" s="185"/>
      <c r="EN16" s="185"/>
      <c r="EO16" s="185"/>
      <c r="EP16" s="185"/>
      <c r="EQ16" s="185"/>
      <c r="ER16" s="185"/>
      <c r="ES16" s="185"/>
      <c r="ET16" s="185"/>
      <c r="EU16" s="185"/>
      <c r="EV16" s="185"/>
      <c r="EW16" s="185"/>
      <c r="EX16" s="185"/>
      <c r="EY16" s="185"/>
      <c r="EZ16" s="185"/>
      <c r="FA16" s="185"/>
      <c r="FB16" s="185"/>
      <c r="FC16" s="185"/>
      <c r="FD16" s="185"/>
      <c r="FE16" s="185"/>
      <c r="FF16" s="185"/>
      <c r="FG16" s="185"/>
      <c r="FH16" s="185"/>
      <c r="FI16" s="185"/>
      <c r="FJ16" s="185"/>
      <c r="FK16" s="185"/>
      <c r="FL16" s="185"/>
      <c r="FM16" s="185"/>
      <c r="FN16" s="185"/>
      <c r="FO16" s="185"/>
      <c r="FP16" s="185"/>
      <c r="FQ16" s="185"/>
      <c r="FR16" s="185"/>
      <c r="FS16" s="185"/>
      <c r="FT16" s="185"/>
      <c r="FU16" s="185"/>
      <c r="FV16" s="185"/>
      <c r="FW16" s="185"/>
      <c r="FX16" s="185"/>
      <c r="FY16" s="185"/>
      <c r="FZ16" s="185"/>
      <c r="GA16" s="185"/>
      <c r="GB16" s="185"/>
      <c r="GC16" s="185"/>
      <c r="GD16" s="185"/>
      <c r="GE16" s="185"/>
      <c r="GF16" s="185"/>
      <c r="GG16" s="185"/>
      <c r="GH16" s="185"/>
      <c r="GI16" s="185"/>
      <c r="GJ16" s="185"/>
      <c r="GK16" s="185"/>
      <c r="GL16" s="185"/>
      <c r="GM16" s="185"/>
      <c r="GN16" s="185"/>
      <c r="GO16" s="185"/>
      <c r="GP16" s="185"/>
      <c r="GQ16" s="185"/>
      <c r="GR16" s="185"/>
      <c r="GS16" s="185"/>
      <c r="GT16" s="185"/>
      <c r="GU16" s="185"/>
      <c r="GV16" s="185"/>
      <c r="GW16" s="185"/>
      <c r="GX16" s="185"/>
      <c r="GY16" s="185"/>
      <c r="GZ16" s="185"/>
      <c r="HA16" s="185"/>
      <c r="HB16" s="185"/>
      <c r="HC16" s="185"/>
      <c r="HD16" s="185"/>
      <c r="HE16" s="185"/>
      <c r="HF16" s="185"/>
      <c r="HG16" s="185"/>
      <c r="HH16" s="185"/>
      <c r="HI16" s="185"/>
      <c r="HJ16" s="185"/>
      <c r="HK16" s="185"/>
      <c r="HL16" s="185"/>
      <c r="HM16" s="185"/>
      <c r="HN16" s="185"/>
      <c r="HO16" s="185"/>
      <c r="HP16" s="185"/>
      <c r="HQ16" s="185"/>
      <c r="HR16" s="185"/>
      <c r="HS16" s="185"/>
      <c r="HT16" s="185"/>
      <c r="HU16" s="185"/>
      <c r="HV16" s="185"/>
      <c r="HW16" s="185"/>
      <c r="HX16" s="185"/>
      <c r="HY16" s="185"/>
      <c r="HZ16" s="185"/>
      <c r="IA16" s="185"/>
      <c r="IB16" s="185"/>
      <c r="IC16" s="185"/>
      <c r="ID16" s="185"/>
      <c r="IE16" s="185"/>
      <c r="IF16" s="185"/>
      <c r="IG16" s="185"/>
      <c r="IH16" s="185"/>
      <c r="II16" s="185"/>
      <c r="IJ16" s="185"/>
      <c r="IK16" s="185"/>
      <c r="IL16" s="185"/>
      <c r="IM16" s="185"/>
      <c r="IN16" s="185"/>
      <c r="IO16" s="185"/>
      <c r="IP16" s="185"/>
      <c r="IQ16" s="185"/>
      <c r="IR16" s="185"/>
      <c r="IS16" s="185"/>
      <c r="IT16" s="185"/>
      <c r="IU16" s="185"/>
      <c r="IV16" s="185"/>
      <c r="IW16" s="185"/>
    </row>
    <row r="17" customFormat="false" ht="15.75" hidden="true" customHeight="false" outlineLevel="0" collapsed="false">
      <c r="A17" s="30" t="s">
        <v>204</v>
      </c>
      <c r="B17" s="186"/>
      <c r="C17" s="31" t="n">
        <v>1</v>
      </c>
      <c r="D17" s="183"/>
      <c r="E17" s="183"/>
      <c r="F17" s="183"/>
      <c r="G17" s="183"/>
      <c r="H17" s="183"/>
      <c r="I17" s="183"/>
      <c r="J17" s="183"/>
      <c r="K17" s="183"/>
      <c r="L17" s="183"/>
      <c r="M17" s="183"/>
      <c r="N17" s="183"/>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85"/>
      <c r="CP17" s="185"/>
      <c r="CQ17" s="185"/>
      <c r="CR17" s="185"/>
      <c r="CS17" s="185"/>
      <c r="CT17" s="185"/>
      <c r="CU17" s="185"/>
      <c r="CV17" s="185"/>
      <c r="CW17" s="185"/>
      <c r="CX17" s="185"/>
      <c r="CY17" s="185"/>
      <c r="CZ17" s="185"/>
      <c r="DA17" s="185"/>
      <c r="DB17" s="185"/>
      <c r="DC17" s="185"/>
      <c r="DD17" s="185"/>
      <c r="DE17" s="185"/>
      <c r="DF17" s="185"/>
      <c r="DG17" s="185"/>
      <c r="DH17" s="185"/>
      <c r="DI17" s="185"/>
      <c r="DJ17" s="185"/>
      <c r="DK17" s="185"/>
      <c r="DL17" s="185"/>
      <c r="DM17" s="185"/>
      <c r="DN17" s="185"/>
      <c r="DO17" s="185"/>
      <c r="DP17" s="185"/>
      <c r="DQ17" s="185"/>
      <c r="DR17" s="185"/>
      <c r="DS17" s="185"/>
      <c r="DT17" s="185"/>
      <c r="DU17" s="185"/>
      <c r="DV17" s="185"/>
      <c r="DW17" s="185"/>
      <c r="DX17" s="185"/>
      <c r="DY17" s="185"/>
      <c r="DZ17" s="185"/>
      <c r="EA17" s="185"/>
      <c r="EB17" s="185"/>
      <c r="EC17" s="185"/>
      <c r="ED17" s="185"/>
      <c r="EE17" s="185"/>
      <c r="EF17" s="185"/>
      <c r="EG17" s="185"/>
      <c r="EH17" s="185"/>
      <c r="EI17" s="185"/>
      <c r="EJ17" s="185"/>
      <c r="EK17" s="185"/>
      <c r="EL17" s="185"/>
      <c r="EM17" s="185"/>
      <c r="EN17" s="185"/>
      <c r="EO17" s="185"/>
      <c r="EP17" s="185"/>
      <c r="EQ17" s="185"/>
      <c r="ER17" s="185"/>
      <c r="ES17" s="185"/>
      <c r="ET17" s="185"/>
      <c r="EU17" s="185"/>
      <c r="EV17" s="185"/>
      <c r="EW17" s="185"/>
      <c r="EX17" s="185"/>
      <c r="EY17" s="185"/>
      <c r="EZ17" s="185"/>
      <c r="FA17" s="185"/>
      <c r="FB17" s="185"/>
      <c r="FC17" s="185"/>
      <c r="FD17" s="185"/>
      <c r="FE17" s="185"/>
      <c r="FF17" s="185"/>
      <c r="FG17" s="185"/>
      <c r="FH17" s="185"/>
      <c r="FI17" s="185"/>
      <c r="FJ17" s="185"/>
      <c r="FK17" s="185"/>
      <c r="FL17" s="185"/>
      <c r="FM17" s="185"/>
      <c r="FN17" s="185"/>
      <c r="FO17" s="185"/>
      <c r="FP17" s="185"/>
      <c r="FQ17" s="185"/>
      <c r="FR17" s="185"/>
      <c r="FS17" s="185"/>
      <c r="FT17" s="185"/>
      <c r="FU17" s="185"/>
      <c r="FV17" s="185"/>
      <c r="FW17" s="185"/>
      <c r="FX17" s="185"/>
      <c r="FY17" s="185"/>
      <c r="FZ17" s="185"/>
      <c r="GA17" s="185"/>
      <c r="GB17" s="185"/>
      <c r="GC17" s="185"/>
      <c r="GD17" s="185"/>
      <c r="GE17" s="185"/>
      <c r="GF17" s="185"/>
      <c r="GG17" s="185"/>
      <c r="GH17" s="185"/>
      <c r="GI17" s="185"/>
      <c r="GJ17" s="185"/>
      <c r="GK17" s="185"/>
      <c r="GL17" s="185"/>
      <c r="GM17" s="185"/>
      <c r="GN17" s="185"/>
      <c r="GO17" s="185"/>
      <c r="GP17" s="185"/>
      <c r="GQ17" s="185"/>
      <c r="GR17" s="185"/>
      <c r="GS17" s="185"/>
      <c r="GT17" s="185"/>
      <c r="GU17" s="185"/>
      <c r="GV17" s="185"/>
      <c r="GW17" s="185"/>
      <c r="GX17" s="185"/>
      <c r="GY17" s="185"/>
      <c r="GZ17" s="185"/>
      <c r="HA17" s="185"/>
      <c r="HB17" s="185"/>
      <c r="HC17" s="185"/>
      <c r="HD17" s="185"/>
      <c r="HE17" s="185"/>
      <c r="HF17" s="185"/>
      <c r="HG17" s="185"/>
      <c r="HH17" s="185"/>
      <c r="HI17" s="185"/>
      <c r="HJ17" s="185"/>
      <c r="HK17" s="185"/>
      <c r="HL17" s="185"/>
      <c r="HM17" s="185"/>
      <c r="HN17" s="185"/>
      <c r="HO17" s="185"/>
      <c r="HP17" s="185"/>
      <c r="HQ17" s="185"/>
      <c r="HR17" s="185"/>
      <c r="HS17" s="185"/>
      <c r="HT17" s="185"/>
      <c r="HU17" s="185"/>
      <c r="HV17" s="185"/>
      <c r="HW17" s="185"/>
      <c r="HX17" s="185"/>
      <c r="HY17" s="185"/>
      <c r="HZ17" s="185"/>
      <c r="IA17" s="185"/>
      <c r="IB17" s="185"/>
      <c r="IC17" s="185"/>
      <c r="ID17" s="185"/>
      <c r="IE17" s="185"/>
      <c r="IF17" s="185"/>
      <c r="IG17" s="185"/>
      <c r="IH17" s="185"/>
      <c r="II17" s="185"/>
      <c r="IJ17" s="185"/>
      <c r="IK17" s="185"/>
      <c r="IL17" s="185"/>
      <c r="IM17" s="185"/>
      <c r="IN17" s="185"/>
      <c r="IO17" s="185"/>
      <c r="IP17" s="185"/>
      <c r="IQ17" s="185"/>
      <c r="IR17" s="185"/>
      <c r="IS17" s="185"/>
      <c r="IT17" s="185"/>
      <c r="IU17" s="185"/>
      <c r="IV17" s="185"/>
      <c r="IW17" s="185"/>
    </row>
    <row r="18" customFormat="false" ht="15.75" hidden="true" customHeight="false" outlineLevel="0" collapsed="false">
      <c r="A18" s="30" t="s">
        <v>205</v>
      </c>
      <c r="B18" s="186"/>
      <c r="C18" s="31" t="n">
        <v>1</v>
      </c>
      <c r="D18" s="183"/>
      <c r="E18" s="183"/>
      <c r="F18" s="183"/>
      <c r="G18" s="183"/>
      <c r="H18" s="183"/>
      <c r="I18" s="183"/>
      <c r="J18" s="183"/>
      <c r="K18" s="183"/>
      <c r="L18" s="183"/>
      <c r="M18" s="183"/>
      <c r="N18" s="183"/>
      <c r="O18" s="183"/>
      <c r="P18" s="184"/>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185"/>
      <c r="CO18" s="185"/>
      <c r="CP18" s="185"/>
      <c r="CQ18" s="185"/>
      <c r="CR18" s="185"/>
      <c r="CS18" s="185"/>
      <c r="CT18" s="185"/>
      <c r="CU18" s="185"/>
      <c r="CV18" s="185"/>
      <c r="CW18" s="185"/>
      <c r="CX18" s="185"/>
      <c r="CY18" s="185"/>
      <c r="CZ18" s="185"/>
      <c r="DA18" s="185"/>
      <c r="DB18" s="185"/>
      <c r="DC18" s="185"/>
      <c r="DD18" s="185"/>
      <c r="DE18" s="185"/>
      <c r="DF18" s="185"/>
      <c r="DG18" s="185"/>
      <c r="DH18" s="185"/>
      <c r="DI18" s="185"/>
      <c r="DJ18" s="185"/>
      <c r="DK18" s="185"/>
      <c r="DL18" s="185"/>
      <c r="DM18" s="185"/>
      <c r="DN18" s="185"/>
      <c r="DO18" s="185"/>
      <c r="DP18" s="185"/>
      <c r="DQ18" s="185"/>
      <c r="DR18" s="185"/>
      <c r="DS18" s="185"/>
      <c r="DT18" s="185"/>
      <c r="DU18" s="185"/>
      <c r="DV18" s="185"/>
      <c r="DW18" s="185"/>
      <c r="DX18" s="185"/>
      <c r="DY18" s="185"/>
      <c r="DZ18" s="185"/>
      <c r="EA18" s="185"/>
      <c r="EB18" s="185"/>
      <c r="EC18" s="185"/>
      <c r="ED18" s="185"/>
      <c r="EE18" s="185"/>
      <c r="EF18" s="185"/>
      <c r="EG18" s="185"/>
      <c r="EH18" s="185"/>
      <c r="EI18" s="185"/>
      <c r="EJ18" s="185"/>
      <c r="EK18" s="185"/>
      <c r="EL18" s="185"/>
      <c r="EM18" s="185"/>
      <c r="EN18" s="185"/>
      <c r="EO18" s="185"/>
      <c r="EP18" s="185"/>
      <c r="EQ18" s="185"/>
      <c r="ER18" s="185"/>
      <c r="ES18" s="185"/>
      <c r="ET18" s="185"/>
      <c r="EU18" s="185"/>
      <c r="EV18" s="185"/>
      <c r="EW18" s="185"/>
      <c r="EX18" s="185"/>
      <c r="EY18" s="185"/>
      <c r="EZ18" s="185"/>
      <c r="FA18" s="185"/>
      <c r="FB18" s="185"/>
      <c r="FC18" s="185"/>
      <c r="FD18" s="185"/>
      <c r="FE18" s="185"/>
      <c r="FF18" s="185"/>
      <c r="FG18" s="185"/>
      <c r="FH18" s="185"/>
      <c r="FI18" s="185"/>
      <c r="FJ18" s="185"/>
      <c r="FK18" s="185"/>
      <c r="FL18" s="185"/>
      <c r="FM18" s="185"/>
      <c r="FN18" s="185"/>
      <c r="FO18" s="185"/>
      <c r="FP18" s="185"/>
      <c r="FQ18" s="185"/>
      <c r="FR18" s="185"/>
      <c r="FS18" s="185"/>
      <c r="FT18" s="185"/>
      <c r="FU18" s="185"/>
      <c r="FV18" s="185"/>
      <c r="FW18" s="185"/>
      <c r="FX18" s="185"/>
      <c r="FY18" s="185"/>
      <c r="FZ18" s="185"/>
      <c r="GA18" s="185"/>
      <c r="GB18" s="185"/>
      <c r="GC18" s="185"/>
      <c r="GD18" s="185"/>
      <c r="GE18" s="185"/>
      <c r="GF18" s="185"/>
      <c r="GG18" s="185"/>
      <c r="GH18" s="185"/>
      <c r="GI18" s="185"/>
      <c r="GJ18" s="185"/>
      <c r="GK18" s="185"/>
      <c r="GL18" s="185"/>
      <c r="GM18" s="185"/>
      <c r="GN18" s="185"/>
      <c r="GO18" s="185"/>
      <c r="GP18" s="185"/>
      <c r="GQ18" s="185"/>
      <c r="GR18" s="185"/>
      <c r="GS18" s="185"/>
      <c r="GT18" s="185"/>
      <c r="GU18" s="185"/>
      <c r="GV18" s="185"/>
      <c r="GW18" s="185"/>
      <c r="GX18" s="185"/>
      <c r="GY18" s="185"/>
      <c r="GZ18" s="185"/>
      <c r="HA18" s="185"/>
      <c r="HB18" s="185"/>
      <c r="HC18" s="185"/>
      <c r="HD18" s="185"/>
      <c r="HE18" s="185"/>
      <c r="HF18" s="185"/>
      <c r="HG18" s="185"/>
      <c r="HH18" s="185"/>
      <c r="HI18" s="185"/>
      <c r="HJ18" s="185"/>
      <c r="HK18" s="185"/>
      <c r="HL18" s="185"/>
      <c r="HM18" s="185"/>
      <c r="HN18" s="185"/>
      <c r="HO18" s="185"/>
      <c r="HP18" s="185"/>
      <c r="HQ18" s="185"/>
      <c r="HR18" s="185"/>
      <c r="HS18" s="185"/>
      <c r="HT18" s="185"/>
      <c r="HU18" s="185"/>
      <c r="HV18" s="185"/>
      <c r="HW18" s="185"/>
      <c r="HX18" s="185"/>
      <c r="HY18" s="185"/>
      <c r="HZ18" s="185"/>
      <c r="IA18" s="185"/>
      <c r="IB18" s="185"/>
      <c r="IC18" s="185"/>
      <c r="ID18" s="185"/>
      <c r="IE18" s="185"/>
      <c r="IF18" s="185"/>
      <c r="IG18" s="185"/>
      <c r="IH18" s="185"/>
      <c r="II18" s="185"/>
      <c r="IJ18" s="185"/>
      <c r="IK18" s="185"/>
      <c r="IL18" s="185"/>
      <c r="IM18" s="185"/>
      <c r="IN18" s="185"/>
      <c r="IO18" s="185"/>
      <c r="IP18" s="185"/>
      <c r="IQ18" s="185"/>
      <c r="IR18" s="185"/>
      <c r="IS18" s="185"/>
      <c r="IT18" s="185"/>
      <c r="IU18" s="185"/>
      <c r="IV18" s="185"/>
      <c r="IW18" s="185"/>
    </row>
    <row r="19" customFormat="false" ht="15.75" hidden="true" customHeight="false" outlineLevel="0" collapsed="false">
      <c r="A19" s="30" t="s">
        <v>206</v>
      </c>
      <c r="B19" s="186"/>
      <c r="C19" s="31" t="n">
        <v>1</v>
      </c>
      <c r="D19" s="183"/>
      <c r="E19" s="183"/>
      <c r="F19" s="183"/>
      <c r="G19" s="183"/>
      <c r="H19" s="183"/>
      <c r="I19" s="183"/>
      <c r="J19" s="183"/>
      <c r="K19" s="183"/>
      <c r="L19" s="183"/>
      <c r="M19" s="183"/>
      <c r="N19" s="183"/>
      <c r="O19" s="183"/>
      <c r="P19" s="184"/>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185"/>
      <c r="CO19" s="185"/>
      <c r="CP19" s="185"/>
      <c r="CQ19" s="185"/>
      <c r="CR19" s="185"/>
      <c r="CS19" s="185"/>
      <c r="CT19" s="185"/>
      <c r="CU19" s="185"/>
      <c r="CV19" s="185"/>
      <c r="CW19" s="185"/>
      <c r="CX19" s="185"/>
      <c r="CY19" s="185"/>
      <c r="CZ19" s="185"/>
      <c r="DA19" s="185"/>
      <c r="DB19" s="185"/>
      <c r="DC19" s="185"/>
      <c r="DD19" s="185"/>
      <c r="DE19" s="185"/>
      <c r="DF19" s="185"/>
      <c r="DG19" s="185"/>
      <c r="DH19" s="185"/>
      <c r="DI19" s="185"/>
      <c r="DJ19" s="185"/>
      <c r="DK19" s="185"/>
      <c r="DL19" s="185"/>
      <c r="DM19" s="185"/>
      <c r="DN19" s="185"/>
      <c r="DO19" s="185"/>
      <c r="DP19" s="185"/>
      <c r="DQ19" s="185"/>
      <c r="DR19" s="185"/>
      <c r="DS19" s="185"/>
      <c r="DT19" s="185"/>
      <c r="DU19" s="185"/>
      <c r="DV19" s="185"/>
      <c r="DW19" s="185"/>
      <c r="DX19" s="185"/>
      <c r="DY19" s="185"/>
      <c r="DZ19" s="185"/>
      <c r="EA19" s="185"/>
      <c r="EB19" s="185"/>
      <c r="EC19" s="185"/>
      <c r="ED19" s="185"/>
      <c r="EE19" s="185"/>
      <c r="EF19" s="185"/>
      <c r="EG19" s="185"/>
      <c r="EH19" s="185"/>
      <c r="EI19" s="185"/>
      <c r="EJ19" s="185"/>
      <c r="EK19" s="185"/>
      <c r="EL19" s="185"/>
      <c r="EM19" s="185"/>
      <c r="EN19" s="185"/>
      <c r="EO19" s="185"/>
      <c r="EP19" s="185"/>
      <c r="EQ19" s="185"/>
      <c r="ER19" s="185"/>
      <c r="ES19" s="185"/>
      <c r="ET19" s="185"/>
      <c r="EU19" s="185"/>
      <c r="EV19" s="185"/>
      <c r="EW19" s="185"/>
      <c r="EX19" s="185"/>
      <c r="EY19" s="185"/>
      <c r="EZ19" s="185"/>
      <c r="FA19" s="185"/>
      <c r="FB19" s="185"/>
      <c r="FC19" s="185"/>
      <c r="FD19" s="185"/>
      <c r="FE19" s="185"/>
      <c r="FF19" s="185"/>
      <c r="FG19" s="185"/>
      <c r="FH19" s="185"/>
      <c r="FI19" s="185"/>
      <c r="FJ19" s="185"/>
      <c r="FK19" s="185"/>
      <c r="FL19" s="185"/>
      <c r="FM19" s="185"/>
      <c r="FN19" s="185"/>
      <c r="FO19" s="185"/>
      <c r="FP19" s="185"/>
      <c r="FQ19" s="185"/>
      <c r="FR19" s="185"/>
      <c r="FS19" s="185"/>
      <c r="FT19" s="185"/>
      <c r="FU19" s="185"/>
      <c r="FV19" s="185"/>
      <c r="FW19" s="185"/>
      <c r="FX19" s="185"/>
      <c r="FY19" s="185"/>
      <c r="FZ19" s="185"/>
      <c r="GA19" s="185"/>
      <c r="GB19" s="185"/>
      <c r="GC19" s="185"/>
      <c r="GD19" s="185"/>
      <c r="GE19" s="185"/>
      <c r="GF19" s="185"/>
      <c r="GG19" s="185"/>
      <c r="GH19" s="185"/>
      <c r="GI19" s="185"/>
      <c r="GJ19" s="185"/>
      <c r="GK19" s="185"/>
      <c r="GL19" s="185"/>
      <c r="GM19" s="185"/>
      <c r="GN19" s="185"/>
      <c r="GO19" s="185"/>
      <c r="GP19" s="185"/>
      <c r="GQ19" s="185"/>
      <c r="GR19" s="185"/>
      <c r="GS19" s="185"/>
      <c r="GT19" s="185"/>
      <c r="GU19" s="185"/>
      <c r="GV19" s="185"/>
      <c r="GW19" s="185"/>
      <c r="GX19" s="185"/>
      <c r="GY19" s="185"/>
      <c r="GZ19" s="185"/>
      <c r="HA19" s="185"/>
      <c r="HB19" s="185"/>
      <c r="HC19" s="185"/>
      <c r="HD19" s="185"/>
      <c r="HE19" s="185"/>
      <c r="HF19" s="185"/>
      <c r="HG19" s="185"/>
      <c r="HH19" s="185"/>
      <c r="HI19" s="185"/>
      <c r="HJ19" s="185"/>
      <c r="HK19" s="185"/>
      <c r="HL19" s="185"/>
      <c r="HM19" s="185"/>
      <c r="HN19" s="185"/>
      <c r="HO19" s="185"/>
      <c r="HP19" s="185"/>
      <c r="HQ19" s="185"/>
      <c r="HR19" s="185"/>
      <c r="HS19" s="185"/>
      <c r="HT19" s="185"/>
      <c r="HU19" s="185"/>
      <c r="HV19" s="185"/>
      <c r="HW19" s="185"/>
      <c r="HX19" s="185"/>
      <c r="HY19" s="185"/>
      <c r="HZ19" s="185"/>
      <c r="IA19" s="185"/>
      <c r="IB19" s="185"/>
      <c r="IC19" s="185"/>
      <c r="ID19" s="185"/>
      <c r="IE19" s="185"/>
      <c r="IF19" s="185"/>
      <c r="IG19" s="185"/>
      <c r="IH19" s="185"/>
      <c r="II19" s="185"/>
      <c r="IJ19" s="185"/>
      <c r="IK19" s="185"/>
      <c r="IL19" s="185"/>
      <c r="IM19" s="185"/>
      <c r="IN19" s="185"/>
      <c r="IO19" s="185"/>
      <c r="IP19" s="185"/>
      <c r="IQ19" s="185"/>
      <c r="IR19" s="185"/>
      <c r="IS19" s="185"/>
      <c r="IT19" s="185"/>
      <c r="IU19" s="185"/>
      <c r="IV19" s="185"/>
      <c r="IW19" s="185"/>
    </row>
    <row r="20" customFormat="false" ht="15.75" hidden="true" customHeight="false" outlineLevel="0" collapsed="false">
      <c r="A20" s="30" t="s">
        <v>207</v>
      </c>
      <c r="B20" s="186"/>
      <c r="C20" s="31" t="n">
        <v>1</v>
      </c>
      <c r="D20" s="183"/>
      <c r="E20" s="183"/>
      <c r="F20" s="183"/>
      <c r="G20" s="183"/>
      <c r="H20" s="183"/>
      <c r="I20" s="183"/>
      <c r="J20" s="183"/>
      <c r="K20" s="183"/>
      <c r="L20" s="183"/>
      <c r="M20" s="183"/>
      <c r="N20" s="183"/>
      <c r="O20" s="183"/>
      <c r="P20" s="184"/>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5"/>
      <c r="BA20" s="185"/>
      <c r="BB20" s="185"/>
      <c r="BC20" s="185"/>
      <c r="BD20" s="185"/>
      <c r="BE20" s="185"/>
      <c r="BF20" s="185"/>
      <c r="BG20" s="185"/>
      <c r="BH20" s="185"/>
      <c r="BI20" s="185"/>
      <c r="BJ20" s="185"/>
      <c r="BK20" s="185"/>
      <c r="BL20" s="185"/>
      <c r="BM20" s="185"/>
      <c r="BN20" s="185"/>
      <c r="BO20" s="185"/>
      <c r="BP20" s="185"/>
      <c r="BQ20" s="185"/>
      <c r="BR20" s="185"/>
      <c r="BS20" s="185"/>
      <c r="BT20" s="185"/>
      <c r="BU20" s="185"/>
      <c r="BV20" s="185"/>
      <c r="BW20" s="185"/>
      <c r="BX20" s="185"/>
      <c r="BY20" s="185"/>
      <c r="BZ20" s="185"/>
      <c r="CA20" s="185"/>
      <c r="CB20" s="185"/>
      <c r="CC20" s="185"/>
      <c r="CD20" s="185"/>
      <c r="CE20" s="185"/>
      <c r="CF20" s="185"/>
      <c r="CG20" s="185"/>
      <c r="CH20" s="185"/>
      <c r="CI20" s="185"/>
      <c r="CJ20" s="185"/>
      <c r="CK20" s="185"/>
      <c r="CL20" s="185"/>
      <c r="CM20" s="185"/>
      <c r="CN20" s="185"/>
      <c r="CO20" s="185"/>
      <c r="CP20" s="185"/>
      <c r="CQ20" s="185"/>
      <c r="CR20" s="185"/>
      <c r="CS20" s="185"/>
      <c r="CT20" s="185"/>
      <c r="CU20" s="185"/>
      <c r="CV20" s="185"/>
      <c r="CW20" s="185"/>
      <c r="CX20" s="185"/>
      <c r="CY20" s="185"/>
      <c r="CZ20" s="185"/>
      <c r="DA20" s="185"/>
      <c r="DB20" s="185"/>
      <c r="DC20" s="185"/>
      <c r="DD20" s="185"/>
      <c r="DE20" s="185"/>
      <c r="DF20" s="185"/>
      <c r="DG20" s="185"/>
      <c r="DH20" s="185"/>
      <c r="DI20" s="185"/>
      <c r="DJ20" s="185"/>
      <c r="DK20" s="185"/>
      <c r="DL20" s="185"/>
      <c r="DM20" s="185"/>
      <c r="DN20" s="185"/>
      <c r="DO20" s="185"/>
      <c r="DP20" s="185"/>
      <c r="DQ20" s="185"/>
      <c r="DR20" s="185"/>
      <c r="DS20" s="185"/>
      <c r="DT20" s="185"/>
      <c r="DU20" s="185"/>
      <c r="DV20" s="185"/>
      <c r="DW20" s="185"/>
      <c r="DX20" s="185"/>
      <c r="DY20" s="185"/>
      <c r="DZ20" s="185"/>
      <c r="EA20" s="185"/>
      <c r="EB20" s="185"/>
      <c r="EC20" s="185"/>
      <c r="ED20" s="185"/>
      <c r="EE20" s="185"/>
      <c r="EF20" s="185"/>
      <c r="EG20" s="185"/>
      <c r="EH20" s="185"/>
      <c r="EI20" s="185"/>
      <c r="EJ20" s="185"/>
      <c r="EK20" s="185"/>
      <c r="EL20" s="185"/>
      <c r="EM20" s="185"/>
      <c r="EN20" s="185"/>
      <c r="EO20" s="185"/>
      <c r="EP20" s="185"/>
      <c r="EQ20" s="185"/>
      <c r="ER20" s="185"/>
      <c r="ES20" s="185"/>
      <c r="ET20" s="185"/>
      <c r="EU20" s="185"/>
      <c r="EV20" s="185"/>
      <c r="EW20" s="185"/>
      <c r="EX20" s="185"/>
      <c r="EY20" s="185"/>
      <c r="EZ20" s="185"/>
      <c r="FA20" s="185"/>
      <c r="FB20" s="185"/>
      <c r="FC20" s="185"/>
      <c r="FD20" s="185"/>
      <c r="FE20" s="185"/>
      <c r="FF20" s="185"/>
      <c r="FG20" s="185"/>
      <c r="FH20" s="185"/>
      <c r="FI20" s="185"/>
      <c r="FJ20" s="185"/>
      <c r="FK20" s="185"/>
      <c r="FL20" s="185"/>
      <c r="FM20" s="185"/>
      <c r="FN20" s="185"/>
      <c r="FO20" s="185"/>
      <c r="FP20" s="185"/>
      <c r="FQ20" s="185"/>
      <c r="FR20" s="185"/>
      <c r="FS20" s="185"/>
      <c r="FT20" s="185"/>
      <c r="FU20" s="185"/>
      <c r="FV20" s="185"/>
      <c r="FW20" s="185"/>
      <c r="FX20" s="185"/>
      <c r="FY20" s="185"/>
      <c r="FZ20" s="185"/>
      <c r="GA20" s="185"/>
      <c r="GB20" s="185"/>
      <c r="GC20" s="185"/>
      <c r="GD20" s="185"/>
      <c r="GE20" s="185"/>
      <c r="GF20" s="185"/>
      <c r="GG20" s="185"/>
      <c r="GH20" s="185"/>
      <c r="GI20" s="185"/>
      <c r="GJ20" s="185"/>
      <c r="GK20" s="185"/>
      <c r="GL20" s="185"/>
      <c r="GM20" s="185"/>
      <c r="GN20" s="185"/>
      <c r="GO20" s="185"/>
      <c r="GP20" s="185"/>
      <c r="GQ20" s="185"/>
      <c r="GR20" s="185"/>
      <c r="GS20" s="185"/>
      <c r="GT20" s="185"/>
      <c r="GU20" s="185"/>
      <c r="GV20" s="185"/>
      <c r="GW20" s="185"/>
      <c r="GX20" s="185"/>
      <c r="GY20" s="185"/>
      <c r="GZ20" s="185"/>
      <c r="HA20" s="185"/>
      <c r="HB20" s="185"/>
      <c r="HC20" s="185"/>
      <c r="HD20" s="185"/>
      <c r="HE20" s="185"/>
      <c r="HF20" s="185"/>
      <c r="HG20" s="185"/>
      <c r="HH20" s="185"/>
      <c r="HI20" s="185"/>
      <c r="HJ20" s="185"/>
      <c r="HK20" s="185"/>
      <c r="HL20" s="185"/>
      <c r="HM20" s="185"/>
      <c r="HN20" s="185"/>
      <c r="HO20" s="185"/>
      <c r="HP20" s="185"/>
      <c r="HQ20" s="185"/>
      <c r="HR20" s="185"/>
      <c r="HS20" s="185"/>
      <c r="HT20" s="185"/>
      <c r="HU20" s="185"/>
      <c r="HV20" s="185"/>
      <c r="HW20" s="185"/>
      <c r="HX20" s="185"/>
      <c r="HY20" s="185"/>
      <c r="HZ20" s="185"/>
      <c r="IA20" s="185"/>
      <c r="IB20" s="185"/>
      <c r="IC20" s="185"/>
      <c r="ID20" s="185"/>
      <c r="IE20" s="185"/>
      <c r="IF20" s="185"/>
      <c r="IG20" s="185"/>
      <c r="IH20" s="185"/>
      <c r="II20" s="185"/>
      <c r="IJ20" s="185"/>
      <c r="IK20" s="185"/>
      <c r="IL20" s="185"/>
      <c r="IM20" s="185"/>
      <c r="IN20" s="185"/>
      <c r="IO20" s="185"/>
      <c r="IP20" s="185"/>
      <c r="IQ20" s="185"/>
      <c r="IR20" s="185"/>
      <c r="IS20" s="185"/>
      <c r="IT20" s="185"/>
      <c r="IU20" s="185"/>
      <c r="IV20" s="185"/>
      <c r="IW20" s="185"/>
    </row>
    <row r="21" customFormat="false" ht="15.75" hidden="true" customHeight="false" outlineLevel="0" collapsed="false">
      <c r="A21" s="30" t="s">
        <v>208</v>
      </c>
      <c r="B21" s="186"/>
      <c r="C21" s="31" t="n">
        <v>1</v>
      </c>
      <c r="D21" s="183"/>
      <c r="E21" s="183"/>
      <c r="F21" s="183"/>
      <c r="G21" s="183"/>
      <c r="H21" s="183"/>
      <c r="I21" s="183"/>
      <c r="J21" s="183"/>
      <c r="K21" s="183"/>
      <c r="L21" s="183"/>
      <c r="M21" s="183"/>
      <c r="N21" s="183"/>
      <c r="O21" s="183"/>
      <c r="P21" s="184"/>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185"/>
      <c r="BN21" s="185"/>
      <c r="BO21" s="185"/>
      <c r="BP21" s="185"/>
      <c r="BQ21" s="185"/>
      <c r="BR21" s="185"/>
      <c r="BS21" s="185"/>
      <c r="BT21" s="185"/>
      <c r="BU21" s="185"/>
      <c r="BV21" s="185"/>
      <c r="BW21" s="185"/>
      <c r="BX21" s="185"/>
      <c r="BY21" s="185"/>
      <c r="BZ21" s="185"/>
      <c r="CA21" s="185"/>
      <c r="CB21" s="185"/>
      <c r="CC21" s="185"/>
      <c r="CD21" s="185"/>
      <c r="CE21" s="185"/>
      <c r="CF21" s="185"/>
      <c r="CG21" s="185"/>
      <c r="CH21" s="185"/>
      <c r="CI21" s="185"/>
      <c r="CJ21" s="185"/>
      <c r="CK21" s="185"/>
      <c r="CL21" s="185"/>
      <c r="CM21" s="185"/>
      <c r="CN21" s="185"/>
      <c r="CO21" s="185"/>
      <c r="CP21" s="185"/>
      <c r="CQ21" s="185"/>
      <c r="CR21" s="185"/>
      <c r="CS21" s="185"/>
      <c r="CT21" s="185"/>
      <c r="CU21" s="185"/>
      <c r="CV21" s="185"/>
      <c r="CW21" s="185"/>
      <c r="CX21" s="185"/>
      <c r="CY21" s="185"/>
      <c r="CZ21" s="185"/>
      <c r="DA21" s="185"/>
      <c r="DB21" s="185"/>
      <c r="DC21" s="185"/>
      <c r="DD21" s="185"/>
      <c r="DE21" s="185"/>
      <c r="DF21" s="185"/>
      <c r="DG21" s="185"/>
      <c r="DH21" s="185"/>
      <c r="DI21" s="185"/>
      <c r="DJ21" s="185"/>
      <c r="DK21" s="185"/>
      <c r="DL21" s="185"/>
      <c r="DM21" s="185"/>
      <c r="DN21" s="185"/>
      <c r="DO21" s="185"/>
      <c r="DP21" s="185"/>
      <c r="DQ21" s="185"/>
      <c r="DR21" s="185"/>
      <c r="DS21" s="185"/>
      <c r="DT21" s="185"/>
      <c r="DU21" s="185"/>
      <c r="DV21" s="185"/>
      <c r="DW21" s="185"/>
      <c r="DX21" s="185"/>
      <c r="DY21" s="185"/>
      <c r="DZ21" s="185"/>
      <c r="EA21" s="185"/>
      <c r="EB21" s="185"/>
      <c r="EC21" s="185"/>
      <c r="ED21" s="185"/>
      <c r="EE21" s="185"/>
      <c r="EF21" s="185"/>
      <c r="EG21" s="185"/>
      <c r="EH21" s="185"/>
      <c r="EI21" s="185"/>
      <c r="EJ21" s="185"/>
      <c r="EK21" s="185"/>
      <c r="EL21" s="185"/>
      <c r="EM21" s="185"/>
      <c r="EN21" s="185"/>
      <c r="EO21" s="185"/>
      <c r="EP21" s="185"/>
      <c r="EQ21" s="185"/>
      <c r="ER21" s="185"/>
      <c r="ES21" s="185"/>
      <c r="ET21" s="185"/>
      <c r="EU21" s="185"/>
      <c r="EV21" s="185"/>
      <c r="EW21" s="185"/>
      <c r="EX21" s="185"/>
      <c r="EY21" s="185"/>
      <c r="EZ21" s="185"/>
      <c r="FA21" s="185"/>
      <c r="FB21" s="185"/>
      <c r="FC21" s="185"/>
      <c r="FD21" s="185"/>
      <c r="FE21" s="185"/>
      <c r="FF21" s="185"/>
      <c r="FG21" s="185"/>
      <c r="FH21" s="185"/>
      <c r="FI21" s="185"/>
      <c r="FJ21" s="185"/>
      <c r="FK21" s="185"/>
      <c r="FL21" s="185"/>
      <c r="FM21" s="185"/>
      <c r="FN21" s="185"/>
      <c r="FO21" s="185"/>
      <c r="FP21" s="185"/>
      <c r="FQ21" s="185"/>
      <c r="FR21" s="185"/>
      <c r="FS21" s="185"/>
      <c r="FT21" s="185"/>
      <c r="FU21" s="185"/>
      <c r="FV21" s="185"/>
      <c r="FW21" s="185"/>
      <c r="FX21" s="185"/>
      <c r="FY21" s="185"/>
      <c r="FZ21" s="185"/>
      <c r="GA21" s="185"/>
      <c r="GB21" s="185"/>
      <c r="GC21" s="185"/>
      <c r="GD21" s="185"/>
      <c r="GE21" s="185"/>
      <c r="GF21" s="185"/>
      <c r="GG21" s="185"/>
      <c r="GH21" s="185"/>
      <c r="GI21" s="185"/>
      <c r="GJ21" s="185"/>
      <c r="GK21" s="185"/>
      <c r="GL21" s="185"/>
      <c r="GM21" s="185"/>
      <c r="GN21" s="185"/>
      <c r="GO21" s="185"/>
      <c r="GP21" s="185"/>
      <c r="GQ21" s="185"/>
      <c r="GR21" s="185"/>
      <c r="GS21" s="185"/>
      <c r="GT21" s="185"/>
      <c r="GU21" s="185"/>
      <c r="GV21" s="185"/>
      <c r="GW21" s="185"/>
      <c r="GX21" s="185"/>
      <c r="GY21" s="185"/>
      <c r="GZ21" s="185"/>
      <c r="HA21" s="185"/>
      <c r="HB21" s="185"/>
      <c r="HC21" s="185"/>
      <c r="HD21" s="185"/>
      <c r="HE21" s="185"/>
      <c r="HF21" s="185"/>
      <c r="HG21" s="185"/>
      <c r="HH21" s="185"/>
      <c r="HI21" s="185"/>
      <c r="HJ21" s="185"/>
      <c r="HK21" s="185"/>
      <c r="HL21" s="185"/>
      <c r="HM21" s="185"/>
      <c r="HN21" s="185"/>
      <c r="HO21" s="185"/>
      <c r="HP21" s="185"/>
      <c r="HQ21" s="185"/>
      <c r="HR21" s="185"/>
      <c r="HS21" s="185"/>
      <c r="HT21" s="185"/>
      <c r="HU21" s="185"/>
      <c r="HV21" s="185"/>
      <c r="HW21" s="185"/>
      <c r="HX21" s="185"/>
      <c r="HY21" s="185"/>
      <c r="HZ21" s="185"/>
      <c r="IA21" s="185"/>
      <c r="IB21" s="185"/>
      <c r="IC21" s="185"/>
      <c r="ID21" s="185"/>
      <c r="IE21" s="185"/>
      <c r="IF21" s="185"/>
      <c r="IG21" s="185"/>
      <c r="IH21" s="185"/>
      <c r="II21" s="185"/>
      <c r="IJ21" s="185"/>
      <c r="IK21" s="185"/>
      <c r="IL21" s="185"/>
      <c r="IM21" s="185"/>
      <c r="IN21" s="185"/>
      <c r="IO21" s="185"/>
      <c r="IP21" s="185"/>
      <c r="IQ21" s="185"/>
      <c r="IR21" s="185"/>
      <c r="IS21" s="185"/>
      <c r="IT21" s="185"/>
      <c r="IU21" s="185"/>
      <c r="IV21" s="185"/>
      <c r="IW21" s="185"/>
    </row>
    <row r="22" customFormat="false" ht="15.75" hidden="true" customHeight="false" outlineLevel="0" collapsed="false">
      <c r="A22" s="30" t="s">
        <v>209</v>
      </c>
      <c r="B22" s="186"/>
      <c r="C22" s="31" t="n">
        <v>1</v>
      </c>
      <c r="D22" s="183"/>
      <c r="E22" s="183"/>
      <c r="F22" s="183"/>
      <c r="G22" s="183"/>
      <c r="H22" s="183"/>
      <c r="I22" s="183"/>
      <c r="J22" s="183"/>
      <c r="K22" s="183"/>
      <c r="L22" s="183"/>
      <c r="M22" s="183"/>
      <c r="N22" s="183"/>
      <c r="O22" s="183"/>
      <c r="P22" s="184"/>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185"/>
      <c r="CO22" s="185"/>
      <c r="CP22" s="185"/>
      <c r="CQ22" s="185"/>
      <c r="CR22" s="185"/>
      <c r="CS22" s="185"/>
      <c r="CT22" s="185"/>
      <c r="CU22" s="185"/>
      <c r="CV22" s="185"/>
      <c r="CW22" s="185"/>
      <c r="CX22" s="185"/>
      <c r="CY22" s="185"/>
      <c r="CZ22" s="185"/>
      <c r="DA22" s="185"/>
      <c r="DB22" s="185"/>
      <c r="DC22" s="185"/>
      <c r="DD22" s="185"/>
      <c r="DE22" s="185"/>
      <c r="DF22" s="185"/>
      <c r="DG22" s="185"/>
      <c r="DH22" s="185"/>
      <c r="DI22" s="185"/>
      <c r="DJ22" s="185"/>
      <c r="DK22" s="185"/>
      <c r="DL22" s="185"/>
      <c r="DM22" s="185"/>
      <c r="DN22" s="185"/>
      <c r="DO22" s="185"/>
      <c r="DP22" s="185"/>
      <c r="DQ22" s="185"/>
      <c r="DR22" s="185"/>
      <c r="DS22" s="185"/>
      <c r="DT22" s="185"/>
      <c r="DU22" s="185"/>
      <c r="DV22" s="185"/>
      <c r="DW22" s="185"/>
      <c r="DX22" s="185"/>
      <c r="DY22" s="185"/>
      <c r="DZ22" s="185"/>
      <c r="EA22" s="185"/>
      <c r="EB22" s="185"/>
      <c r="EC22" s="185"/>
      <c r="ED22" s="185"/>
      <c r="EE22" s="185"/>
      <c r="EF22" s="185"/>
      <c r="EG22" s="185"/>
      <c r="EH22" s="185"/>
      <c r="EI22" s="185"/>
      <c r="EJ22" s="185"/>
      <c r="EK22" s="185"/>
      <c r="EL22" s="185"/>
      <c r="EM22" s="185"/>
      <c r="EN22" s="185"/>
      <c r="EO22" s="185"/>
      <c r="EP22" s="185"/>
      <c r="EQ22" s="185"/>
      <c r="ER22" s="185"/>
      <c r="ES22" s="185"/>
      <c r="ET22" s="185"/>
      <c r="EU22" s="185"/>
      <c r="EV22" s="185"/>
      <c r="EW22" s="185"/>
      <c r="EX22" s="185"/>
      <c r="EY22" s="185"/>
      <c r="EZ22" s="185"/>
      <c r="FA22" s="185"/>
      <c r="FB22" s="185"/>
      <c r="FC22" s="185"/>
      <c r="FD22" s="185"/>
      <c r="FE22" s="185"/>
      <c r="FF22" s="185"/>
      <c r="FG22" s="185"/>
      <c r="FH22" s="185"/>
      <c r="FI22" s="185"/>
      <c r="FJ22" s="185"/>
      <c r="FK22" s="185"/>
      <c r="FL22" s="185"/>
      <c r="FM22" s="185"/>
      <c r="FN22" s="185"/>
      <c r="FO22" s="185"/>
      <c r="FP22" s="185"/>
      <c r="FQ22" s="185"/>
      <c r="FR22" s="185"/>
      <c r="FS22" s="185"/>
      <c r="FT22" s="185"/>
      <c r="FU22" s="185"/>
      <c r="FV22" s="185"/>
      <c r="FW22" s="185"/>
      <c r="FX22" s="185"/>
      <c r="FY22" s="185"/>
      <c r="FZ22" s="185"/>
      <c r="GA22" s="185"/>
      <c r="GB22" s="185"/>
      <c r="GC22" s="185"/>
      <c r="GD22" s="185"/>
      <c r="GE22" s="185"/>
      <c r="GF22" s="185"/>
      <c r="GG22" s="185"/>
      <c r="GH22" s="185"/>
      <c r="GI22" s="185"/>
      <c r="GJ22" s="185"/>
      <c r="GK22" s="185"/>
      <c r="GL22" s="185"/>
      <c r="GM22" s="185"/>
      <c r="GN22" s="185"/>
      <c r="GO22" s="185"/>
      <c r="GP22" s="185"/>
      <c r="GQ22" s="185"/>
      <c r="GR22" s="185"/>
      <c r="GS22" s="185"/>
      <c r="GT22" s="185"/>
      <c r="GU22" s="185"/>
      <c r="GV22" s="185"/>
      <c r="GW22" s="185"/>
      <c r="GX22" s="185"/>
      <c r="GY22" s="185"/>
      <c r="GZ22" s="185"/>
      <c r="HA22" s="185"/>
      <c r="HB22" s="185"/>
      <c r="HC22" s="185"/>
      <c r="HD22" s="185"/>
      <c r="HE22" s="185"/>
      <c r="HF22" s="185"/>
      <c r="HG22" s="185"/>
      <c r="HH22" s="185"/>
      <c r="HI22" s="185"/>
      <c r="HJ22" s="185"/>
      <c r="HK22" s="185"/>
      <c r="HL22" s="185"/>
      <c r="HM22" s="185"/>
      <c r="HN22" s="185"/>
      <c r="HO22" s="185"/>
      <c r="HP22" s="185"/>
      <c r="HQ22" s="185"/>
      <c r="HR22" s="185"/>
      <c r="HS22" s="185"/>
      <c r="HT22" s="185"/>
      <c r="HU22" s="185"/>
      <c r="HV22" s="185"/>
      <c r="HW22" s="185"/>
      <c r="HX22" s="185"/>
      <c r="HY22" s="185"/>
      <c r="HZ22" s="185"/>
      <c r="IA22" s="185"/>
      <c r="IB22" s="185"/>
      <c r="IC22" s="185"/>
      <c r="ID22" s="185"/>
      <c r="IE22" s="185"/>
      <c r="IF22" s="185"/>
      <c r="IG22" s="185"/>
      <c r="IH22" s="185"/>
      <c r="II22" s="185"/>
      <c r="IJ22" s="185"/>
      <c r="IK22" s="185"/>
      <c r="IL22" s="185"/>
      <c r="IM22" s="185"/>
      <c r="IN22" s="185"/>
      <c r="IO22" s="185"/>
      <c r="IP22" s="185"/>
      <c r="IQ22" s="185"/>
      <c r="IR22" s="185"/>
      <c r="IS22" s="185"/>
      <c r="IT22" s="185"/>
      <c r="IU22" s="185"/>
      <c r="IV22" s="185"/>
      <c r="IW22" s="185"/>
    </row>
    <row r="23" customFormat="false" ht="15.75" hidden="true" customHeight="false" outlineLevel="0" collapsed="false">
      <c r="A23" s="30" t="s">
        <v>210</v>
      </c>
      <c r="B23" s="186"/>
      <c r="C23" s="187" t="e">
        <f aca="false">#REF!+#REF!+#REF!+#REF!+#REF!+#REF!+#REF!+C12+C15+SUM(C16:C22)</f>
        <v>#REF!</v>
      </c>
      <c r="D23" s="183"/>
      <c r="E23" s="183"/>
      <c r="F23" s="183"/>
      <c r="G23" s="183"/>
      <c r="H23" s="183"/>
      <c r="I23" s="183"/>
      <c r="J23" s="183"/>
      <c r="K23" s="183"/>
      <c r="L23" s="183"/>
      <c r="M23" s="183"/>
      <c r="N23" s="183"/>
      <c r="O23" s="183"/>
      <c r="P23" s="184"/>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c r="BI23" s="185"/>
      <c r="BJ23" s="185"/>
      <c r="BK23" s="185"/>
      <c r="BL23" s="185"/>
      <c r="BM23" s="185"/>
      <c r="BN23" s="185"/>
      <c r="BO23" s="185"/>
      <c r="BP23" s="185"/>
      <c r="BQ23" s="185"/>
      <c r="BR23" s="185"/>
      <c r="BS23" s="185"/>
      <c r="BT23" s="185"/>
      <c r="BU23" s="185"/>
      <c r="BV23" s="185"/>
      <c r="BW23" s="185"/>
      <c r="BX23" s="185"/>
      <c r="BY23" s="185"/>
      <c r="BZ23" s="185"/>
      <c r="CA23" s="185"/>
      <c r="CB23" s="185"/>
      <c r="CC23" s="185"/>
      <c r="CD23" s="185"/>
      <c r="CE23" s="185"/>
      <c r="CF23" s="185"/>
      <c r="CG23" s="185"/>
      <c r="CH23" s="185"/>
      <c r="CI23" s="185"/>
      <c r="CJ23" s="185"/>
      <c r="CK23" s="185"/>
      <c r="CL23" s="185"/>
      <c r="CM23" s="185"/>
      <c r="CN23" s="185"/>
      <c r="CO23" s="185"/>
      <c r="CP23" s="185"/>
      <c r="CQ23" s="185"/>
      <c r="CR23" s="185"/>
      <c r="CS23" s="185"/>
      <c r="CT23" s="185"/>
      <c r="CU23" s="185"/>
      <c r="CV23" s="185"/>
      <c r="CW23" s="185"/>
      <c r="CX23" s="185"/>
      <c r="CY23" s="185"/>
      <c r="CZ23" s="185"/>
      <c r="DA23" s="185"/>
      <c r="DB23" s="185"/>
      <c r="DC23" s="185"/>
      <c r="DD23" s="185"/>
      <c r="DE23" s="185"/>
      <c r="DF23" s="185"/>
      <c r="DG23" s="185"/>
      <c r="DH23" s="185"/>
      <c r="DI23" s="185"/>
      <c r="DJ23" s="185"/>
      <c r="DK23" s="185"/>
      <c r="DL23" s="185"/>
      <c r="DM23" s="185"/>
      <c r="DN23" s="185"/>
      <c r="DO23" s="185"/>
      <c r="DP23" s="185"/>
      <c r="DQ23" s="185"/>
      <c r="DR23" s="185"/>
      <c r="DS23" s="185"/>
      <c r="DT23" s="185"/>
      <c r="DU23" s="185"/>
      <c r="DV23" s="185"/>
      <c r="DW23" s="185"/>
      <c r="DX23" s="185"/>
      <c r="DY23" s="185"/>
      <c r="DZ23" s="185"/>
      <c r="EA23" s="185"/>
      <c r="EB23" s="185"/>
      <c r="EC23" s="185"/>
      <c r="ED23" s="185"/>
      <c r="EE23" s="185"/>
      <c r="EF23" s="185"/>
      <c r="EG23" s="185"/>
      <c r="EH23" s="185"/>
      <c r="EI23" s="185"/>
      <c r="EJ23" s="185"/>
      <c r="EK23" s="185"/>
      <c r="EL23" s="185"/>
      <c r="EM23" s="185"/>
      <c r="EN23" s="185"/>
      <c r="EO23" s="185"/>
      <c r="EP23" s="185"/>
      <c r="EQ23" s="185"/>
      <c r="ER23" s="185"/>
      <c r="ES23" s="185"/>
      <c r="ET23" s="185"/>
      <c r="EU23" s="185"/>
      <c r="EV23" s="185"/>
      <c r="EW23" s="185"/>
      <c r="EX23" s="185"/>
      <c r="EY23" s="185"/>
      <c r="EZ23" s="185"/>
      <c r="FA23" s="185"/>
      <c r="FB23" s="185"/>
      <c r="FC23" s="185"/>
      <c r="FD23" s="185"/>
      <c r="FE23" s="185"/>
      <c r="FF23" s="185"/>
      <c r="FG23" s="185"/>
      <c r="FH23" s="185"/>
      <c r="FI23" s="185"/>
      <c r="FJ23" s="185"/>
      <c r="FK23" s="185"/>
      <c r="FL23" s="185"/>
      <c r="FM23" s="185"/>
      <c r="FN23" s="185"/>
      <c r="FO23" s="185"/>
      <c r="FP23" s="185"/>
      <c r="FQ23" s="185"/>
      <c r="FR23" s="185"/>
      <c r="FS23" s="185"/>
      <c r="FT23" s="185"/>
      <c r="FU23" s="185"/>
      <c r="FV23" s="185"/>
      <c r="FW23" s="185"/>
      <c r="FX23" s="185"/>
      <c r="FY23" s="185"/>
      <c r="FZ23" s="185"/>
      <c r="GA23" s="185"/>
      <c r="GB23" s="185"/>
      <c r="GC23" s="185"/>
      <c r="GD23" s="185"/>
      <c r="GE23" s="185"/>
      <c r="GF23" s="185"/>
      <c r="GG23" s="185"/>
      <c r="GH23" s="185"/>
      <c r="GI23" s="185"/>
      <c r="GJ23" s="185"/>
      <c r="GK23" s="185"/>
      <c r="GL23" s="185"/>
      <c r="GM23" s="185"/>
      <c r="GN23" s="185"/>
      <c r="GO23" s="185"/>
      <c r="GP23" s="185"/>
      <c r="GQ23" s="185"/>
      <c r="GR23" s="185"/>
      <c r="GS23" s="185"/>
      <c r="GT23" s="185"/>
      <c r="GU23" s="185"/>
      <c r="GV23" s="185"/>
      <c r="GW23" s="185"/>
      <c r="GX23" s="185"/>
      <c r="GY23" s="185"/>
      <c r="GZ23" s="185"/>
      <c r="HA23" s="185"/>
      <c r="HB23" s="185"/>
      <c r="HC23" s="185"/>
      <c r="HD23" s="185"/>
      <c r="HE23" s="185"/>
      <c r="HF23" s="185"/>
      <c r="HG23" s="185"/>
      <c r="HH23" s="185"/>
      <c r="HI23" s="185"/>
      <c r="HJ23" s="185"/>
      <c r="HK23" s="185"/>
      <c r="HL23" s="185"/>
      <c r="HM23" s="185"/>
      <c r="HN23" s="185"/>
      <c r="HO23" s="185"/>
      <c r="HP23" s="185"/>
      <c r="HQ23" s="185"/>
      <c r="HR23" s="185"/>
      <c r="HS23" s="185"/>
      <c r="HT23" s="185"/>
      <c r="HU23" s="185"/>
      <c r="HV23" s="185"/>
      <c r="HW23" s="185"/>
      <c r="HX23" s="185"/>
      <c r="HY23" s="185"/>
      <c r="HZ23" s="185"/>
      <c r="IA23" s="185"/>
      <c r="IB23" s="185"/>
      <c r="IC23" s="185"/>
      <c r="ID23" s="185"/>
      <c r="IE23" s="185"/>
      <c r="IF23" s="185"/>
      <c r="IG23" s="185"/>
      <c r="IH23" s="185"/>
      <c r="II23" s="185"/>
      <c r="IJ23" s="185"/>
      <c r="IK23" s="185"/>
      <c r="IL23" s="185"/>
      <c r="IM23" s="185"/>
      <c r="IN23" s="185"/>
      <c r="IO23" s="185"/>
      <c r="IP23" s="185"/>
      <c r="IQ23" s="185"/>
      <c r="IR23" s="185"/>
      <c r="IS23" s="185"/>
      <c r="IT23" s="185"/>
      <c r="IU23" s="185"/>
      <c r="IV23" s="185"/>
      <c r="IW23" s="185"/>
    </row>
    <row r="24" customFormat="false" ht="15.75" hidden="true" customHeight="false" outlineLevel="0" collapsed="false">
      <c r="A24" s="188" t="s">
        <v>22</v>
      </c>
      <c r="B24" s="189"/>
      <c r="C24" s="187" t="e">
        <f aca="false">SUM(#REF!)</f>
        <v>#REF!</v>
      </c>
      <c r="D24" s="183"/>
      <c r="E24" s="183"/>
      <c r="F24" s="183"/>
      <c r="G24" s="183"/>
      <c r="H24" s="183"/>
      <c r="I24" s="183"/>
      <c r="J24" s="183"/>
      <c r="K24" s="183"/>
      <c r="L24" s="183"/>
      <c r="M24" s="183"/>
      <c r="N24" s="183"/>
      <c r="O24" s="183"/>
      <c r="P24" s="184"/>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185"/>
      <c r="BN24" s="185"/>
      <c r="BO24" s="185"/>
      <c r="BP24" s="185"/>
      <c r="BQ24" s="185"/>
      <c r="BR24" s="185"/>
      <c r="BS24" s="185"/>
      <c r="BT24" s="185"/>
      <c r="BU24" s="185"/>
      <c r="BV24" s="185"/>
      <c r="BW24" s="185"/>
      <c r="BX24" s="185"/>
      <c r="BY24" s="185"/>
      <c r="BZ24" s="185"/>
      <c r="CA24" s="185"/>
      <c r="CB24" s="185"/>
      <c r="CC24" s="185"/>
      <c r="CD24" s="185"/>
      <c r="CE24" s="185"/>
      <c r="CF24" s="185"/>
      <c r="CG24" s="185"/>
      <c r="CH24" s="185"/>
      <c r="CI24" s="185"/>
      <c r="CJ24" s="185"/>
      <c r="CK24" s="185"/>
      <c r="CL24" s="185"/>
      <c r="CM24" s="185"/>
      <c r="CN24" s="185"/>
      <c r="CO24" s="185"/>
      <c r="CP24" s="185"/>
      <c r="CQ24" s="185"/>
      <c r="CR24" s="185"/>
      <c r="CS24" s="185"/>
      <c r="CT24" s="185"/>
      <c r="CU24" s="185"/>
      <c r="CV24" s="185"/>
      <c r="CW24" s="185"/>
      <c r="CX24" s="185"/>
      <c r="CY24" s="185"/>
      <c r="CZ24" s="185"/>
      <c r="DA24" s="185"/>
      <c r="DB24" s="185"/>
      <c r="DC24" s="185"/>
      <c r="DD24" s="185"/>
      <c r="DE24" s="185"/>
      <c r="DF24" s="185"/>
      <c r="DG24" s="185"/>
      <c r="DH24" s="185"/>
      <c r="DI24" s="185"/>
      <c r="DJ24" s="185"/>
      <c r="DK24" s="185"/>
      <c r="DL24" s="185"/>
      <c r="DM24" s="185"/>
      <c r="DN24" s="185"/>
      <c r="DO24" s="185"/>
      <c r="DP24" s="185"/>
      <c r="DQ24" s="185"/>
      <c r="DR24" s="185"/>
      <c r="DS24" s="185"/>
      <c r="DT24" s="185"/>
      <c r="DU24" s="185"/>
      <c r="DV24" s="185"/>
      <c r="DW24" s="185"/>
      <c r="DX24" s="185"/>
      <c r="DY24" s="185"/>
      <c r="DZ24" s="185"/>
      <c r="EA24" s="185"/>
      <c r="EB24" s="185"/>
      <c r="EC24" s="185"/>
      <c r="ED24" s="185"/>
      <c r="EE24" s="185"/>
      <c r="EF24" s="185"/>
      <c r="EG24" s="185"/>
      <c r="EH24" s="185"/>
      <c r="EI24" s="185"/>
      <c r="EJ24" s="185"/>
      <c r="EK24" s="185"/>
      <c r="EL24" s="185"/>
      <c r="EM24" s="185"/>
      <c r="EN24" s="185"/>
      <c r="EO24" s="185"/>
      <c r="EP24" s="185"/>
      <c r="EQ24" s="185"/>
      <c r="ER24" s="185"/>
      <c r="ES24" s="185"/>
      <c r="ET24" s="185"/>
      <c r="EU24" s="185"/>
      <c r="EV24" s="185"/>
      <c r="EW24" s="185"/>
      <c r="EX24" s="185"/>
      <c r="EY24" s="185"/>
      <c r="EZ24" s="185"/>
      <c r="FA24" s="185"/>
      <c r="FB24" s="185"/>
      <c r="FC24" s="185"/>
      <c r="FD24" s="185"/>
      <c r="FE24" s="185"/>
      <c r="FF24" s="185"/>
      <c r="FG24" s="185"/>
      <c r="FH24" s="185"/>
      <c r="FI24" s="185"/>
      <c r="FJ24" s="185"/>
      <c r="FK24" s="185"/>
      <c r="FL24" s="185"/>
      <c r="FM24" s="185"/>
      <c r="FN24" s="185"/>
      <c r="FO24" s="185"/>
      <c r="FP24" s="185"/>
      <c r="FQ24" s="185"/>
      <c r="FR24" s="185"/>
      <c r="FS24" s="185"/>
      <c r="FT24" s="185"/>
      <c r="FU24" s="185"/>
      <c r="FV24" s="185"/>
      <c r="FW24" s="185"/>
      <c r="FX24" s="185"/>
      <c r="FY24" s="185"/>
      <c r="FZ24" s="185"/>
      <c r="GA24" s="185"/>
      <c r="GB24" s="185"/>
      <c r="GC24" s="185"/>
      <c r="GD24" s="185"/>
      <c r="GE24" s="185"/>
      <c r="GF24" s="185"/>
      <c r="GG24" s="185"/>
      <c r="GH24" s="185"/>
      <c r="GI24" s="185"/>
      <c r="GJ24" s="185"/>
      <c r="GK24" s="185"/>
      <c r="GL24" s="185"/>
      <c r="GM24" s="185"/>
      <c r="GN24" s="185"/>
      <c r="GO24" s="185"/>
      <c r="GP24" s="185"/>
      <c r="GQ24" s="185"/>
      <c r="GR24" s="185"/>
      <c r="GS24" s="185"/>
      <c r="GT24" s="185"/>
      <c r="GU24" s="185"/>
      <c r="GV24" s="185"/>
      <c r="GW24" s="185"/>
      <c r="GX24" s="185"/>
      <c r="GY24" s="185"/>
      <c r="GZ24" s="185"/>
      <c r="HA24" s="185"/>
      <c r="HB24" s="185"/>
      <c r="HC24" s="185"/>
      <c r="HD24" s="185"/>
      <c r="HE24" s="185"/>
      <c r="HF24" s="185"/>
      <c r="HG24" s="185"/>
      <c r="HH24" s="185"/>
      <c r="HI24" s="185"/>
      <c r="HJ24" s="185"/>
      <c r="HK24" s="185"/>
      <c r="HL24" s="185"/>
      <c r="HM24" s="185"/>
      <c r="HN24" s="185"/>
      <c r="HO24" s="185"/>
      <c r="HP24" s="185"/>
      <c r="HQ24" s="185"/>
      <c r="HR24" s="185"/>
      <c r="HS24" s="185"/>
      <c r="HT24" s="185"/>
      <c r="HU24" s="185"/>
      <c r="HV24" s="185"/>
      <c r="HW24" s="185"/>
      <c r="HX24" s="185"/>
      <c r="HY24" s="185"/>
      <c r="HZ24" s="185"/>
      <c r="IA24" s="185"/>
      <c r="IB24" s="185"/>
      <c r="IC24" s="185"/>
      <c r="ID24" s="185"/>
      <c r="IE24" s="185"/>
      <c r="IF24" s="185"/>
      <c r="IG24" s="185"/>
      <c r="IH24" s="185"/>
      <c r="II24" s="185"/>
      <c r="IJ24" s="185"/>
      <c r="IK24" s="185"/>
      <c r="IL24" s="185"/>
      <c r="IM24" s="185"/>
      <c r="IN24" s="185"/>
      <c r="IO24" s="185"/>
      <c r="IP24" s="185"/>
      <c r="IQ24" s="185"/>
      <c r="IR24" s="185"/>
      <c r="IS24" s="185"/>
      <c r="IT24" s="185"/>
      <c r="IU24" s="185"/>
      <c r="IV24" s="185"/>
      <c r="IW24" s="185"/>
    </row>
    <row r="25" customFormat="false" ht="15.75" hidden="true" customHeight="false" outlineLevel="0" collapsed="false">
      <c r="A25" s="30" t="s">
        <v>211</v>
      </c>
      <c r="B25" s="186"/>
      <c r="C25" s="31" t="n">
        <v>1</v>
      </c>
      <c r="D25" s="183"/>
      <c r="E25" s="183"/>
      <c r="F25" s="183"/>
      <c r="G25" s="183"/>
      <c r="H25" s="183"/>
      <c r="I25" s="183"/>
      <c r="J25" s="183"/>
      <c r="K25" s="183"/>
      <c r="L25" s="183"/>
      <c r="M25" s="183"/>
      <c r="N25" s="183"/>
      <c r="O25" s="183"/>
      <c r="P25" s="184"/>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185"/>
      <c r="BK25" s="185"/>
      <c r="BL25" s="185"/>
      <c r="BM25" s="185"/>
      <c r="BN25" s="185"/>
      <c r="BO25" s="185"/>
      <c r="BP25" s="185"/>
      <c r="BQ25" s="185"/>
      <c r="BR25" s="185"/>
      <c r="BS25" s="185"/>
      <c r="BT25" s="185"/>
      <c r="BU25" s="185"/>
      <c r="BV25" s="185"/>
      <c r="BW25" s="185"/>
      <c r="BX25" s="185"/>
      <c r="BY25" s="185"/>
      <c r="BZ25" s="185"/>
      <c r="CA25" s="185"/>
      <c r="CB25" s="185"/>
      <c r="CC25" s="185"/>
      <c r="CD25" s="185"/>
      <c r="CE25" s="185"/>
      <c r="CF25" s="185"/>
      <c r="CG25" s="185"/>
      <c r="CH25" s="185"/>
      <c r="CI25" s="185"/>
      <c r="CJ25" s="185"/>
      <c r="CK25" s="185"/>
      <c r="CL25" s="185"/>
      <c r="CM25" s="185"/>
      <c r="CN25" s="185"/>
      <c r="CO25" s="185"/>
      <c r="CP25" s="185"/>
      <c r="CQ25" s="185"/>
      <c r="CR25" s="185"/>
      <c r="CS25" s="185"/>
      <c r="CT25" s="185"/>
      <c r="CU25" s="185"/>
      <c r="CV25" s="185"/>
      <c r="CW25" s="185"/>
      <c r="CX25" s="185"/>
      <c r="CY25" s="185"/>
      <c r="CZ25" s="185"/>
      <c r="DA25" s="185"/>
      <c r="DB25" s="185"/>
      <c r="DC25" s="185"/>
      <c r="DD25" s="185"/>
      <c r="DE25" s="185"/>
      <c r="DF25" s="185"/>
      <c r="DG25" s="185"/>
      <c r="DH25" s="185"/>
      <c r="DI25" s="185"/>
      <c r="DJ25" s="185"/>
      <c r="DK25" s="185"/>
      <c r="DL25" s="185"/>
      <c r="DM25" s="185"/>
      <c r="DN25" s="185"/>
      <c r="DO25" s="185"/>
      <c r="DP25" s="185"/>
      <c r="DQ25" s="185"/>
      <c r="DR25" s="185"/>
      <c r="DS25" s="185"/>
      <c r="DT25" s="185"/>
      <c r="DU25" s="185"/>
      <c r="DV25" s="185"/>
      <c r="DW25" s="185"/>
      <c r="DX25" s="185"/>
      <c r="DY25" s="185"/>
      <c r="DZ25" s="185"/>
      <c r="EA25" s="185"/>
      <c r="EB25" s="185"/>
      <c r="EC25" s="185"/>
      <c r="ED25" s="185"/>
      <c r="EE25" s="185"/>
      <c r="EF25" s="185"/>
      <c r="EG25" s="185"/>
      <c r="EH25" s="185"/>
      <c r="EI25" s="185"/>
      <c r="EJ25" s="185"/>
      <c r="EK25" s="185"/>
      <c r="EL25" s="185"/>
      <c r="EM25" s="185"/>
      <c r="EN25" s="185"/>
      <c r="EO25" s="185"/>
      <c r="EP25" s="185"/>
      <c r="EQ25" s="185"/>
      <c r="ER25" s="185"/>
      <c r="ES25" s="185"/>
      <c r="ET25" s="185"/>
      <c r="EU25" s="185"/>
      <c r="EV25" s="185"/>
      <c r="EW25" s="185"/>
      <c r="EX25" s="185"/>
      <c r="EY25" s="185"/>
      <c r="EZ25" s="185"/>
      <c r="FA25" s="185"/>
      <c r="FB25" s="185"/>
      <c r="FC25" s="185"/>
      <c r="FD25" s="185"/>
      <c r="FE25" s="185"/>
      <c r="FF25" s="185"/>
      <c r="FG25" s="185"/>
      <c r="FH25" s="185"/>
      <c r="FI25" s="185"/>
      <c r="FJ25" s="185"/>
      <c r="FK25" s="185"/>
      <c r="FL25" s="185"/>
      <c r="FM25" s="185"/>
      <c r="FN25" s="185"/>
      <c r="FO25" s="185"/>
      <c r="FP25" s="185"/>
      <c r="FQ25" s="185"/>
      <c r="FR25" s="185"/>
      <c r="FS25" s="185"/>
      <c r="FT25" s="185"/>
      <c r="FU25" s="185"/>
      <c r="FV25" s="185"/>
      <c r="FW25" s="185"/>
      <c r="FX25" s="185"/>
      <c r="FY25" s="185"/>
      <c r="FZ25" s="185"/>
      <c r="GA25" s="185"/>
      <c r="GB25" s="185"/>
      <c r="GC25" s="185"/>
      <c r="GD25" s="185"/>
      <c r="GE25" s="185"/>
      <c r="GF25" s="185"/>
      <c r="GG25" s="185"/>
      <c r="GH25" s="185"/>
      <c r="GI25" s="185"/>
      <c r="GJ25" s="185"/>
      <c r="GK25" s="185"/>
      <c r="GL25" s="185"/>
      <c r="GM25" s="185"/>
      <c r="GN25" s="185"/>
      <c r="GO25" s="185"/>
      <c r="GP25" s="185"/>
      <c r="GQ25" s="185"/>
      <c r="GR25" s="185"/>
      <c r="GS25" s="185"/>
      <c r="GT25" s="185"/>
      <c r="GU25" s="185"/>
      <c r="GV25" s="185"/>
      <c r="GW25" s="185"/>
      <c r="GX25" s="185"/>
      <c r="GY25" s="185"/>
      <c r="GZ25" s="185"/>
      <c r="HA25" s="185"/>
      <c r="HB25" s="185"/>
      <c r="HC25" s="185"/>
      <c r="HD25" s="185"/>
      <c r="HE25" s="185"/>
      <c r="HF25" s="185"/>
      <c r="HG25" s="185"/>
      <c r="HH25" s="185"/>
      <c r="HI25" s="185"/>
      <c r="HJ25" s="185"/>
      <c r="HK25" s="185"/>
      <c r="HL25" s="185"/>
      <c r="HM25" s="185"/>
      <c r="HN25" s="185"/>
      <c r="HO25" s="185"/>
      <c r="HP25" s="185"/>
      <c r="HQ25" s="185"/>
      <c r="HR25" s="185"/>
      <c r="HS25" s="185"/>
      <c r="HT25" s="185"/>
      <c r="HU25" s="185"/>
      <c r="HV25" s="185"/>
      <c r="HW25" s="185"/>
      <c r="HX25" s="185"/>
      <c r="HY25" s="185"/>
      <c r="HZ25" s="185"/>
      <c r="IA25" s="185"/>
      <c r="IB25" s="185"/>
      <c r="IC25" s="185"/>
      <c r="ID25" s="185"/>
      <c r="IE25" s="185"/>
      <c r="IF25" s="185"/>
      <c r="IG25" s="185"/>
      <c r="IH25" s="185"/>
      <c r="II25" s="185"/>
      <c r="IJ25" s="185"/>
      <c r="IK25" s="185"/>
      <c r="IL25" s="185"/>
      <c r="IM25" s="185"/>
      <c r="IN25" s="185"/>
      <c r="IO25" s="185"/>
      <c r="IP25" s="185"/>
      <c r="IQ25" s="185"/>
      <c r="IR25" s="185"/>
      <c r="IS25" s="185"/>
      <c r="IT25" s="185"/>
      <c r="IU25" s="185"/>
      <c r="IV25" s="185"/>
      <c r="IW25" s="185"/>
    </row>
    <row r="26" customFormat="false" ht="15.75" hidden="true" customHeight="false" outlineLevel="0" collapsed="false">
      <c r="A26" s="190" t="s">
        <v>30</v>
      </c>
      <c r="B26" s="191"/>
      <c r="C26" s="192" t="e">
        <f aca="false">C24+C23+C25</f>
        <v>#REF!</v>
      </c>
      <c r="D26" s="183"/>
      <c r="E26" s="183"/>
      <c r="F26" s="183"/>
      <c r="G26" s="183"/>
      <c r="H26" s="183"/>
      <c r="I26" s="183"/>
      <c r="J26" s="183"/>
      <c r="K26" s="183"/>
      <c r="L26" s="183"/>
      <c r="M26" s="183"/>
      <c r="N26" s="183"/>
      <c r="O26" s="183"/>
      <c r="P26" s="18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V26" s="185"/>
      <c r="DW26" s="185"/>
      <c r="DX26" s="185"/>
      <c r="DY26" s="185"/>
      <c r="DZ26" s="185"/>
      <c r="EA26" s="185"/>
      <c r="EB26" s="185"/>
      <c r="EC26" s="185"/>
      <c r="ED26" s="185"/>
      <c r="EE26" s="185"/>
      <c r="EF26" s="185"/>
      <c r="EG26" s="185"/>
      <c r="EH26" s="185"/>
      <c r="EI26" s="185"/>
      <c r="EJ26" s="185"/>
      <c r="EK26" s="185"/>
      <c r="EL26" s="185"/>
      <c r="EM26" s="185"/>
      <c r="EN26" s="185"/>
      <c r="EO26" s="185"/>
      <c r="EP26" s="185"/>
      <c r="EQ26" s="185"/>
      <c r="ER26" s="185"/>
      <c r="ES26" s="185"/>
      <c r="ET26" s="185"/>
      <c r="EU26" s="185"/>
      <c r="EV26" s="185"/>
      <c r="EW26" s="185"/>
      <c r="EX26" s="185"/>
      <c r="EY26" s="185"/>
      <c r="EZ26" s="185"/>
      <c r="FA26" s="185"/>
      <c r="FB26" s="185"/>
      <c r="FC26" s="185"/>
      <c r="FD26" s="185"/>
      <c r="FE26" s="185"/>
      <c r="FF26" s="185"/>
      <c r="FG26" s="185"/>
      <c r="FH26" s="185"/>
      <c r="FI26" s="185"/>
      <c r="FJ26" s="185"/>
      <c r="FK26" s="185"/>
      <c r="FL26" s="185"/>
      <c r="FM26" s="185"/>
      <c r="FN26" s="185"/>
      <c r="FO26" s="185"/>
      <c r="FP26" s="185"/>
      <c r="FQ26" s="185"/>
      <c r="FR26" s="185"/>
      <c r="FS26" s="185"/>
      <c r="FT26" s="185"/>
      <c r="FU26" s="185"/>
      <c r="FV26" s="185"/>
      <c r="FW26" s="185"/>
      <c r="FX26" s="185"/>
      <c r="FY26" s="185"/>
      <c r="FZ26" s="185"/>
      <c r="GA26" s="185"/>
      <c r="GB26" s="185"/>
      <c r="GC26" s="185"/>
      <c r="GD26" s="185"/>
      <c r="GE26" s="185"/>
      <c r="GF26" s="185"/>
      <c r="GG26" s="185"/>
      <c r="GH26" s="185"/>
      <c r="GI26" s="185"/>
      <c r="GJ26" s="185"/>
      <c r="GK26" s="185"/>
      <c r="GL26" s="185"/>
      <c r="GM26" s="185"/>
      <c r="GN26" s="185"/>
      <c r="GO26" s="185"/>
      <c r="GP26" s="185"/>
      <c r="GQ26" s="185"/>
      <c r="GR26" s="185"/>
      <c r="GS26" s="185"/>
      <c r="GT26" s="185"/>
      <c r="GU26" s="185"/>
      <c r="GV26" s="185"/>
      <c r="GW26" s="185"/>
      <c r="GX26" s="185"/>
      <c r="GY26" s="185"/>
      <c r="GZ26" s="185"/>
      <c r="HA26" s="185"/>
      <c r="HB26" s="185"/>
      <c r="HC26" s="185"/>
      <c r="HD26" s="185"/>
      <c r="HE26" s="185"/>
      <c r="HF26" s="185"/>
      <c r="HG26" s="185"/>
      <c r="HH26" s="185"/>
      <c r="HI26" s="185"/>
      <c r="HJ26" s="185"/>
      <c r="HK26" s="185"/>
      <c r="HL26" s="185"/>
      <c r="HM26" s="185"/>
      <c r="HN26" s="185"/>
      <c r="HO26" s="185"/>
      <c r="HP26" s="185"/>
      <c r="HQ26" s="185"/>
      <c r="HR26" s="185"/>
      <c r="HS26" s="185"/>
      <c r="HT26" s="185"/>
      <c r="HU26" s="185"/>
      <c r="HV26" s="185"/>
      <c r="HW26" s="185"/>
      <c r="HX26" s="185"/>
      <c r="HY26" s="185"/>
      <c r="HZ26" s="185"/>
      <c r="IA26" s="185"/>
      <c r="IB26" s="185"/>
      <c r="IC26" s="185"/>
      <c r="ID26" s="185"/>
      <c r="IE26" s="185"/>
      <c r="IF26" s="185"/>
      <c r="IG26" s="185"/>
      <c r="IH26" s="185"/>
      <c r="II26" s="185"/>
      <c r="IJ26" s="185"/>
      <c r="IK26" s="185"/>
      <c r="IL26" s="185"/>
      <c r="IM26" s="185"/>
      <c r="IN26" s="185"/>
      <c r="IO26" s="185"/>
      <c r="IP26" s="185"/>
      <c r="IQ26" s="185"/>
      <c r="IR26" s="185"/>
      <c r="IS26" s="185"/>
      <c r="IT26" s="185"/>
      <c r="IU26" s="185"/>
      <c r="IV26" s="185"/>
      <c r="IW26" s="185"/>
    </row>
    <row r="27" customFormat="false" ht="15.75" hidden="true" customHeight="false" outlineLevel="0" collapsed="false">
      <c r="A27" s="188"/>
      <c r="B27" s="189"/>
      <c r="C27" s="187"/>
      <c r="D27" s="183"/>
      <c r="E27" s="183"/>
      <c r="F27" s="183"/>
      <c r="G27" s="183"/>
      <c r="H27" s="183"/>
      <c r="I27" s="183"/>
      <c r="J27" s="183"/>
      <c r="K27" s="183"/>
      <c r="L27" s="183"/>
      <c r="M27" s="183"/>
      <c r="N27" s="183"/>
      <c r="O27" s="183"/>
      <c r="P27" s="184"/>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c r="DG27" s="186"/>
      <c r="DH27" s="186"/>
      <c r="DI27" s="186"/>
      <c r="DJ27" s="186"/>
      <c r="DK27" s="186"/>
      <c r="DL27" s="186"/>
      <c r="DM27" s="186"/>
      <c r="DN27" s="186"/>
      <c r="DO27" s="186"/>
      <c r="DP27" s="186"/>
      <c r="DQ27" s="186"/>
      <c r="DR27" s="186"/>
      <c r="DS27" s="186"/>
      <c r="DT27" s="186"/>
      <c r="DU27" s="186"/>
      <c r="DV27" s="186"/>
      <c r="DW27" s="186"/>
      <c r="DX27" s="186"/>
      <c r="DY27" s="186"/>
      <c r="DZ27" s="186"/>
      <c r="EA27" s="186"/>
      <c r="EB27" s="186"/>
      <c r="EC27" s="186"/>
      <c r="ED27" s="186"/>
      <c r="EE27" s="186"/>
      <c r="EF27" s="186"/>
      <c r="EG27" s="186"/>
      <c r="EH27" s="186"/>
      <c r="EI27" s="186"/>
      <c r="EJ27" s="186"/>
      <c r="EK27" s="186"/>
      <c r="EL27" s="186"/>
      <c r="EM27" s="186"/>
      <c r="EN27" s="186"/>
      <c r="EO27" s="186"/>
      <c r="EP27" s="186"/>
      <c r="EQ27" s="186"/>
      <c r="ER27" s="186"/>
      <c r="ES27" s="186"/>
      <c r="ET27" s="186"/>
      <c r="EU27" s="186"/>
      <c r="EV27" s="186"/>
      <c r="EW27" s="186"/>
      <c r="EX27" s="186"/>
      <c r="EY27" s="186"/>
      <c r="EZ27" s="186"/>
      <c r="FA27" s="186"/>
      <c r="FB27" s="186"/>
      <c r="FC27" s="186"/>
      <c r="FD27" s="186"/>
      <c r="FE27" s="186"/>
      <c r="FF27" s="186"/>
      <c r="FG27" s="186"/>
      <c r="FH27" s="186"/>
      <c r="FI27" s="186"/>
      <c r="FJ27" s="186"/>
      <c r="FK27" s="186"/>
      <c r="FL27" s="186"/>
      <c r="FM27" s="186"/>
      <c r="FN27" s="186"/>
      <c r="FO27" s="186"/>
      <c r="FP27" s="186"/>
      <c r="FQ27" s="186"/>
      <c r="FR27" s="186"/>
      <c r="FS27" s="186"/>
      <c r="FT27" s="186"/>
      <c r="FU27" s="186"/>
      <c r="FV27" s="186"/>
      <c r="FW27" s="186"/>
      <c r="FX27" s="186"/>
      <c r="FY27" s="186"/>
      <c r="FZ27" s="186"/>
      <c r="GA27" s="186"/>
      <c r="GB27" s="186"/>
      <c r="GC27" s="186"/>
      <c r="GD27" s="186"/>
      <c r="GE27" s="186"/>
      <c r="GF27" s="186"/>
      <c r="GG27" s="186"/>
      <c r="GH27" s="186"/>
      <c r="GI27" s="186"/>
      <c r="GJ27" s="186"/>
      <c r="GK27" s="186"/>
      <c r="GL27" s="186"/>
      <c r="GM27" s="186"/>
      <c r="GN27" s="186"/>
      <c r="GO27" s="186"/>
      <c r="GP27" s="186"/>
      <c r="GQ27" s="186"/>
      <c r="GR27" s="186"/>
      <c r="GS27" s="186"/>
      <c r="GT27" s="186"/>
      <c r="GU27" s="186"/>
      <c r="GV27" s="186"/>
      <c r="GW27" s="186"/>
      <c r="GX27" s="186"/>
      <c r="GY27" s="186"/>
      <c r="GZ27" s="186"/>
      <c r="HA27" s="186"/>
      <c r="HB27" s="186"/>
      <c r="HC27" s="186"/>
      <c r="HD27" s="186"/>
      <c r="HE27" s="186"/>
      <c r="HF27" s="186"/>
      <c r="HG27" s="186"/>
      <c r="HH27" s="186"/>
      <c r="HI27" s="186"/>
      <c r="HJ27" s="186"/>
      <c r="HK27" s="186"/>
      <c r="HL27" s="186"/>
      <c r="HM27" s="186"/>
      <c r="HN27" s="186"/>
      <c r="HO27" s="186"/>
      <c r="HP27" s="186"/>
      <c r="HQ27" s="186"/>
      <c r="HR27" s="186"/>
      <c r="HS27" s="186"/>
      <c r="HT27" s="186"/>
      <c r="HU27" s="186"/>
      <c r="HV27" s="186"/>
      <c r="HW27" s="186"/>
      <c r="HX27" s="186"/>
      <c r="HY27" s="186"/>
      <c r="HZ27" s="186"/>
      <c r="IA27" s="186"/>
      <c r="IB27" s="186"/>
      <c r="IC27" s="186"/>
      <c r="ID27" s="186"/>
      <c r="IE27" s="186"/>
      <c r="IF27" s="186"/>
      <c r="IG27" s="186"/>
      <c r="IH27" s="186"/>
      <c r="II27" s="186"/>
      <c r="IJ27" s="186"/>
      <c r="IK27" s="186"/>
      <c r="IL27" s="186"/>
      <c r="IM27" s="186"/>
      <c r="IN27" s="186"/>
      <c r="IO27" s="186"/>
      <c r="IP27" s="186"/>
      <c r="IQ27" s="186"/>
      <c r="IR27" s="186"/>
      <c r="IS27" s="186"/>
      <c r="IT27" s="186"/>
      <c r="IU27" s="186"/>
      <c r="IV27" s="186"/>
      <c r="IW27" s="186"/>
    </row>
    <row r="28" customFormat="false" ht="15.75" hidden="false" customHeight="false" outlineLevel="0" collapsed="false">
      <c r="A28" s="193" t="s">
        <v>212</v>
      </c>
      <c r="B28" s="194"/>
      <c r="C28" s="195"/>
      <c r="D28" s="183"/>
      <c r="E28" s="183"/>
      <c r="F28" s="183"/>
      <c r="G28" s="183"/>
      <c r="H28" s="183"/>
      <c r="I28" s="183"/>
      <c r="J28" s="183"/>
      <c r="K28" s="183"/>
      <c r="L28" s="183"/>
      <c r="M28" s="183"/>
      <c r="N28" s="183"/>
      <c r="O28" s="183"/>
      <c r="P28" s="184"/>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c r="CO28" s="196"/>
      <c r="CP28" s="196"/>
      <c r="CQ28" s="196"/>
      <c r="CR28" s="196"/>
      <c r="CS28" s="196"/>
      <c r="CT28" s="196"/>
      <c r="CU28" s="196"/>
      <c r="CV28" s="196"/>
      <c r="CW28" s="196"/>
      <c r="CX28" s="196"/>
      <c r="CY28" s="196"/>
      <c r="CZ28" s="196"/>
      <c r="DA28" s="196"/>
      <c r="DB28" s="196"/>
      <c r="DC28" s="196"/>
      <c r="DD28" s="196"/>
      <c r="DE28" s="196"/>
      <c r="DF28" s="196"/>
      <c r="DG28" s="196"/>
      <c r="DH28" s="196"/>
      <c r="DI28" s="196"/>
      <c r="DJ28" s="196"/>
      <c r="DK28" s="196"/>
      <c r="DL28" s="196"/>
      <c r="DM28" s="196"/>
      <c r="DN28" s="196"/>
      <c r="DO28" s="196"/>
      <c r="DP28" s="196"/>
      <c r="DQ28" s="196"/>
      <c r="DR28" s="196"/>
      <c r="DS28" s="196"/>
      <c r="DT28" s="196"/>
      <c r="DU28" s="196"/>
      <c r="DV28" s="196"/>
      <c r="DW28" s="196"/>
      <c r="DX28" s="196"/>
      <c r="DY28" s="196"/>
      <c r="DZ28" s="196"/>
      <c r="EA28" s="196"/>
      <c r="EB28" s="196"/>
      <c r="EC28" s="196"/>
      <c r="ED28" s="196"/>
      <c r="EE28" s="196"/>
      <c r="EF28" s="196"/>
      <c r="EG28" s="196"/>
      <c r="EH28" s="196"/>
      <c r="EI28" s="196"/>
      <c r="EJ28" s="196"/>
      <c r="EK28" s="196"/>
      <c r="EL28" s="196"/>
      <c r="EM28" s="196"/>
      <c r="EN28" s="196"/>
      <c r="EO28" s="196"/>
      <c r="EP28" s="196"/>
      <c r="EQ28" s="196"/>
      <c r="ER28" s="196"/>
      <c r="ES28" s="196"/>
      <c r="ET28" s="196"/>
      <c r="EU28" s="196"/>
      <c r="EV28" s="196"/>
      <c r="EW28" s="196"/>
      <c r="EX28" s="196"/>
      <c r="EY28" s="196"/>
      <c r="EZ28" s="196"/>
      <c r="FA28" s="196"/>
      <c r="FB28" s="196"/>
      <c r="FC28" s="196"/>
      <c r="FD28" s="196"/>
      <c r="FE28" s="196"/>
      <c r="FF28" s="196"/>
      <c r="FG28" s="196"/>
      <c r="FH28" s="196"/>
      <c r="FI28" s="196"/>
      <c r="FJ28" s="196"/>
      <c r="FK28" s="196"/>
      <c r="FL28" s="196"/>
      <c r="FM28" s="196"/>
      <c r="FN28" s="196"/>
      <c r="FO28" s="196"/>
      <c r="FP28" s="196"/>
      <c r="FQ28" s="196"/>
      <c r="FR28" s="196"/>
      <c r="FS28" s="196"/>
      <c r="FT28" s="196"/>
      <c r="FU28" s="196"/>
      <c r="FV28" s="196"/>
      <c r="FW28" s="196"/>
      <c r="FX28" s="196"/>
      <c r="FY28" s="196"/>
      <c r="FZ28" s="196"/>
      <c r="GA28" s="196"/>
      <c r="GB28" s="196"/>
      <c r="GC28" s="196"/>
      <c r="GD28" s="196"/>
      <c r="GE28" s="196"/>
      <c r="GF28" s="196"/>
      <c r="GG28" s="196"/>
      <c r="GH28" s="196"/>
      <c r="GI28" s="196"/>
      <c r="GJ28" s="196"/>
      <c r="GK28" s="196"/>
      <c r="GL28" s="196"/>
      <c r="GM28" s="196"/>
      <c r="GN28" s="196"/>
      <c r="GO28" s="196"/>
      <c r="GP28" s="196"/>
      <c r="GQ28" s="196"/>
      <c r="GR28" s="196"/>
      <c r="GS28" s="196"/>
      <c r="GT28" s="196"/>
      <c r="GU28" s="196"/>
      <c r="GV28" s="196"/>
      <c r="GW28" s="196"/>
      <c r="GX28" s="196"/>
      <c r="GY28" s="196"/>
      <c r="GZ28" s="196"/>
      <c r="HA28" s="196"/>
      <c r="HB28" s="196"/>
      <c r="HC28" s="196"/>
      <c r="HD28" s="196"/>
      <c r="HE28" s="196"/>
      <c r="HF28" s="196"/>
      <c r="HG28" s="196"/>
      <c r="HH28" s="196"/>
      <c r="HI28" s="196"/>
      <c r="HJ28" s="196"/>
      <c r="HK28" s="196"/>
      <c r="HL28" s="196"/>
      <c r="HM28" s="196"/>
      <c r="HN28" s="196"/>
      <c r="HO28" s="196"/>
      <c r="HP28" s="196"/>
      <c r="HQ28" s="196"/>
      <c r="HR28" s="196"/>
      <c r="HS28" s="196"/>
      <c r="HT28" s="196"/>
      <c r="HU28" s="196"/>
      <c r="HV28" s="196"/>
      <c r="HW28" s="196"/>
      <c r="HX28" s="196"/>
      <c r="HY28" s="196"/>
      <c r="HZ28" s="196"/>
      <c r="IA28" s="196"/>
      <c r="IB28" s="196"/>
      <c r="IC28" s="196"/>
      <c r="ID28" s="196"/>
      <c r="IE28" s="196"/>
      <c r="IF28" s="196"/>
      <c r="IG28" s="196"/>
      <c r="IH28" s="196"/>
      <c r="II28" s="196"/>
      <c r="IJ28" s="196"/>
      <c r="IK28" s="196"/>
      <c r="IL28" s="196"/>
      <c r="IM28" s="196"/>
      <c r="IN28" s="196"/>
      <c r="IO28" s="196"/>
      <c r="IP28" s="196"/>
      <c r="IQ28" s="196"/>
      <c r="IR28" s="196"/>
      <c r="IS28" s="196"/>
      <c r="IT28" s="196"/>
      <c r="IU28" s="196"/>
      <c r="IV28" s="196"/>
      <c r="IW28" s="196"/>
    </row>
    <row r="29" customFormat="false" ht="15.75" hidden="false" customHeight="false" outlineLevel="0" collapsed="false">
      <c r="A29" s="197" t="s">
        <v>213</v>
      </c>
      <c r="B29" s="198" t="s">
        <v>214</v>
      </c>
      <c r="C29" s="199"/>
      <c r="D29" s="183"/>
      <c r="E29" s="183"/>
      <c r="F29" s="183"/>
      <c r="G29" s="183"/>
      <c r="H29" s="183"/>
      <c r="I29" s="183"/>
      <c r="J29" s="183"/>
      <c r="K29" s="183"/>
      <c r="L29" s="183"/>
      <c r="M29" s="183"/>
      <c r="N29" s="183"/>
      <c r="O29" s="183"/>
      <c r="P29" s="184"/>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c r="CO29" s="196"/>
      <c r="CP29" s="196"/>
      <c r="CQ29" s="196"/>
      <c r="CR29" s="196"/>
      <c r="CS29" s="196"/>
      <c r="CT29" s="196"/>
      <c r="CU29" s="196"/>
      <c r="CV29" s="196"/>
      <c r="CW29" s="196"/>
      <c r="CX29" s="196"/>
      <c r="CY29" s="196"/>
      <c r="CZ29" s="196"/>
      <c r="DA29" s="196"/>
      <c r="DB29" s="196"/>
      <c r="DC29" s="196"/>
      <c r="DD29" s="196"/>
      <c r="DE29" s="196"/>
      <c r="DF29" s="196"/>
      <c r="DG29" s="196"/>
      <c r="DH29" s="196"/>
      <c r="DI29" s="196"/>
      <c r="DJ29" s="196"/>
      <c r="DK29" s="196"/>
      <c r="DL29" s="196"/>
      <c r="DM29" s="196"/>
      <c r="DN29" s="196"/>
      <c r="DO29" s="196"/>
      <c r="DP29" s="196"/>
      <c r="DQ29" s="196"/>
      <c r="DR29" s="196"/>
      <c r="DS29" s="196"/>
      <c r="DT29" s="196"/>
      <c r="DU29" s="196"/>
      <c r="DV29" s="196"/>
      <c r="DW29" s="196"/>
      <c r="DX29" s="196"/>
      <c r="DY29" s="196"/>
      <c r="DZ29" s="196"/>
      <c r="EA29" s="196"/>
      <c r="EB29" s="196"/>
      <c r="EC29" s="196"/>
      <c r="ED29" s="196"/>
      <c r="EE29" s="196"/>
      <c r="EF29" s="196"/>
      <c r="EG29" s="196"/>
      <c r="EH29" s="196"/>
      <c r="EI29" s="196"/>
      <c r="EJ29" s="196"/>
      <c r="EK29" s="196"/>
      <c r="EL29" s="196"/>
      <c r="EM29" s="196"/>
      <c r="EN29" s="196"/>
      <c r="EO29" s="196"/>
      <c r="EP29" s="196"/>
      <c r="EQ29" s="196"/>
      <c r="ER29" s="196"/>
      <c r="ES29" s="196"/>
      <c r="ET29" s="196"/>
      <c r="EU29" s="196"/>
      <c r="EV29" s="196"/>
      <c r="EW29" s="196"/>
      <c r="EX29" s="196"/>
      <c r="EY29" s="196"/>
      <c r="EZ29" s="196"/>
      <c r="FA29" s="196"/>
      <c r="FB29" s="196"/>
      <c r="FC29" s="196"/>
      <c r="FD29" s="196"/>
      <c r="FE29" s="196"/>
      <c r="FF29" s="196"/>
      <c r="FG29" s="196"/>
      <c r="FH29" s="196"/>
      <c r="FI29" s="196"/>
      <c r="FJ29" s="196"/>
      <c r="FK29" s="196"/>
      <c r="FL29" s="196"/>
      <c r="FM29" s="196"/>
      <c r="FN29" s="196"/>
      <c r="FO29" s="196"/>
      <c r="FP29" s="196"/>
      <c r="FQ29" s="196"/>
      <c r="FR29" s="196"/>
      <c r="FS29" s="196"/>
      <c r="FT29" s="196"/>
      <c r="FU29" s="196"/>
      <c r="FV29" s="196"/>
      <c r="FW29" s="196"/>
      <c r="FX29" s="196"/>
      <c r="FY29" s="196"/>
      <c r="FZ29" s="196"/>
      <c r="GA29" s="196"/>
      <c r="GB29" s="196"/>
      <c r="GC29" s="196"/>
      <c r="GD29" s="196"/>
      <c r="GE29" s="196"/>
      <c r="GF29" s="196"/>
      <c r="GG29" s="196"/>
      <c r="GH29" s="196"/>
      <c r="GI29" s="196"/>
      <c r="GJ29" s="196"/>
      <c r="GK29" s="196"/>
      <c r="GL29" s="196"/>
      <c r="GM29" s="196"/>
      <c r="GN29" s="196"/>
      <c r="GO29" s="196"/>
      <c r="GP29" s="196"/>
      <c r="GQ29" s="196"/>
      <c r="GR29" s="196"/>
      <c r="GS29" s="196"/>
      <c r="GT29" s="196"/>
      <c r="GU29" s="196"/>
      <c r="GV29" s="196"/>
      <c r="GW29" s="196"/>
      <c r="GX29" s="196"/>
      <c r="GY29" s="196"/>
      <c r="GZ29" s="196"/>
      <c r="HA29" s="196"/>
      <c r="HB29" s="196"/>
      <c r="HC29" s="196"/>
      <c r="HD29" s="196"/>
      <c r="HE29" s="196"/>
      <c r="HF29" s="196"/>
      <c r="HG29" s="196"/>
      <c r="HH29" s="196"/>
      <c r="HI29" s="196"/>
      <c r="HJ29" s="196"/>
      <c r="HK29" s="196"/>
      <c r="HL29" s="196"/>
      <c r="HM29" s="196"/>
      <c r="HN29" s="196"/>
      <c r="HO29" s="196"/>
      <c r="HP29" s="196"/>
      <c r="HQ29" s="196"/>
      <c r="HR29" s="196"/>
      <c r="HS29" s="196"/>
      <c r="HT29" s="196"/>
      <c r="HU29" s="196"/>
      <c r="HV29" s="196"/>
      <c r="HW29" s="196"/>
      <c r="HX29" s="196"/>
      <c r="HY29" s="196"/>
      <c r="HZ29" s="196"/>
      <c r="IA29" s="196"/>
      <c r="IB29" s="196"/>
      <c r="IC29" s="196"/>
      <c r="ID29" s="196"/>
      <c r="IE29" s="196"/>
      <c r="IF29" s="196"/>
      <c r="IG29" s="196"/>
      <c r="IH29" s="196"/>
      <c r="II29" s="196"/>
      <c r="IJ29" s="196"/>
      <c r="IK29" s="196"/>
      <c r="IL29" s="196"/>
      <c r="IM29" s="196"/>
      <c r="IN29" s="196"/>
      <c r="IO29" s="196"/>
      <c r="IP29" s="196"/>
      <c r="IQ29" s="196"/>
      <c r="IR29" s="196"/>
      <c r="IS29" s="196"/>
      <c r="IT29" s="196"/>
      <c r="IU29" s="196"/>
      <c r="IV29" s="196"/>
      <c r="IW29" s="196"/>
    </row>
    <row r="30" customFormat="false" ht="12.75" hidden="false" customHeight="false" outlineLevel="0" collapsed="false">
      <c r="A30" s="200" t="s">
        <v>194</v>
      </c>
      <c r="B30" s="201" t="s">
        <v>215</v>
      </c>
      <c r="C30" s="201"/>
      <c r="D30" s="202" t="n">
        <f aca="false">Headcount!C58</f>
        <v>60833.3333333333</v>
      </c>
      <c r="E30" s="202" t="n">
        <f aca="false">Headcount!D58</f>
        <v>65395.8333333333</v>
      </c>
      <c r="F30" s="202" t="n">
        <f aca="false">Headcount!E58</f>
        <v>65395.8333333333</v>
      </c>
      <c r="G30" s="202" t="n">
        <f aca="false">Headcount!F58</f>
        <v>65395.8333333333</v>
      </c>
      <c r="H30" s="202" t="n">
        <f aca="false">Headcount!G58</f>
        <v>65395.8333333333</v>
      </c>
      <c r="I30" s="202" t="n">
        <f aca="false">Headcount!H58</f>
        <v>65395.8333333333</v>
      </c>
      <c r="J30" s="202" t="n">
        <f aca="false">Headcount!I58</f>
        <v>65395.8333333333</v>
      </c>
      <c r="K30" s="202" t="n">
        <f aca="false">Headcount!J58</f>
        <v>65395.8333333333</v>
      </c>
      <c r="L30" s="202" t="n">
        <f aca="false">Headcount!K58</f>
        <v>65395.8333333333</v>
      </c>
      <c r="M30" s="202" t="n">
        <f aca="false">Headcount!L58</f>
        <v>65395.8333333333</v>
      </c>
      <c r="N30" s="202" t="n">
        <f aca="false">Headcount!M58</f>
        <v>65395.8333333333</v>
      </c>
      <c r="O30" s="202" t="n">
        <f aca="false">Headcount!N58</f>
        <v>65395.8333333333</v>
      </c>
      <c r="P30" s="203" t="n">
        <f aca="false">SUM(D30:O30)</f>
        <v>780187.5</v>
      </c>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4"/>
      <c r="BW30" s="204"/>
      <c r="BX30" s="204"/>
      <c r="BY30" s="204"/>
      <c r="BZ30" s="204"/>
      <c r="CA30" s="204"/>
      <c r="CB30" s="204"/>
      <c r="CC30" s="204"/>
      <c r="CD30" s="204"/>
      <c r="CE30" s="204"/>
      <c r="CF30" s="204"/>
      <c r="CG30" s="204"/>
      <c r="CH30" s="204"/>
      <c r="CI30" s="204"/>
      <c r="CJ30" s="204"/>
      <c r="CK30" s="204"/>
      <c r="CL30" s="204"/>
      <c r="CM30" s="204"/>
      <c r="CN30" s="204"/>
      <c r="CO30" s="204"/>
      <c r="CP30" s="204"/>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204"/>
      <c r="GE30" s="204"/>
      <c r="GF30" s="204"/>
      <c r="GG30" s="204"/>
      <c r="GH30" s="204"/>
      <c r="GI30" s="204"/>
      <c r="GJ30" s="204"/>
      <c r="GK30" s="204"/>
      <c r="GL30" s="204"/>
      <c r="GM30" s="204"/>
      <c r="GN30" s="204"/>
      <c r="GO30" s="204"/>
      <c r="GP30" s="204"/>
      <c r="GQ30" s="204"/>
      <c r="GR30" s="204"/>
      <c r="GS30" s="204"/>
      <c r="GT30" s="204"/>
      <c r="GU30" s="204"/>
      <c r="GV30" s="204"/>
      <c r="GW30" s="204"/>
      <c r="GX30" s="204"/>
      <c r="GY30" s="204"/>
      <c r="GZ30" s="204"/>
      <c r="HA30" s="204"/>
      <c r="HB30" s="204"/>
      <c r="HC30" s="204"/>
      <c r="HD30" s="204"/>
      <c r="HE30" s="204"/>
      <c r="HF30" s="204"/>
      <c r="HG30" s="204"/>
      <c r="HH30" s="204"/>
      <c r="HI30" s="204"/>
      <c r="HJ30" s="204"/>
      <c r="HK30" s="204"/>
      <c r="HL30" s="204"/>
      <c r="HM30" s="204"/>
      <c r="HN30" s="204"/>
      <c r="HO30" s="204"/>
      <c r="HP30" s="204"/>
      <c r="HQ30" s="204"/>
      <c r="HR30" s="204"/>
      <c r="HS30" s="204"/>
      <c r="HT30" s="204"/>
      <c r="HU30" s="204"/>
      <c r="HV30" s="204"/>
      <c r="HW30" s="204"/>
      <c r="HX30" s="204"/>
      <c r="HY30" s="204"/>
      <c r="HZ30" s="204"/>
      <c r="IA30" s="204"/>
      <c r="IB30" s="204"/>
      <c r="IC30" s="204"/>
      <c r="ID30" s="204"/>
      <c r="IE30" s="204"/>
      <c r="IF30" s="204"/>
      <c r="IG30" s="204"/>
      <c r="IH30" s="204"/>
      <c r="II30" s="204"/>
      <c r="IJ30" s="204"/>
      <c r="IK30" s="204"/>
      <c r="IL30" s="204"/>
      <c r="IM30" s="204"/>
      <c r="IN30" s="204"/>
      <c r="IO30" s="204"/>
      <c r="IP30" s="204"/>
      <c r="IQ30" s="204"/>
      <c r="IR30" s="204"/>
      <c r="IS30" s="204"/>
      <c r="IT30" s="204"/>
      <c r="IU30" s="204"/>
      <c r="IV30" s="204"/>
      <c r="IW30" s="204"/>
    </row>
    <row r="31" customFormat="false" ht="12.75" hidden="false" customHeight="false" outlineLevel="0" collapsed="false">
      <c r="A31" s="90" t="s">
        <v>216</v>
      </c>
      <c r="B31" s="97" t="s">
        <v>217</v>
      </c>
      <c r="C31" s="97"/>
      <c r="D31" s="205" t="n">
        <v>0</v>
      </c>
      <c r="E31" s="205" t="n">
        <v>0</v>
      </c>
      <c r="F31" s="205" t="n">
        <v>0</v>
      </c>
      <c r="G31" s="205" t="n">
        <v>0</v>
      </c>
      <c r="H31" s="205" t="n">
        <v>0</v>
      </c>
      <c r="I31" s="205" t="n">
        <v>0</v>
      </c>
      <c r="J31" s="205" t="n">
        <v>0</v>
      </c>
      <c r="K31" s="205" t="n">
        <v>0</v>
      </c>
      <c r="L31" s="205" t="n">
        <v>0</v>
      </c>
      <c r="M31" s="205" t="n">
        <v>0</v>
      </c>
      <c r="N31" s="205" t="n">
        <v>0</v>
      </c>
      <c r="O31" s="205" t="n">
        <v>0</v>
      </c>
      <c r="P31" s="206" t="n">
        <f aca="false">SUM(D31:O31)</f>
        <v>0</v>
      </c>
    </row>
    <row r="32" customFormat="false" ht="12.75" hidden="false" customHeight="false" outlineLevel="0" collapsed="false">
      <c r="A32" s="102"/>
      <c r="B32" s="109" t="s">
        <v>218</v>
      </c>
      <c r="C32" s="103"/>
      <c r="D32" s="207" t="n">
        <f aca="false">SUM(D30:D31)</f>
        <v>60833.3333333333</v>
      </c>
      <c r="E32" s="207" t="n">
        <f aca="false">SUM(E30:E31)</f>
        <v>65395.8333333333</v>
      </c>
      <c r="F32" s="207" t="n">
        <f aca="false">SUM(F30:F31)</f>
        <v>65395.8333333333</v>
      </c>
      <c r="G32" s="207" t="n">
        <f aca="false">SUM(G30:G31)</f>
        <v>65395.8333333333</v>
      </c>
      <c r="H32" s="207" t="n">
        <f aca="false">SUM(H30:H31)</f>
        <v>65395.8333333333</v>
      </c>
      <c r="I32" s="207" t="n">
        <f aca="false">SUM(I30:I31)</f>
        <v>65395.8333333333</v>
      </c>
      <c r="J32" s="207" t="n">
        <f aca="false">SUM(J30:J31)</f>
        <v>65395.8333333333</v>
      </c>
      <c r="K32" s="207" t="n">
        <f aca="false">SUM(K30:K31)</f>
        <v>65395.8333333333</v>
      </c>
      <c r="L32" s="207" t="n">
        <f aca="false">SUM(L30:L31)</f>
        <v>65395.8333333333</v>
      </c>
      <c r="M32" s="207" t="n">
        <f aca="false">SUM(M30:M31)</f>
        <v>65395.8333333333</v>
      </c>
      <c r="N32" s="207" t="n">
        <f aca="false">SUM(N30:N31)</f>
        <v>65395.8333333333</v>
      </c>
      <c r="O32" s="207" t="n">
        <f aca="false">SUM(O30:O31)</f>
        <v>65395.8333333333</v>
      </c>
      <c r="P32" s="208" t="n">
        <f aca="false">SUM(P30:P31)</f>
        <v>780187.5</v>
      </c>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c r="BI32" s="209"/>
      <c r="BJ32" s="209"/>
      <c r="BK32" s="209"/>
      <c r="BL32" s="209"/>
      <c r="BM32" s="209"/>
      <c r="BN32" s="209"/>
      <c r="BO32" s="209"/>
      <c r="BP32" s="209"/>
      <c r="BQ32" s="209"/>
      <c r="BR32" s="209"/>
      <c r="BS32" s="209"/>
      <c r="BT32" s="209"/>
      <c r="BU32" s="209"/>
      <c r="BV32" s="209"/>
      <c r="BW32" s="209"/>
      <c r="BX32" s="209"/>
      <c r="BY32" s="209"/>
      <c r="BZ32" s="209"/>
      <c r="CA32" s="209"/>
      <c r="CB32" s="209"/>
      <c r="CC32" s="209"/>
      <c r="CD32" s="209"/>
      <c r="CE32" s="209"/>
      <c r="CF32" s="209"/>
      <c r="CG32" s="209"/>
      <c r="CH32" s="209"/>
      <c r="CI32" s="209"/>
      <c r="CJ32" s="209"/>
      <c r="CK32" s="209"/>
      <c r="CL32" s="209"/>
      <c r="CM32" s="209"/>
      <c r="CN32" s="209"/>
      <c r="CO32" s="209"/>
      <c r="CP32" s="209"/>
      <c r="CQ32" s="209"/>
      <c r="CR32" s="209"/>
      <c r="CS32" s="209"/>
      <c r="CT32" s="209"/>
      <c r="CU32" s="209"/>
      <c r="CV32" s="209"/>
      <c r="CW32" s="209"/>
      <c r="CX32" s="209"/>
      <c r="CY32" s="209"/>
      <c r="CZ32" s="209"/>
      <c r="DA32" s="209"/>
      <c r="DB32" s="209"/>
      <c r="DC32" s="209"/>
      <c r="DD32" s="209"/>
      <c r="DE32" s="209"/>
      <c r="DF32" s="209"/>
      <c r="DG32" s="209"/>
      <c r="DH32" s="209"/>
      <c r="DI32" s="209"/>
      <c r="DJ32" s="209"/>
      <c r="DK32" s="209"/>
      <c r="DL32" s="209"/>
      <c r="DM32" s="209"/>
      <c r="DN32" s="209"/>
      <c r="DO32" s="209"/>
      <c r="DP32" s="209"/>
      <c r="DQ32" s="209"/>
      <c r="DR32" s="209"/>
      <c r="DS32" s="209"/>
      <c r="DT32" s="209"/>
      <c r="DU32" s="209"/>
      <c r="DV32" s="209"/>
      <c r="DW32" s="209"/>
      <c r="DX32" s="209"/>
      <c r="DY32" s="209"/>
      <c r="DZ32" s="209"/>
      <c r="EA32" s="209"/>
      <c r="EB32" s="209"/>
      <c r="EC32" s="209"/>
      <c r="ED32" s="209"/>
      <c r="EE32" s="209"/>
      <c r="EF32" s="209"/>
      <c r="EG32" s="209"/>
      <c r="EH32" s="209"/>
      <c r="EI32" s="209"/>
      <c r="EJ32" s="209"/>
      <c r="EK32" s="209"/>
      <c r="EL32" s="209"/>
      <c r="EM32" s="209"/>
      <c r="EN32" s="209"/>
      <c r="EO32" s="209"/>
      <c r="EP32" s="209"/>
      <c r="EQ32" s="209"/>
      <c r="ER32" s="209"/>
      <c r="ES32" s="209"/>
      <c r="ET32" s="209"/>
      <c r="EU32" s="209"/>
      <c r="EV32" s="209"/>
      <c r="EW32" s="209"/>
      <c r="EX32" s="209"/>
      <c r="EY32" s="209"/>
      <c r="EZ32" s="209"/>
      <c r="FA32" s="209"/>
      <c r="FB32" s="209"/>
      <c r="FC32" s="209"/>
      <c r="FD32" s="209"/>
      <c r="FE32" s="209"/>
      <c r="FF32" s="209"/>
      <c r="FG32" s="209"/>
      <c r="FH32" s="209"/>
      <c r="FI32" s="209"/>
      <c r="FJ32" s="209"/>
      <c r="FK32" s="209"/>
      <c r="FL32" s="209"/>
      <c r="FM32" s="209"/>
      <c r="FN32" s="209"/>
      <c r="FO32" s="209"/>
      <c r="FP32" s="209"/>
      <c r="FQ32" s="209"/>
      <c r="FR32" s="209"/>
      <c r="FS32" s="209"/>
      <c r="FT32" s="209"/>
      <c r="FU32" s="209"/>
      <c r="FV32" s="209"/>
      <c r="FW32" s="209"/>
      <c r="FX32" s="209"/>
      <c r="FY32" s="209"/>
      <c r="FZ32" s="209"/>
      <c r="GA32" s="209"/>
      <c r="GB32" s="209"/>
      <c r="GC32" s="209"/>
      <c r="GD32" s="209"/>
      <c r="GE32" s="209"/>
      <c r="GF32" s="209"/>
      <c r="GG32" s="209"/>
      <c r="GH32" s="209"/>
      <c r="GI32" s="209"/>
      <c r="GJ32" s="209"/>
      <c r="GK32" s="209"/>
      <c r="GL32" s="209"/>
      <c r="GM32" s="209"/>
      <c r="GN32" s="209"/>
      <c r="GO32" s="209"/>
      <c r="GP32" s="209"/>
      <c r="GQ32" s="209"/>
      <c r="GR32" s="209"/>
      <c r="GS32" s="209"/>
      <c r="GT32" s="209"/>
      <c r="GU32" s="209"/>
      <c r="GV32" s="209"/>
      <c r="GW32" s="209"/>
      <c r="GX32" s="209"/>
      <c r="GY32" s="209"/>
      <c r="GZ32" s="209"/>
      <c r="HA32" s="209"/>
      <c r="HB32" s="209"/>
      <c r="HC32" s="209"/>
      <c r="HD32" s="209"/>
      <c r="HE32" s="209"/>
      <c r="HF32" s="209"/>
      <c r="HG32" s="209"/>
      <c r="HH32" s="209"/>
      <c r="HI32" s="209"/>
      <c r="HJ32" s="209"/>
      <c r="HK32" s="209"/>
      <c r="HL32" s="209"/>
      <c r="HM32" s="209"/>
      <c r="HN32" s="209"/>
      <c r="HO32" s="209"/>
      <c r="HP32" s="209"/>
      <c r="HQ32" s="209"/>
      <c r="HR32" s="209"/>
      <c r="HS32" s="209"/>
      <c r="HT32" s="209"/>
      <c r="HU32" s="209"/>
      <c r="HV32" s="209"/>
      <c r="HW32" s="209"/>
      <c r="HX32" s="209"/>
      <c r="HY32" s="209"/>
      <c r="HZ32" s="209"/>
      <c r="IA32" s="209"/>
      <c r="IB32" s="209"/>
      <c r="IC32" s="209"/>
      <c r="ID32" s="209"/>
      <c r="IE32" s="209"/>
      <c r="IF32" s="209"/>
      <c r="IG32" s="209"/>
      <c r="IH32" s="209"/>
      <c r="II32" s="209"/>
      <c r="IJ32" s="209"/>
      <c r="IK32" s="209"/>
      <c r="IL32" s="209"/>
      <c r="IM32" s="209"/>
      <c r="IN32" s="209"/>
      <c r="IO32" s="209"/>
      <c r="IP32" s="209"/>
      <c r="IQ32" s="209"/>
      <c r="IR32" s="209"/>
      <c r="IS32" s="209"/>
      <c r="IT32" s="209"/>
      <c r="IU32" s="209"/>
      <c r="IV32" s="209"/>
      <c r="IW32" s="209"/>
    </row>
    <row r="33" customFormat="false" ht="12.75" hidden="false" customHeight="false" outlineLevel="0" collapsed="false">
      <c r="A33" s="90" t="s">
        <v>216</v>
      </c>
      <c r="B33" s="91" t="s">
        <v>219</v>
      </c>
      <c r="C33" s="97"/>
      <c r="D33" s="210" t="n">
        <f aca="false">D32*0.0935</f>
        <v>5687.91666666667</v>
      </c>
      <c r="E33" s="210" t="n">
        <f aca="false">E32*0.0935</f>
        <v>6114.51041666667</v>
      </c>
      <c r="F33" s="210" t="n">
        <f aca="false">F32*0.0935</f>
        <v>6114.51041666667</v>
      </c>
      <c r="G33" s="210" t="n">
        <f aca="false">G32*0.0935</f>
        <v>6114.51041666667</v>
      </c>
      <c r="H33" s="210" t="n">
        <f aca="false">H32*0.0935</f>
        <v>6114.51041666667</v>
      </c>
      <c r="I33" s="210" t="n">
        <f aca="false">I32*0.0935</f>
        <v>6114.51041666667</v>
      </c>
      <c r="J33" s="210" t="n">
        <f aca="false">J32*0.0935</f>
        <v>6114.51041666667</v>
      </c>
      <c r="K33" s="210" t="n">
        <f aca="false">K32*0.0935</f>
        <v>6114.51041666667</v>
      </c>
      <c r="L33" s="210" t="n">
        <f aca="false">L32*0.0935</f>
        <v>6114.51041666667</v>
      </c>
      <c r="M33" s="210" t="n">
        <f aca="false">M32*0.0935</f>
        <v>6114.51041666667</v>
      </c>
      <c r="N33" s="210" t="n">
        <f aca="false">N32*0.0935</f>
        <v>6114.51041666667</v>
      </c>
      <c r="O33" s="210" t="n">
        <f aca="false">O32*0.0935</f>
        <v>6114.51041666667</v>
      </c>
      <c r="P33" s="211" t="n">
        <f aca="false">SUM(D33:O33)</f>
        <v>72947.53125</v>
      </c>
    </row>
    <row r="34" customFormat="false" ht="12.75" hidden="false" customHeight="false" outlineLevel="0" collapsed="false">
      <c r="A34" s="90" t="s">
        <v>220</v>
      </c>
      <c r="B34" s="97" t="s">
        <v>221</v>
      </c>
      <c r="C34" s="97"/>
      <c r="D34" s="205" t="n">
        <f aca="false">D32*0.1</f>
        <v>6083.33333333333</v>
      </c>
      <c r="E34" s="205" t="n">
        <f aca="false">E32*0.1</f>
        <v>6539.58333333333</v>
      </c>
      <c r="F34" s="205" t="n">
        <f aca="false">F32*0.1</f>
        <v>6539.58333333333</v>
      </c>
      <c r="G34" s="205" t="n">
        <f aca="false">G32*0.1</f>
        <v>6539.58333333333</v>
      </c>
      <c r="H34" s="205" t="n">
        <f aca="false">H32*0.1</f>
        <v>6539.58333333333</v>
      </c>
      <c r="I34" s="205" t="n">
        <f aca="false">I32*0.1</f>
        <v>6539.58333333333</v>
      </c>
      <c r="J34" s="205" t="n">
        <f aca="false">J32*0.1</f>
        <v>6539.58333333333</v>
      </c>
      <c r="K34" s="205" t="n">
        <f aca="false">K32*0.1</f>
        <v>6539.58333333333</v>
      </c>
      <c r="L34" s="205" t="n">
        <f aca="false">L32*0.1</f>
        <v>6539.58333333333</v>
      </c>
      <c r="M34" s="205" t="n">
        <f aca="false">M32*0.1</f>
        <v>6539.58333333333</v>
      </c>
      <c r="N34" s="205" t="n">
        <f aca="false">N32*0.1</f>
        <v>6539.58333333333</v>
      </c>
      <c r="O34" s="205" t="n">
        <f aca="false">O32*0.1</f>
        <v>6539.58333333333</v>
      </c>
      <c r="P34" s="212" t="n">
        <f aca="false">SUM(D34:O34)</f>
        <v>78018.75</v>
      </c>
    </row>
    <row r="35" customFormat="false" ht="12.75" hidden="false" customHeight="false" outlineLevel="0" collapsed="false">
      <c r="A35" s="102"/>
      <c r="B35" s="99" t="s">
        <v>222</v>
      </c>
      <c r="C35" s="103"/>
      <c r="D35" s="213" t="n">
        <f aca="false">SUM(D33:D34)</f>
        <v>11771.25</v>
      </c>
      <c r="E35" s="213" t="n">
        <f aca="false">SUM(E33:E34)</f>
        <v>12654.09375</v>
      </c>
      <c r="F35" s="213" t="n">
        <f aca="false">SUM(F33:F34)</f>
        <v>12654.09375</v>
      </c>
      <c r="G35" s="213" t="n">
        <f aca="false">SUM(G33:G34)</f>
        <v>12654.09375</v>
      </c>
      <c r="H35" s="213" t="n">
        <f aca="false">SUM(H33:H34)</f>
        <v>12654.09375</v>
      </c>
      <c r="I35" s="213" t="n">
        <f aca="false">SUM(I33:I34)</f>
        <v>12654.09375</v>
      </c>
      <c r="J35" s="213" t="n">
        <f aca="false">SUM(J33:J34)</f>
        <v>12654.09375</v>
      </c>
      <c r="K35" s="213" t="n">
        <f aca="false">SUM(K33:K34)</f>
        <v>12654.09375</v>
      </c>
      <c r="L35" s="213" t="n">
        <f aca="false">SUM(L33:L34)</f>
        <v>12654.09375</v>
      </c>
      <c r="M35" s="213" t="n">
        <f aca="false">SUM(M33:M34)</f>
        <v>12654.09375</v>
      </c>
      <c r="N35" s="213" t="n">
        <f aca="false">SUM(N33:N34)</f>
        <v>12654.09375</v>
      </c>
      <c r="O35" s="213" t="n">
        <f aca="false">SUM(O33:O34)</f>
        <v>12654.09375</v>
      </c>
      <c r="P35" s="214" t="n">
        <f aca="false">SUM(P33:P34)</f>
        <v>150966.28125</v>
      </c>
      <c r="Q35" s="209"/>
      <c r="R35" s="215"/>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09"/>
      <c r="BR35" s="209"/>
      <c r="BS35" s="209"/>
      <c r="BT35" s="209"/>
      <c r="BU35" s="209"/>
      <c r="BV35" s="209"/>
      <c r="BW35" s="209"/>
      <c r="BX35" s="209"/>
      <c r="BY35" s="209"/>
      <c r="BZ35" s="209"/>
      <c r="CA35" s="209"/>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09"/>
      <c r="FB35" s="209"/>
      <c r="FC35" s="209"/>
      <c r="FD35" s="209"/>
      <c r="FE35" s="209"/>
      <c r="FF35" s="209"/>
      <c r="FG35" s="209"/>
      <c r="FH35" s="209"/>
      <c r="FI35" s="209"/>
      <c r="FJ35" s="209"/>
      <c r="FK35" s="209"/>
      <c r="FL35" s="209"/>
      <c r="FM35" s="209"/>
      <c r="FN35" s="209"/>
      <c r="FO35" s="209"/>
      <c r="FP35" s="209"/>
      <c r="FQ35" s="209"/>
      <c r="FR35" s="209"/>
      <c r="FS35" s="209"/>
      <c r="FT35" s="209"/>
      <c r="FU35" s="209"/>
      <c r="FV35" s="209"/>
      <c r="FW35" s="209"/>
      <c r="FX35" s="209"/>
      <c r="FY35" s="209"/>
      <c r="FZ35" s="209"/>
      <c r="GA35" s="209"/>
      <c r="GB35" s="209"/>
      <c r="GC35" s="209"/>
      <c r="GD35" s="209"/>
      <c r="GE35" s="209"/>
      <c r="GF35" s="209"/>
      <c r="GG35" s="209"/>
      <c r="GH35" s="209"/>
      <c r="GI35" s="209"/>
      <c r="GJ35" s="209"/>
      <c r="GK35" s="209"/>
      <c r="GL35" s="209"/>
      <c r="GM35" s="209"/>
      <c r="GN35" s="209"/>
      <c r="GO35" s="209"/>
      <c r="GP35" s="209"/>
      <c r="GQ35" s="209"/>
      <c r="GR35" s="209"/>
      <c r="GS35" s="209"/>
      <c r="GT35" s="209"/>
      <c r="GU35" s="209"/>
      <c r="GV35" s="209"/>
      <c r="GW35" s="209"/>
      <c r="GX35" s="209"/>
      <c r="GY35" s="209"/>
      <c r="GZ35" s="209"/>
      <c r="HA35" s="209"/>
      <c r="HB35" s="209"/>
      <c r="HC35" s="209"/>
      <c r="HD35" s="209"/>
      <c r="HE35" s="209"/>
      <c r="HF35" s="209"/>
      <c r="HG35" s="209"/>
      <c r="HH35" s="209"/>
      <c r="HI35" s="209"/>
      <c r="HJ35" s="209"/>
      <c r="HK35" s="209"/>
      <c r="HL35" s="209"/>
      <c r="HM35" s="209"/>
      <c r="HN35" s="209"/>
      <c r="HO35" s="209"/>
      <c r="HP35" s="209"/>
      <c r="HQ35" s="209"/>
      <c r="HR35" s="209"/>
      <c r="HS35" s="209"/>
      <c r="HT35" s="209"/>
      <c r="HU35" s="209"/>
      <c r="HV35" s="209"/>
      <c r="HW35" s="209"/>
      <c r="HX35" s="209"/>
      <c r="HY35" s="209"/>
      <c r="HZ35" s="209"/>
      <c r="IA35" s="209"/>
      <c r="IB35" s="209"/>
      <c r="IC35" s="209"/>
      <c r="ID35" s="209"/>
      <c r="IE35" s="209"/>
      <c r="IF35" s="209"/>
      <c r="IG35" s="209"/>
      <c r="IH35" s="209"/>
      <c r="II35" s="209"/>
      <c r="IJ35" s="209"/>
      <c r="IK35" s="209"/>
      <c r="IL35" s="209"/>
      <c r="IM35" s="209"/>
      <c r="IN35" s="209"/>
      <c r="IO35" s="209"/>
      <c r="IP35" s="209"/>
      <c r="IQ35" s="209"/>
      <c r="IR35" s="209"/>
      <c r="IS35" s="209"/>
      <c r="IT35" s="209"/>
      <c r="IU35" s="209"/>
      <c r="IV35" s="209"/>
      <c r="IW35" s="209"/>
    </row>
    <row r="36" customFormat="false" ht="12.75" hidden="false" customHeight="false" outlineLevel="0" collapsed="false">
      <c r="A36" s="90" t="s">
        <v>53</v>
      </c>
      <c r="B36" s="91" t="s">
        <v>54</v>
      </c>
      <c r="C36" s="97"/>
      <c r="D36" s="167"/>
      <c r="E36" s="167" t="n">
        <f aca="false">D36</f>
        <v>0</v>
      </c>
      <c r="F36" s="167" t="n">
        <f aca="false">E36</f>
        <v>0</v>
      </c>
      <c r="G36" s="167" t="n">
        <f aca="false">F36</f>
        <v>0</v>
      </c>
      <c r="H36" s="167" t="n">
        <f aca="false">G36</f>
        <v>0</v>
      </c>
      <c r="I36" s="167" t="n">
        <f aca="false">H36</f>
        <v>0</v>
      </c>
      <c r="J36" s="167" t="n">
        <f aca="false">I36</f>
        <v>0</v>
      </c>
      <c r="K36" s="167" t="n">
        <f aca="false">J36</f>
        <v>0</v>
      </c>
      <c r="L36" s="167" t="n">
        <f aca="false">K36</f>
        <v>0</v>
      </c>
      <c r="M36" s="167" t="n">
        <f aca="false">L36</f>
        <v>0</v>
      </c>
      <c r="N36" s="167" t="n">
        <f aca="false">M36</f>
        <v>0</v>
      </c>
      <c r="O36" s="167" t="n">
        <f aca="false">N36</f>
        <v>0</v>
      </c>
      <c r="P36" s="211" t="n">
        <f aca="false">SUM(D36:O36)</f>
        <v>0</v>
      </c>
      <c r="R36" s="216"/>
    </row>
    <row r="37" customFormat="false" ht="12.75" hidden="false" customHeight="false" outlineLevel="0" collapsed="false">
      <c r="A37" s="96" t="s">
        <v>55</v>
      </c>
      <c r="B37" s="97" t="s">
        <v>56</v>
      </c>
      <c r="C37" s="97"/>
      <c r="D37" s="167"/>
      <c r="E37" s="167" t="n">
        <f aca="false">D37</f>
        <v>0</v>
      </c>
      <c r="F37" s="167" t="n">
        <f aca="false">E37</f>
        <v>0</v>
      </c>
      <c r="G37" s="167" t="n">
        <f aca="false">F37</f>
        <v>0</v>
      </c>
      <c r="H37" s="167" t="n">
        <f aca="false">G37</f>
        <v>0</v>
      </c>
      <c r="I37" s="167" t="n">
        <f aca="false">H37</f>
        <v>0</v>
      </c>
      <c r="J37" s="167" t="n">
        <f aca="false">I37</f>
        <v>0</v>
      </c>
      <c r="K37" s="167" t="n">
        <f aca="false">J37</f>
        <v>0</v>
      </c>
      <c r="L37" s="167" t="n">
        <f aca="false">K37</f>
        <v>0</v>
      </c>
      <c r="M37" s="167" t="n">
        <f aca="false">L37</f>
        <v>0</v>
      </c>
      <c r="N37" s="167" t="n">
        <f aca="false">M37</f>
        <v>0</v>
      </c>
      <c r="O37" s="167" t="n">
        <f aca="false">N37</f>
        <v>0</v>
      </c>
      <c r="P37" s="211" t="n">
        <f aca="false">SUM(D37:O37)</f>
        <v>0</v>
      </c>
    </row>
    <row r="38" customFormat="false" ht="12.75" hidden="false" customHeight="false" outlineLevel="0" collapsed="false">
      <c r="A38" s="90" t="s">
        <v>57</v>
      </c>
      <c r="B38" s="97" t="s">
        <v>58</v>
      </c>
      <c r="C38" s="97"/>
      <c r="D38" s="167" t="n">
        <f aca="false">Assumptions!H14/12</f>
        <v>0</v>
      </c>
      <c r="E38" s="167" t="n">
        <f aca="false">D38</f>
        <v>0</v>
      </c>
      <c r="F38" s="167" t="n">
        <f aca="false">E38</f>
        <v>0</v>
      </c>
      <c r="G38" s="167" t="n">
        <f aca="false">F38</f>
        <v>0</v>
      </c>
      <c r="H38" s="167" t="n">
        <f aca="false">G38</f>
        <v>0</v>
      </c>
      <c r="I38" s="167" t="n">
        <f aca="false">H38</f>
        <v>0</v>
      </c>
      <c r="J38" s="167" t="n">
        <f aca="false">I38</f>
        <v>0</v>
      </c>
      <c r="K38" s="167" t="n">
        <f aca="false">J38</f>
        <v>0</v>
      </c>
      <c r="L38" s="167" t="n">
        <f aca="false">K38</f>
        <v>0</v>
      </c>
      <c r="M38" s="167" t="n">
        <f aca="false">L38</f>
        <v>0</v>
      </c>
      <c r="N38" s="167" t="n">
        <f aca="false">M38</f>
        <v>0</v>
      </c>
      <c r="O38" s="167" t="n">
        <f aca="false">N38</f>
        <v>0</v>
      </c>
      <c r="P38" s="211" t="n">
        <f aca="false">SUM(D38:O38)</f>
        <v>0</v>
      </c>
    </row>
    <row r="39" customFormat="false" ht="12.75" hidden="false" customHeight="false" outlineLevel="0" collapsed="false">
      <c r="A39" s="90" t="s">
        <v>59</v>
      </c>
      <c r="B39" s="97" t="s">
        <v>60</v>
      </c>
      <c r="C39" s="97"/>
      <c r="D39" s="167" t="n">
        <f aca="false">Assumptions!H15/12</f>
        <v>150</v>
      </c>
      <c r="E39" s="167" t="n">
        <f aca="false">D39</f>
        <v>150</v>
      </c>
      <c r="F39" s="167" t="n">
        <f aca="false">E39</f>
        <v>150</v>
      </c>
      <c r="G39" s="167" t="n">
        <f aca="false">F39</f>
        <v>150</v>
      </c>
      <c r="H39" s="167" t="n">
        <f aca="false">G39</f>
        <v>150</v>
      </c>
      <c r="I39" s="167" t="n">
        <f aca="false">H39</f>
        <v>150</v>
      </c>
      <c r="J39" s="167" t="n">
        <f aca="false">I39</f>
        <v>150</v>
      </c>
      <c r="K39" s="167" t="n">
        <f aca="false">J39</f>
        <v>150</v>
      </c>
      <c r="L39" s="167" t="n">
        <f aca="false">K39</f>
        <v>150</v>
      </c>
      <c r="M39" s="167" t="n">
        <f aca="false">L39</f>
        <v>150</v>
      </c>
      <c r="N39" s="167" t="n">
        <f aca="false">M39</f>
        <v>150</v>
      </c>
      <c r="O39" s="167" t="n">
        <f aca="false">N39</f>
        <v>150</v>
      </c>
      <c r="P39" s="211" t="n">
        <f aca="false">SUM(D39:O39)</f>
        <v>1800</v>
      </c>
    </row>
    <row r="40" customFormat="false" ht="12.75" hidden="false" customHeight="false" outlineLevel="0" collapsed="false">
      <c r="A40" s="96" t="s">
        <v>61</v>
      </c>
      <c r="B40" s="97" t="s">
        <v>62</v>
      </c>
      <c r="C40" s="97"/>
      <c r="D40" s="167" t="n">
        <f aca="false">Assumptions!H16/12</f>
        <v>72</v>
      </c>
      <c r="E40" s="167" t="n">
        <f aca="false">D40</f>
        <v>72</v>
      </c>
      <c r="F40" s="167" t="n">
        <f aca="false">E40</f>
        <v>72</v>
      </c>
      <c r="G40" s="167" t="n">
        <f aca="false">F40</f>
        <v>72</v>
      </c>
      <c r="H40" s="167" t="n">
        <f aca="false">G40</f>
        <v>72</v>
      </c>
      <c r="I40" s="167" t="n">
        <f aca="false">H40</f>
        <v>72</v>
      </c>
      <c r="J40" s="167" t="n">
        <f aca="false">I40</f>
        <v>72</v>
      </c>
      <c r="K40" s="167" t="n">
        <f aca="false">J40</f>
        <v>72</v>
      </c>
      <c r="L40" s="167" t="n">
        <f aca="false">K40</f>
        <v>72</v>
      </c>
      <c r="M40" s="167" t="n">
        <f aca="false">L40</f>
        <v>72</v>
      </c>
      <c r="N40" s="167" t="n">
        <f aca="false">M40</f>
        <v>72</v>
      </c>
      <c r="O40" s="167" t="n">
        <f aca="false">N40</f>
        <v>72</v>
      </c>
      <c r="P40" s="211" t="n">
        <f aca="false">SUM(D40:O40)</f>
        <v>864</v>
      </c>
    </row>
    <row r="41" customFormat="false" ht="12.75" hidden="false" customHeight="false" outlineLevel="0" collapsed="false">
      <c r="A41" s="90" t="s">
        <v>63</v>
      </c>
      <c r="B41" s="97" t="s">
        <v>64</v>
      </c>
      <c r="C41" s="97"/>
      <c r="D41" s="167"/>
      <c r="E41" s="167" t="n">
        <f aca="false">D41</f>
        <v>0</v>
      </c>
      <c r="F41" s="167" t="n">
        <f aca="false">E41</f>
        <v>0</v>
      </c>
      <c r="G41" s="167" t="n">
        <f aca="false">F41</f>
        <v>0</v>
      </c>
      <c r="H41" s="167" t="n">
        <f aca="false">G41</f>
        <v>0</v>
      </c>
      <c r="I41" s="167" t="n">
        <f aca="false">H41</f>
        <v>0</v>
      </c>
      <c r="J41" s="167" t="n">
        <f aca="false">I41</f>
        <v>0</v>
      </c>
      <c r="K41" s="167" t="n">
        <f aca="false">J41</f>
        <v>0</v>
      </c>
      <c r="L41" s="167" t="n">
        <f aca="false">K41</f>
        <v>0</v>
      </c>
      <c r="M41" s="167" t="n">
        <f aca="false">L41</f>
        <v>0</v>
      </c>
      <c r="N41" s="167" t="n">
        <f aca="false">M41</f>
        <v>0</v>
      </c>
      <c r="O41" s="167" t="n">
        <f aca="false">N41</f>
        <v>0</v>
      </c>
      <c r="P41" s="211" t="n">
        <f aca="false">SUM(D41:O41)</f>
        <v>0</v>
      </c>
    </row>
    <row r="42" customFormat="false" ht="12.75" hidden="false" customHeight="false" outlineLevel="0" collapsed="false">
      <c r="A42" s="96" t="s">
        <v>65</v>
      </c>
      <c r="B42" s="97" t="s">
        <v>66</v>
      </c>
      <c r="C42" s="97"/>
      <c r="D42" s="167" t="n">
        <f aca="false">+Assumptions!H18/12</f>
        <v>1350</v>
      </c>
      <c r="E42" s="167" t="n">
        <f aca="false">D42</f>
        <v>1350</v>
      </c>
      <c r="F42" s="167" t="n">
        <f aca="false">E42</f>
        <v>1350</v>
      </c>
      <c r="G42" s="167" t="n">
        <f aca="false">F42</f>
        <v>1350</v>
      </c>
      <c r="H42" s="167" t="n">
        <f aca="false">G42</f>
        <v>1350</v>
      </c>
      <c r="I42" s="167" t="n">
        <f aca="false">H42</f>
        <v>1350</v>
      </c>
      <c r="J42" s="167" t="n">
        <f aca="false">I42</f>
        <v>1350</v>
      </c>
      <c r="K42" s="167" t="n">
        <f aca="false">J42</f>
        <v>1350</v>
      </c>
      <c r="L42" s="167" t="n">
        <f aca="false">K42</f>
        <v>1350</v>
      </c>
      <c r="M42" s="167" t="n">
        <f aca="false">L42</f>
        <v>1350</v>
      </c>
      <c r="N42" s="167" t="n">
        <f aca="false">M42</f>
        <v>1350</v>
      </c>
      <c r="O42" s="167" t="n">
        <f aca="false">N42</f>
        <v>1350</v>
      </c>
      <c r="P42" s="211" t="n">
        <f aca="false">SUM(D42:O42)</f>
        <v>16200</v>
      </c>
    </row>
    <row r="43" customFormat="false" ht="12.75" hidden="false" customHeight="false" outlineLevel="0" collapsed="false">
      <c r="A43" s="96" t="s">
        <v>67</v>
      </c>
      <c r="B43" s="97" t="s">
        <v>68</v>
      </c>
      <c r="C43" s="97"/>
      <c r="D43" s="217" t="n">
        <f aca="false">+Assumptions!H19/12</f>
        <v>540</v>
      </c>
      <c r="E43" s="217" t="n">
        <f aca="false">D43</f>
        <v>540</v>
      </c>
      <c r="F43" s="217" t="n">
        <f aca="false">E43</f>
        <v>540</v>
      </c>
      <c r="G43" s="217" t="n">
        <f aca="false">F43</f>
        <v>540</v>
      </c>
      <c r="H43" s="217" t="n">
        <f aca="false">G43</f>
        <v>540</v>
      </c>
      <c r="I43" s="217" t="n">
        <f aca="false">H43</f>
        <v>540</v>
      </c>
      <c r="J43" s="217" t="n">
        <f aca="false">I43</f>
        <v>540</v>
      </c>
      <c r="K43" s="217" t="n">
        <f aca="false">J43</f>
        <v>540</v>
      </c>
      <c r="L43" s="217" t="n">
        <f aca="false">K43</f>
        <v>540</v>
      </c>
      <c r="M43" s="217" t="n">
        <f aca="false">L43</f>
        <v>540</v>
      </c>
      <c r="N43" s="217" t="n">
        <f aca="false">M43</f>
        <v>540</v>
      </c>
      <c r="O43" s="217" t="n">
        <f aca="false">N43</f>
        <v>540</v>
      </c>
      <c r="P43" s="212" t="n">
        <f aca="false">SUM(D43:O43)</f>
        <v>6480</v>
      </c>
    </row>
    <row r="44" customFormat="false" ht="12.75" hidden="false" customHeight="false" outlineLevel="0" collapsed="false">
      <c r="A44" s="102"/>
      <c r="B44" s="99" t="s">
        <v>69</v>
      </c>
      <c r="C44" s="103"/>
      <c r="D44" s="213" t="n">
        <f aca="false">SUM(D36:D43)</f>
        <v>2112</v>
      </c>
      <c r="E44" s="213" t="n">
        <f aca="false">SUM(E36:E43)</f>
        <v>2112</v>
      </c>
      <c r="F44" s="213" t="n">
        <f aca="false">SUM(F36:F43)</f>
        <v>2112</v>
      </c>
      <c r="G44" s="213" t="n">
        <f aca="false">SUM(G36:G43)</f>
        <v>2112</v>
      </c>
      <c r="H44" s="213" t="n">
        <f aca="false">SUM(H36:H43)</f>
        <v>2112</v>
      </c>
      <c r="I44" s="213" t="n">
        <f aca="false">SUM(I36:I43)</f>
        <v>2112</v>
      </c>
      <c r="J44" s="213" t="n">
        <f aca="false">SUM(J36:J43)</f>
        <v>2112</v>
      </c>
      <c r="K44" s="213" t="n">
        <f aca="false">SUM(K36:K43)</f>
        <v>2112</v>
      </c>
      <c r="L44" s="213" t="n">
        <f aca="false">SUM(L36:L43)</f>
        <v>2112</v>
      </c>
      <c r="M44" s="213" t="n">
        <f aca="false">SUM(M36:M43)</f>
        <v>2112</v>
      </c>
      <c r="N44" s="213" t="n">
        <f aca="false">SUM(N36:N43)</f>
        <v>2112</v>
      </c>
      <c r="O44" s="213" t="n">
        <f aca="false">SUM(O36:O43)</f>
        <v>2112</v>
      </c>
      <c r="P44" s="214" t="n">
        <f aca="false">SUM(P36:P43)</f>
        <v>25344</v>
      </c>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c r="HP44" s="209"/>
      <c r="HQ44" s="209"/>
      <c r="HR44" s="209"/>
      <c r="HS44" s="209"/>
      <c r="HT44" s="209"/>
      <c r="HU44" s="209"/>
      <c r="HV44" s="209"/>
      <c r="HW44" s="209"/>
      <c r="HX44" s="209"/>
      <c r="HY44" s="209"/>
      <c r="HZ44" s="209"/>
      <c r="IA44" s="209"/>
      <c r="IB44" s="209"/>
      <c r="IC44" s="209"/>
      <c r="ID44" s="209"/>
      <c r="IE44" s="209"/>
      <c r="IF44" s="209"/>
      <c r="IG44" s="209"/>
      <c r="IH44" s="209"/>
      <c r="II44" s="209"/>
      <c r="IJ44" s="209"/>
      <c r="IK44" s="209"/>
      <c r="IL44" s="209"/>
      <c r="IM44" s="209"/>
      <c r="IN44" s="209"/>
      <c r="IO44" s="209"/>
      <c r="IP44" s="209"/>
      <c r="IQ44" s="209"/>
      <c r="IR44" s="209"/>
      <c r="IS44" s="209"/>
      <c r="IT44" s="209"/>
      <c r="IU44" s="209"/>
      <c r="IV44" s="209"/>
      <c r="IW44" s="209"/>
    </row>
    <row r="45" customFormat="false" ht="12.75" hidden="false" customHeight="false" outlineLevel="0" collapsed="false">
      <c r="A45" s="102" t="s">
        <v>70</v>
      </c>
      <c r="B45" s="103" t="s">
        <v>71</v>
      </c>
      <c r="C45" s="103"/>
      <c r="D45" s="213"/>
      <c r="E45" s="213" t="n">
        <f aca="false">D45</f>
        <v>0</v>
      </c>
      <c r="F45" s="213" t="n">
        <f aca="false">E45</f>
        <v>0</v>
      </c>
      <c r="G45" s="213" t="n">
        <f aca="false">F45</f>
        <v>0</v>
      </c>
      <c r="H45" s="213" t="n">
        <f aca="false">G45</f>
        <v>0</v>
      </c>
      <c r="I45" s="213" t="n">
        <f aca="false">H45</f>
        <v>0</v>
      </c>
      <c r="J45" s="213" t="n">
        <f aca="false">I45</f>
        <v>0</v>
      </c>
      <c r="K45" s="213" t="n">
        <f aca="false">J45</f>
        <v>0</v>
      </c>
      <c r="L45" s="213" t="n">
        <f aca="false">K45</f>
        <v>0</v>
      </c>
      <c r="M45" s="213" t="n">
        <f aca="false">L45</f>
        <v>0</v>
      </c>
      <c r="N45" s="213" t="n">
        <f aca="false">M45</f>
        <v>0</v>
      </c>
      <c r="O45" s="213" t="n">
        <f aca="false">N45</f>
        <v>0</v>
      </c>
      <c r="P45" s="214" t="n">
        <f aca="false">SUM(D45:O45)</f>
        <v>0</v>
      </c>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c r="HP45" s="209"/>
      <c r="HQ45" s="209"/>
      <c r="HR45" s="209"/>
      <c r="HS45" s="209"/>
      <c r="HT45" s="209"/>
      <c r="HU45" s="209"/>
      <c r="HV45" s="209"/>
      <c r="HW45" s="209"/>
      <c r="HX45" s="209"/>
      <c r="HY45" s="209"/>
      <c r="HZ45" s="209"/>
      <c r="IA45" s="209"/>
      <c r="IB45" s="209"/>
      <c r="IC45" s="209"/>
      <c r="ID45" s="209"/>
      <c r="IE45" s="209"/>
      <c r="IF45" s="209"/>
      <c r="IG45" s="209"/>
      <c r="IH45" s="209"/>
      <c r="II45" s="209"/>
      <c r="IJ45" s="209"/>
      <c r="IK45" s="209"/>
      <c r="IL45" s="209"/>
      <c r="IM45" s="209"/>
      <c r="IN45" s="209"/>
      <c r="IO45" s="209"/>
      <c r="IP45" s="209"/>
      <c r="IQ45" s="209"/>
      <c r="IR45" s="209"/>
      <c r="IS45" s="209"/>
      <c r="IT45" s="209"/>
      <c r="IU45" s="209"/>
      <c r="IV45" s="209"/>
      <c r="IW45" s="209"/>
    </row>
    <row r="46" customFormat="false" ht="12.75" hidden="false" customHeight="false" outlineLevel="0" collapsed="false">
      <c r="A46" s="102" t="s">
        <v>72</v>
      </c>
      <c r="B46" s="99" t="s">
        <v>223</v>
      </c>
      <c r="C46" s="103"/>
      <c r="D46" s="213"/>
      <c r="E46" s="213" t="n">
        <f aca="false">D46</f>
        <v>0</v>
      </c>
      <c r="F46" s="213" t="n">
        <f aca="false">E46</f>
        <v>0</v>
      </c>
      <c r="G46" s="213" t="n">
        <f aca="false">F46</f>
        <v>0</v>
      </c>
      <c r="H46" s="213" t="n">
        <f aca="false">G46</f>
        <v>0</v>
      </c>
      <c r="I46" s="213" t="n">
        <f aca="false">H46</f>
        <v>0</v>
      </c>
      <c r="J46" s="213" t="n">
        <f aca="false">I46</f>
        <v>0</v>
      </c>
      <c r="K46" s="213" t="n">
        <f aca="false">J46</f>
        <v>0</v>
      </c>
      <c r="L46" s="213" t="n">
        <f aca="false">K46</f>
        <v>0</v>
      </c>
      <c r="M46" s="213" t="n">
        <f aca="false">L46</f>
        <v>0</v>
      </c>
      <c r="N46" s="213" t="n">
        <f aca="false">M46</f>
        <v>0</v>
      </c>
      <c r="O46" s="213" t="n">
        <f aca="false">N46</f>
        <v>0</v>
      </c>
      <c r="P46" s="214" t="n">
        <f aca="false">SUM(D46:O46)</f>
        <v>0</v>
      </c>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c r="HP46" s="209"/>
      <c r="HQ46" s="209"/>
      <c r="HR46" s="209"/>
      <c r="HS46" s="209"/>
      <c r="HT46" s="209"/>
      <c r="HU46" s="209"/>
      <c r="HV46" s="209"/>
      <c r="HW46" s="209"/>
      <c r="HX46" s="209"/>
      <c r="HY46" s="209"/>
      <c r="HZ46" s="209"/>
      <c r="IA46" s="209"/>
      <c r="IB46" s="209"/>
      <c r="IC46" s="209"/>
      <c r="ID46" s="209"/>
      <c r="IE46" s="209"/>
      <c r="IF46" s="209"/>
      <c r="IG46" s="209"/>
      <c r="IH46" s="209"/>
      <c r="II46" s="209"/>
      <c r="IJ46" s="209"/>
      <c r="IK46" s="209"/>
      <c r="IL46" s="209"/>
      <c r="IM46" s="209"/>
      <c r="IN46" s="209"/>
      <c r="IO46" s="209"/>
      <c r="IP46" s="209"/>
      <c r="IQ46" s="209"/>
      <c r="IR46" s="209"/>
      <c r="IS46" s="209"/>
      <c r="IT46" s="209"/>
      <c r="IU46" s="209"/>
      <c r="IV46" s="209"/>
      <c r="IW46" s="209"/>
    </row>
    <row r="47" customFormat="false" ht="12.75" hidden="false" customHeight="false" outlineLevel="0" collapsed="false">
      <c r="A47" s="102" t="s">
        <v>74</v>
      </c>
      <c r="B47" s="103" t="s">
        <v>75</v>
      </c>
      <c r="C47" s="103"/>
      <c r="D47" s="213" t="n">
        <f aca="false">SUM(Headcount!C66:C70)</f>
        <v>24000</v>
      </c>
      <c r="E47" s="213" t="n">
        <f aca="false">SUM(Headcount!D66:D70)</f>
        <v>24000</v>
      </c>
      <c r="F47" s="213" t="n">
        <f aca="false">SUM(Headcount!E66:E70)</f>
        <v>24000</v>
      </c>
      <c r="G47" s="213" t="n">
        <f aca="false">SUM(Headcount!F66:F70)</f>
        <v>24000</v>
      </c>
      <c r="H47" s="213" t="n">
        <f aca="false">SUM(Headcount!G66:G70)</f>
        <v>24000</v>
      </c>
      <c r="I47" s="213" t="n">
        <f aca="false">SUM(Headcount!H66:H70)</f>
        <v>24000</v>
      </c>
      <c r="J47" s="213" t="n">
        <f aca="false">SUM(Headcount!I66:I70)</f>
        <v>24000</v>
      </c>
      <c r="K47" s="213" t="n">
        <f aca="false">SUM(Headcount!J66:J70)</f>
        <v>24000</v>
      </c>
      <c r="L47" s="213" t="n">
        <f aca="false">SUM(Headcount!K66:K70)</f>
        <v>24000</v>
      </c>
      <c r="M47" s="213" t="n">
        <f aca="false">SUM(Headcount!L66:L70)</f>
        <v>24000</v>
      </c>
      <c r="N47" s="213" t="n">
        <f aca="false">SUM(Headcount!M66:M70)</f>
        <v>24000</v>
      </c>
      <c r="O47" s="213" t="n">
        <f aca="false">SUM(Headcount!N66:N70)</f>
        <v>24000</v>
      </c>
      <c r="P47" s="214" t="n">
        <f aca="false">SUM(D47:O47)</f>
        <v>288000</v>
      </c>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c r="HP47" s="209"/>
      <c r="HQ47" s="209"/>
      <c r="HR47" s="209"/>
      <c r="HS47" s="209"/>
      <c r="HT47" s="209"/>
      <c r="HU47" s="209"/>
      <c r="HV47" s="209"/>
      <c r="HW47" s="209"/>
      <c r="HX47" s="209"/>
      <c r="HY47" s="209"/>
      <c r="HZ47" s="209"/>
      <c r="IA47" s="209"/>
      <c r="IB47" s="209"/>
      <c r="IC47" s="209"/>
      <c r="ID47" s="209"/>
      <c r="IE47" s="209"/>
      <c r="IF47" s="209"/>
      <c r="IG47" s="209"/>
      <c r="IH47" s="209"/>
      <c r="II47" s="209"/>
      <c r="IJ47" s="209"/>
      <c r="IK47" s="209"/>
      <c r="IL47" s="209"/>
      <c r="IM47" s="209"/>
      <c r="IN47" s="209"/>
      <c r="IO47" s="209"/>
      <c r="IP47" s="209"/>
      <c r="IQ47" s="209"/>
      <c r="IR47" s="209"/>
      <c r="IS47" s="209"/>
      <c r="IT47" s="209"/>
      <c r="IU47" s="209"/>
      <c r="IV47" s="209"/>
      <c r="IW47" s="209"/>
    </row>
    <row r="48" customFormat="false" ht="12.75" hidden="false" customHeight="false" outlineLevel="0" collapsed="false">
      <c r="A48" s="102" t="s">
        <v>77</v>
      </c>
      <c r="B48" s="103" t="s">
        <v>78</v>
      </c>
      <c r="C48" s="103"/>
      <c r="D48" s="213" t="n">
        <f aca="false">Assumptions!H24/12</f>
        <v>0</v>
      </c>
      <c r="E48" s="213" t="n">
        <f aca="false">D48</f>
        <v>0</v>
      </c>
      <c r="F48" s="213" t="n">
        <f aca="false">E48</f>
        <v>0</v>
      </c>
      <c r="G48" s="213" t="n">
        <f aca="false">F48</f>
        <v>0</v>
      </c>
      <c r="H48" s="213" t="n">
        <f aca="false">G48</f>
        <v>0</v>
      </c>
      <c r="I48" s="213" t="n">
        <f aca="false">H48</f>
        <v>0</v>
      </c>
      <c r="J48" s="213" t="n">
        <f aca="false">I48</f>
        <v>0</v>
      </c>
      <c r="K48" s="213" t="n">
        <f aca="false">J48</f>
        <v>0</v>
      </c>
      <c r="L48" s="213" t="n">
        <f aca="false">K48</f>
        <v>0</v>
      </c>
      <c r="M48" s="213" t="n">
        <f aca="false">L48</f>
        <v>0</v>
      </c>
      <c r="N48" s="213" t="n">
        <f aca="false">M48</f>
        <v>0</v>
      </c>
      <c r="O48" s="213" t="n">
        <f aca="false">N48</f>
        <v>0</v>
      </c>
      <c r="P48" s="214" t="n">
        <f aca="false">SUM(D48:O48)</f>
        <v>0</v>
      </c>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c r="HP48" s="209"/>
      <c r="HQ48" s="209"/>
      <c r="HR48" s="209"/>
      <c r="HS48" s="209"/>
      <c r="HT48" s="209"/>
      <c r="HU48" s="209"/>
      <c r="HV48" s="209"/>
      <c r="HW48" s="209"/>
      <c r="HX48" s="209"/>
      <c r="HY48" s="209"/>
      <c r="HZ48" s="209"/>
      <c r="IA48" s="209"/>
      <c r="IB48" s="209"/>
      <c r="IC48" s="209"/>
      <c r="ID48" s="209"/>
      <c r="IE48" s="209"/>
      <c r="IF48" s="209"/>
      <c r="IG48" s="209"/>
      <c r="IH48" s="209"/>
      <c r="II48" s="209"/>
      <c r="IJ48" s="209"/>
      <c r="IK48" s="209"/>
      <c r="IL48" s="209"/>
      <c r="IM48" s="209"/>
      <c r="IN48" s="209"/>
      <c r="IO48" s="209"/>
      <c r="IP48" s="209"/>
      <c r="IQ48" s="209"/>
      <c r="IR48" s="209"/>
      <c r="IS48" s="209"/>
      <c r="IT48" s="209"/>
      <c r="IU48" s="209"/>
      <c r="IV48" s="209"/>
      <c r="IW48" s="209"/>
    </row>
    <row r="49" customFormat="false" ht="12.75" hidden="false" customHeight="false" outlineLevel="0" collapsed="false">
      <c r="A49" s="90" t="s">
        <v>79</v>
      </c>
      <c r="B49" s="97" t="s">
        <v>80</v>
      </c>
      <c r="C49" s="97"/>
      <c r="D49" s="167"/>
      <c r="E49" s="167" t="n">
        <f aca="false">D49</f>
        <v>0</v>
      </c>
      <c r="F49" s="167" t="n">
        <f aca="false">E49</f>
        <v>0</v>
      </c>
      <c r="G49" s="167" t="n">
        <f aca="false">F49</f>
        <v>0</v>
      </c>
      <c r="H49" s="167" t="n">
        <f aca="false">G49</f>
        <v>0</v>
      </c>
      <c r="I49" s="167" t="n">
        <f aca="false">H49</f>
        <v>0</v>
      </c>
      <c r="J49" s="167" t="n">
        <f aca="false">I49</f>
        <v>0</v>
      </c>
      <c r="K49" s="167" t="n">
        <f aca="false">J49</f>
        <v>0</v>
      </c>
      <c r="L49" s="167" t="n">
        <f aca="false">K49</f>
        <v>0</v>
      </c>
      <c r="M49" s="167" t="n">
        <f aca="false">L49</f>
        <v>0</v>
      </c>
      <c r="N49" s="167" t="n">
        <f aca="false">M49</f>
        <v>0</v>
      </c>
      <c r="O49" s="167" t="n">
        <f aca="false">N49</f>
        <v>0</v>
      </c>
      <c r="P49" s="211" t="n">
        <f aca="false">SUM(D49:O49)</f>
        <v>0</v>
      </c>
    </row>
    <row r="50" customFormat="false" ht="12.75" hidden="false" customHeight="false" outlineLevel="0" collapsed="false">
      <c r="A50" s="90" t="s">
        <v>81</v>
      </c>
      <c r="B50" s="97" t="s">
        <v>82</v>
      </c>
      <c r="C50" s="97"/>
      <c r="D50" s="167"/>
      <c r="E50" s="167" t="n">
        <f aca="false">D50</f>
        <v>0</v>
      </c>
      <c r="F50" s="167" t="n">
        <f aca="false">E50</f>
        <v>0</v>
      </c>
      <c r="G50" s="167" t="n">
        <f aca="false">F50</f>
        <v>0</v>
      </c>
      <c r="H50" s="167" t="n">
        <f aca="false">G50</f>
        <v>0</v>
      </c>
      <c r="I50" s="167" t="n">
        <f aca="false">H50</f>
        <v>0</v>
      </c>
      <c r="J50" s="167" t="n">
        <f aca="false">I50</f>
        <v>0</v>
      </c>
      <c r="K50" s="167" t="n">
        <f aca="false">J50</f>
        <v>0</v>
      </c>
      <c r="L50" s="167" t="n">
        <f aca="false">K50</f>
        <v>0</v>
      </c>
      <c r="M50" s="167" t="n">
        <f aca="false">L50</f>
        <v>0</v>
      </c>
      <c r="N50" s="167" t="n">
        <f aca="false">M50</f>
        <v>0</v>
      </c>
      <c r="O50" s="167" t="n">
        <f aca="false">N50</f>
        <v>0</v>
      </c>
      <c r="P50" s="211" t="n">
        <f aca="false">SUM(D50:O50)</f>
        <v>0</v>
      </c>
    </row>
    <row r="51" customFormat="false" ht="12.75" hidden="false" customHeight="false" outlineLevel="0" collapsed="false">
      <c r="A51" s="90" t="s">
        <v>83</v>
      </c>
      <c r="B51" s="91" t="s">
        <v>84</v>
      </c>
      <c r="C51" s="97"/>
      <c r="D51" s="167"/>
      <c r="E51" s="167" t="n">
        <f aca="false">D51</f>
        <v>0</v>
      </c>
      <c r="F51" s="167" t="n">
        <f aca="false">E51</f>
        <v>0</v>
      </c>
      <c r="G51" s="167" t="n">
        <f aca="false">F51</f>
        <v>0</v>
      </c>
      <c r="H51" s="167" t="n">
        <f aca="false">G51</f>
        <v>0</v>
      </c>
      <c r="I51" s="167" t="n">
        <f aca="false">H51</f>
        <v>0</v>
      </c>
      <c r="J51" s="167" t="n">
        <f aca="false">I51</f>
        <v>0</v>
      </c>
      <c r="K51" s="167" t="n">
        <f aca="false">J51</f>
        <v>0</v>
      </c>
      <c r="L51" s="167" t="n">
        <f aca="false">K51</f>
        <v>0</v>
      </c>
      <c r="M51" s="167" t="n">
        <f aca="false">L51</f>
        <v>0</v>
      </c>
      <c r="N51" s="167" t="n">
        <f aca="false">M51</f>
        <v>0</v>
      </c>
      <c r="O51" s="167" t="n">
        <f aca="false">N51</f>
        <v>0</v>
      </c>
      <c r="P51" s="211" t="n">
        <f aca="false">SUM(D51:O51)</f>
        <v>0</v>
      </c>
    </row>
    <row r="52" customFormat="false" ht="12.75" hidden="false" customHeight="false" outlineLevel="0" collapsed="false">
      <c r="A52" s="90" t="s">
        <v>85</v>
      </c>
      <c r="B52" s="91" t="s">
        <v>86</v>
      </c>
      <c r="C52" s="97"/>
      <c r="D52" s="167"/>
      <c r="E52" s="167" t="n">
        <f aca="false">D52</f>
        <v>0</v>
      </c>
      <c r="F52" s="167" t="n">
        <f aca="false">E52</f>
        <v>0</v>
      </c>
      <c r="G52" s="167" t="n">
        <f aca="false">F52</f>
        <v>0</v>
      </c>
      <c r="H52" s="167" t="n">
        <f aca="false">G52</f>
        <v>0</v>
      </c>
      <c r="I52" s="167" t="n">
        <f aca="false">H52</f>
        <v>0</v>
      </c>
      <c r="J52" s="167" t="n">
        <f aca="false">I52</f>
        <v>0</v>
      </c>
      <c r="K52" s="167" t="n">
        <f aca="false">J52</f>
        <v>0</v>
      </c>
      <c r="L52" s="167" t="n">
        <f aca="false">K52</f>
        <v>0</v>
      </c>
      <c r="M52" s="167" t="n">
        <f aca="false">L52</f>
        <v>0</v>
      </c>
      <c r="N52" s="167" t="n">
        <f aca="false">M52</f>
        <v>0</v>
      </c>
      <c r="O52" s="167" t="n">
        <f aca="false">N52</f>
        <v>0</v>
      </c>
      <c r="P52" s="211" t="n">
        <f aca="false">SUM(D52:O52)</f>
        <v>0</v>
      </c>
    </row>
    <row r="53" customFormat="false" ht="12.75" hidden="false" customHeight="false" outlineLevel="0" collapsed="false">
      <c r="A53" s="90" t="s">
        <v>87</v>
      </c>
      <c r="B53" s="97" t="s">
        <v>88</v>
      </c>
      <c r="C53" s="97"/>
      <c r="D53" s="217" t="n">
        <f aca="false">Assumptions!H29/12</f>
        <v>45</v>
      </c>
      <c r="E53" s="217" t="n">
        <f aca="false">D53</f>
        <v>45</v>
      </c>
      <c r="F53" s="217" t="n">
        <f aca="false">E53</f>
        <v>45</v>
      </c>
      <c r="G53" s="217" t="n">
        <f aca="false">F53</f>
        <v>45</v>
      </c>
      <c r="H53" s="217" t="n">
        <f aca="false">G53</f>
        <v>45</v>
      </c>
      <c r="I53" s="217" t="n">
        <f aca="false">H53</f>
        <v>45</v>
      </c>
      <c r="J53" s="217" t="n">
        <f aca="false">I53</f>
        <v>45</v>
      </c>
      <c r="K53" s="217" t="n">
        <f aca="false">J53</f>
        <v>45</v>
      </c>
      <c r="L53" s="217" t="n">
        <f aca="false">K53</f>
        <v>45</v>
      </c>
      <c r="M53" s="217" t="n">
        <f aca="false">L53</f>
        <v>45</v>
      </c>
      <c r="N53" s="217" t="n">
        <f aca="false">M53</f>
        <v>45</v>
      </c>
      <c r="O53" s="217" t="n">
        <f aca="false">N53</f>
        <v>45</v>
      </c>
      <c r="P53" s="212" t="n">
        <f aca="false">SUM(D53:O53)</f>
        <v>540</v>
      </c>
    </row>
    <row r="54" customFormat="false" ht="12.75" hidden="false" customHeight="false" outlineLevel="0" collapsed="false">
      <c r="A54" s="102"/>
      <c r="B54" s="99" t="s">
        <v>89</v>
      </c>
      <c r="C54" s="103"/>
      <c r="D54" s="213" t="n">
        <f aca="false">SUM(D49:D53)</f>
        <v>45</v>
      </c>
      <c r="E54" s="213" t="n">
        <f aca="false">SUM(E49:E53)</f>
        <v>45</v>
      </c>
      <c r="F54" s="213" t="n">
        <f aca="false">SUM(F49:F53)</f>
        <v>45</v>
      </c>
      <c r="G54" s="213" t="n">
        <f aca="false">SUM(G49:G53)</f>
        <v>45</v>
      </c>
      <c r="H54" s="213" t="n">
        <f aca="false">SUM(H49:H53)</f>
        <v>45</v>
      </c>
      <c r="I54" s="213" t="n">
        <f aca="false">SUM(I49:I53)</f>
        <v>45</v>
      </c>
      <c r="J54" s="213" t="n">
        <f aca="false">SUM(J49:J53)</f>
        <v>45</v>
      </c>
      <c r="K54" s="213" t="n">
        <f aca="false">SUM(K49:K53)</f>
        <v>45</v>
      </c>
      <c r="L54" s="213" t="n">
        <f aca="false">SUM(L49:L53)</f>
        <v>45</v>
      </c>
      <c r="M54" s="213" t="n">
        <f aca="false">SUM(M49:M53)</f>
        <v>45</v>
      </c>
      <c r="N54" s="213" t="n">
        <f aca="false">SUM(N49:N53)</f>
        <v>45</v>
      </c>
      <c r="O54" s="213" t="n">
        <f aca="false">SUM(O49:O53)</f>
        <v>45</v>
      </c>
      <c r="P54" s="214" t="n">
        <f aca="false">SUM(P49:P53)</f>
        <v>540</v>
      </c>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c r="HP54" s="209"/>
      <c r="HQ54" s="209"/>
      <c r="HR54" s="209"/>
      <c r="HS54" s="209"/>
      <c r="HT54" s="209"/>
      <c r="HU54" s="209"/>
      <c r="HV54" s="209"/>
      <c r="HW54" s="209"/>
      <c r="HX54" s="209"/>
      <c r="HY54" s="209"/>
      <c r="HZ54" s="209"/>
      <c r="IA54" s="209"/>
      <c r="IB54" s="209"/>
      <c r="IC54" s="209"/>
      <c r="ID54" s="209"/>
      <c r="IE54" s="209"/>
      <c r="IF54" s="209"/>
      <c r="IG54" s="209"/>
      <c r="IH54" s="209"/>
      <c r="II54" s="209"/>
      <c r="IJ54" s="209"/>
      <c r="IK54" s="209"/>
      <c r="IL54" s="209"/>
      <c r="IM54" s="209"/>
      <c r="IN54" s="209"/>
      <c r="IO54" s="209"/>
      <c r="IP54" s="209"/>
      <c r="IQ54" s="209"/>
      <c r="IR54" s="209"/>
      <c r="IS54" s="209"/>
      <c r="IT54" s="209"/>
      <c r="IU54" s="209"/>
      <c r="IV54" s="209"/>
      <c r="IW54" s="209"/>
    </row>
    <row r="55" customFormat="false" ht="12.75" hidden="false" customHeight="false" outlineLevel="0" collapsed="false">
      <c r="A55" s="102" t="s">
        <v>90</v>
      </c>
      <c r="B55" s="109" t="s">
        <v>91</v>
      </c>
      <c r="C55" s="103"/>
      <c r="D55" s="213"/>
      <c r="E55" s="213" t="n">
        <f aca="false">D55</f>
        <v>0</v>
      </c>
      <c r="F55" s="213" t="n">
        <f aca="false">E55</f>
        <v>0</v>
      </c>
      <c r="G55" s="213" t="n">
        <f aca="false">F55</f>
        <v>0</v>
      </c>
      <c r="H55" s="213" t="n">
        <f aca="false">G55</f>
        <v>0</v>
      </c>
      <c r="I55" s="213" t="n">
        <f aca="false">H55</f>
        <v>0</v>
      </c>
      <c r="J55" s="213" t="n">
        <f aca="false">I55</f>
        <v>0</v>
      </c>
      <c r="K55" s="213" t="n">
        <f aca="false">J55</f>
        <v>0</v>
      </c>
      <c r="L55" s="213" t="n">
        <f aca="false">K55</f>
        <v>0</v>
      </c>
      <c r="M55" s="213" t="n">
        <f aca="false">L55</f>
        <v>0</v>
      </c>
      <c r="N55" s="213" t="n">
        <f aca="false">M55</f>
        <v>0</v>
      </c>
      <c r="O55" s="213" t="n">
        <f aca="false">N55</f>
        <v>0</v>
      </c>
      <c r="P55" s="214" t="n">
        <f aca="false">SUM(D55:O55)</f>
        <v>0</v>
      </c>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c r="HP55" s="209"/>
      <c r="HQ55" s="209"/>
      <c r="HR55" s="209"/>
      <c r="HS55" s="209"/>
      <c r="HT55" s="209"/>
      <c r="HU55" s="209"/>
      <c r="HV55" s="209"/>
      <c r="HW55" s="209"/>
      <c r="HX55" s="209"/>
      <c r="HY55" s="209"/>
      <c r="HZ55" s="209"/>
      <c r="IA55" s="209"/>
      <c r="IB55" s="209"/>
      <c r="IC55" s="209"/>
      <c r="ID55" s="209"/>
      <c r="IE55" s="209"/>
      <c r="IF55" s="209"/>
      <c r="IG55" s="209"/>
      <c r="IH55" s="209"/>
      <c r="II55" s="209"/>
      <c r="IJ55" s="209"/>
      <c r="IK55" s="209"/>
      <c r="IL55" s="209"/>
      <c r="IM55" s="209"/>
      <c r="IN55" s="209"/>
      <c r="IO55" s="209"/>
      <c r="IP55" s="209"/>
      <c r="IQ55" s="209"/>
      <c r="IR55" s="209"/>
      <c r="IS55" s="209"/>
      <c r="IT55" s="209"/>
      <c r="IU55" s="209"/>
      <c r="IV55" s="209"/>
      <c r="IW55" s="209"/>
    </row>
    <row r="56" customFormat="false" ht="12.75" hidden="false" customHeight="false" outlineLevel="0" collapsed="false">
      <c r="A56" s="102" t="s">
        <v>92</v>
      </c>
      <c r="B56" s="99" t="s">
        <v>93</v>
      </c>
      <c r="C56" s="103"/>
      <c r="D56" s="213"/>
      <c r="E56" s="213" t="n">
        <f aca="false">D56</f>
        <v>0</v>
      </c>
      <c r="F56" s="213" t="n">
        <f aca="false">E56</f>
        <v>0</v>
      </c>
      <c r="G56" s="213" t="n">
        <f aca="false">F56</f>
        <v>0</v>
      </c>
      <c r="H56" s="213" t="n">
        <f aca="false">G56</f>
        <v>0</v>
      </c>
      <c r="I56" s="213" t="n">
        <f aca="false">H56</f>
        <v>0</v>
      </c>
      <c r="J56" s="213" t="n">
        <f aca="false">I56</f>
        <v>0</v>
      </c>
      <c r="K56" s="213" t="n">
        <f aca="false">J56</f>
        <v>0</v>
      </c>
      <c r="L56" s="213" t="n">
        <f aca="false">K56</f>
        <v>0</v>
      </c>
      <c r="M56" s="213" t="n">
        <f aca="false">L56</f>
        <v>0</v>
      </c>
      <c r="N56" s="213" t="n">
        <f aca="false">M56</f>
        <v>0</v>
      </c>
      <c r="O56" s="213" t="n">
        <f aca="false">N56</f>
        <v>0</v>
      </c>
      <c r="P56" s="214" t="n">
        <f aca="false">SUM(D56:O56)</f>
        <v>0</v>
      </c>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c r="HP56" s="209"/>
      <c r="HQ56" s="209"/>
      <c r="HR56" s="209"/>
      <c r="HS56" s="209"/>
      <c r="HT56" s="209"/>
      <c r="HU56" s="209"/>
      <c r="HV56" s="209"/>
      <c r="HW56" s="209"/>
      <c r="HX56" s="209"/>
      <c r="HY56" s="209"/>
      <c r="HZ56" s="209"/>
      <c r="IA56" s="209"/>
      <c r="IB56" s="209"/>
      <c r="IC56" s="209"/>
      <c r="ID56" s="209"/>
      <c r="IE56" s="209"/>
      <c r="IF56" s="209"/>
      <c r="IG56" s="209"/>
      <c r="IH56" s="209"/>
      <c r="II56" s="209"/>
      <c r="IJ56" s="209"/>
      <c r="IK56" s="209"/>
      <c r="IL56" s="209"/>
      <c r="IM56" s="209"/>
      <c r="IN56" s="209"/>
      <c r="IO56" s="209"/>
      <c r="IP56" s="209"/>
      <c r="IQ56" s="209"/>
      <c r="IR56" s="209"/>
      <c r="IS56" s="209"/>
      <c r="IT56" s="209"/>
      <c r="IU56" s="209"/>
      <c r="IV56" s="209"/>
      <c r="IW56" s="209"/>
    </row>
    <row r="57" customFormat="false" ht="12.75" hidden="false" customHeight="false" outlineLevel="0" collapsed="false">
      <c r="A57" s="90" t="s">
        <v>94</v>
      </c>
      <c r="B57" s="97" t="s">
        <v>224</v>
      </c>
      <c r="C57" s="97"/>
      <c r="D57" s="167"/>
      <c r="E57" s="167" t="n">
        <f aca="false">D57</f>
        <v>0</v>
      </c>
      <c r="F57" s="167" t="n">
        <f aca="false">E57</f>
        <v>0</v>
      </c>
      <c r="G57" s="167" t="n">
        <f aca="false">F57</f>
        <v>0</v>
      </c>
      <c r="H57" s="167" t="n">
        <f aca="false">G57</f>
        <v>0</v>
      </c>
      <c r="I57" s="167" t="n">
        <f aca="false">H57</f>
        <v>0</v>
      </c>
      <c r="J57" s="167" t="n">
        <f aca="false">I57</f>
        <v>0</v>
      </c>
      <c r="K57" s="167" t="n">
        <f aca="false">J57</f>
        <v>0</v>
      </c>
      <c r="L57" s="167" t="n">
        <f aca="false">K57</f>
        <v>0</v>
      </c>
      <c r="M57" s="167" t="n">
        <f aca="false">L57</f>
        <v>0</v>
      </c>
      <c r="N57" s="167" t="n">
        <f aca="false">M57</f>
        <v>0</v>
      </c>
      <c r="O57" s="167" t="n">
        <f aca="false">N57</f>
        <v>0</v>
      </c>
      <c r="P57" s="211" t="n">
        <f aca="false">SUM(D57:O57)</f>
        <v>0</v>
      </c>
    </row>
    <row r="58" customFormat="false" ht="12.75" hidden="false" customHeight="false" outlineLevel="0" collapsed="false">
      <c r="A58" s="90" t="s">
        <v>96</v>
      </c>
      <c r="B58" s="97" t="s">
        <v>97</v>
      </c>
      <c r="C58" s="97"/>
      <c r="D58" s="217"/>
      <c r="E58" s="217" t="n">
        <f aca="false">D58</f>
        <v>0</v>
      </c>
      <c r="F58" s="217" t="n">
        <f aca="false">E58</f>
        <v>0</v>
      </c>
      <c r="G58" s="217" t="n">
        <f aca="false">F58</f>
        <v>0</v>
      </c>
      <c r="H58" s="217" t="n">
        <f aca="false">G58</f>
        <v>0</v>
      </c>
      <c r="I58" s="217" t="n">
        <f aca="false">H58</f>
        <v>0</v>
      </c>
      <c r="J58" s="217" t="n">
        <f aca="false">I58</f>
        <v>0</v>
      </c>
      <c r="K58" s="217" t="n">
        <f aca="false">J58</f>
        <v>0</v>
      </c>
      <c r="L58" s="217" t="n">
        <f aca="false">K58</f>
        <v>0</v>
      </c>
      <c r="M58" s="217" t="n">
        <f aca="false">L58</f>
        <v>0</v>
      </c>
      <c r="N58" s="217" t="n">
        <f aca="false">M58</f>
        <v>0</v>
      </c>
      <c r="O58" s="217" t="n">
        <f aca="false">N58</f>
        <v>0</v>
      </c>
      <c r="P58" s="212" t="n">
        <f aca="false">SUM(D58:O58)</f>
        <v>0</v>
      </c>
    </row>
    <row r="59" customFormat="false" ht="12.75" hidden="false" customHeight="false" outlineLevel="0" collapsed="false">
      <c r="A59" s="102"/>
      <c r="B59" s="99" t="s">
        <v>98</v>
      </c>
      <c r="C59" s="103"/>
      <c r="D59" s="213" t="n">
        <f aca="false">SUM(D57:D58)</f>
        <v>0</v>
      </c>
      <c r="E59" s="213" t="n">
        <f aca="false">SUM(E57:E58)</f>
        <v>0</v>
      </c>
      <c r="F59" s="213" t="n">
        <f aca="false">SUM(F57:F58)</f>
        <v>0</v>
      </c>
      <c r="G59" s="213" t="n">
        <f aca="false">SUM(G57:G58)</f>
        <v>0</v>
      </c>
      <c r="H59" s="213" t="n">
        <f aca="false">SUM(H57:H58)</f>
        <v>0</v>
      </c>
      <c r="I59" s="213" t="n">
        <f aca="false">SUM(I57:I58)</f>
        <v>0</v>
      </c>
      <c r="J59" s="213" t="n">
        <f aca="false">SUM(J57:J58)</f>
        <v>0</v>
      </c>
      <c r="K59" s="213" t="n">
        <f aca="false">SUM(K57:K58)</f>
        <v>0</v>
      </c>
      <c r="L59" s="213" t="n">
        <f aca="false">SUM(L57:L58)</f>
        <v>0</v>
      </c>
      <c r="M59" s="213" t="n">
        <f aca="false">SUM(M57:M58)</f>
        <v>0</v>
      </c>
      <c r="N59" s="213" t="n">
        <f aca="false">SUM(N57:N58)</f>
        <v>0</v>
      </c>
      <c r="O59" s="213" t="n">
        <f aca="false">SUM(O57:O58)</f>
        <v>0</v>
      </c>
      <c r="P59" s="214" t="n">
        <f aca="false">SUM(P57:P58)</f>
        <v>0</v>
      </c>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09"/>
      <c r="AP59" s="209"/>
      <c r="AQ59" s="209"/>
      <c r="AR59" s="209"/>
      <c r="AS59" s="209"/>
      <c r="AT59" s="209"/>
      <c r="AU59" s="209"/>
      <c r="AV59" s="209"/>
      <c r="AW59" s="209"/>
      <c r="AX59" s="209"/>
      <c r="AY59" s="209"/>
      <c r="AZ59" s="209"/>
      <c r="BA59" s="209"/>
      <c r="BB59" s="209"/>
      <c r="BC59" s="209"/>
      <c r="BD59" s="209"/>
      <c r="BE59" s="209"/>
      <c r="BF59" s="209"/>
      <c r="BG59" s="209"/>
      <c r="BH59" s="209"/>
      <c r="BI59" s="209"/>
      <c r="BJ59" s="209"/>
      <c r="BK59" s="209"/>
      <c r="BL59" s="209"/>
      <c r="BM59" s="209"/>
      <c r="BN59" s="209"/>
      <c r="BO59" s="209"/>
      <c r="BP59" s="209"/>
      <c r="BQ59" s="209"/>
      <c r="BR59" s="209"/>
      <c r="BS59" s="209"/>
      <c r="BT59" s="209"/>
      <c r="BU59" s="209"/>
      <c r="BV59" s="209"/>
      <c r="BW59" s="209"/>
      <c r="BX59" s="209"/>
      <c r="BY59" s="209"/>
      <c r="BZ59" s="209"/>
      <c r="CA59" s="209"/>
      <c r="CB59" s="209"/>
      <c r="CC59" s="209"/>
      <c r="CD59" s="209"/>
      <c r="CE59" s="209"/>
      <c r="CF59" s="209"/>
      <c r="CG59" s="209"/>
      <c r="CH59" s="209"/>
      <c r="CI59" s="209"/>
      <c r="CJ59" s="209"/>
      <c r="CK59" s="209"/>
      <c r="CL59" s="209"/>
      <c r="CM59" s="209"/>
      <c r="CN59" s="209"/>
      <c r="CO59" s="209"/>
      <c r="CP59" s="209"/>
      <c r="CQ59" s="209"/>
      <c r="CR59" s="209"/>
      <c r="CS59" s="209"/>
      <c r="CT59" s="209"/>
      <c r="CU59" s="209"/>
      <c r="CV59" s="209"/>
      <c r="CW59" s="209"/>
      <c r="CX59" s="209"/>
      <c r="CY59" s="209"/>
      <c r="CZ59" s="209"/>
      <c r="DA59" s="209"/>
      <c r="DB59" s="209"/>
      <c r="DC59" s="209"/>
      <c r="DD59" s="209"/>
      <c r="DE59" s="209"/>
      <c r="DF59" s="209"/>
      <c r="DG59" s="209"/>
      <c r="DH59" s="209"/>
      <c r="DI59" s="209"/>
      <c r="DJ59" s="209"/>
      <c r="DK59" s="209"/>
      <c r="DL59" s="209"/>
      <c r="DM59" s="209"/>
      <c r="DN59" s="209"/>
      <c r="DO59" s="209"/>
      <c r="DP59" s="209"/>
      <c r="DQ59" s="209"/>
      <c r="DR59" s="209"/>
      <c r="DS59" s="209"/>
      <c r="DT59" s="209"/>
      <c r="DU59" s="209"/>
      <c r="DV59" s="209"/>
      <c r="DW59" s="209"/>
      <c r="DX59" s="209"/>
      <c r="DY59" s="209"/>
      <c r="DZ59" s="209"/>
      <c r="EA59" s="209"/>
      <c r="EB59" s="209"/>
      <c r="EC59" s="209"/>
      <c r="ED59" s="209"/>
      <c r="EE59" s="209"/>
      <c r="EF59" s="209"/>
      <c r="EG59" s="209"/>
      <c r="EH59" s="209"/>
      <c r="EI59" s="209"/>
      <c r="EJ59" s="209"/>
      <c r="EK59" s="209"/>
      <c r="EL59" s="209"/>
      <c r="EM59" s="209"/>
      <c r="EN59" s="209"/>
      <c r="EO59" s="209"/>
      <c r="EP59" s="209"/>
      <c r="EQ59" s="209"/>
      <c r="ER59" s="209"/>
      <c r="ES59" s="209"/>
      <c r="ET59" s="209"/>
      <c r="EU59" s="209"/>
      <c r="EV59" s="209"/>
      <c r="EW59" s="209"/>
      <c r="EX59" s="209"/>
      <c r="EY59" s="209"/>
      <c r="EZ59" s="209"/>
      <c r="FA59" s="209"/>
      <c r="FB59" s="209"/>
      <c r="FC59" s="209"/>
      <c r="FD59" s="209"/>
      <c r="FE59" s="209"/>
      <c r="FF59" s="209"/>
      <c r="FG59" s="209"/>
      <c r="FH59" s="209"/>
      <c r="FI59" s="209"/>
      <c r="FJ59" s="209"/>
      <c r="FK59" s="209"/>
      <c r="FL59" s="209"/>
      <c r="FM59" s="209"/>
      <c r="FN59" s="209"/>
      <c r="FO59" s="209"/>
      <c r="FP59" s="209"/>
      <c r="FQ59" s="209"/>
      <c r="FR59" s="209"/>
      <c r="FS59" s="209"/>
      <c r="FT59" s="209"/>
      <c r="FU59" s="209"/>
      <c r="FV59" s="209"/>
      <c r="FW59" s="209"/>
      <c r="FX59" s="209"/>
      <c r="FY59" s="209"/>
      <c r="FZ59" s="209"/>
      <c r="GA59" s="209"/>
      <c r="GB59" s="209"/>
      <c r="GC59" s="209"/>
      <c r="GD59" s="209"/>
      <c r="GE59" s="209"/>
      <c r="GF59" s="209"/>
      <c r="GG59" s="209"/>
      <c r="GH59" s="209"/>
      <c r="GI59" s="209"/>
      <c r="GJ59" s="209"/>
      <c r="GK59" s="209"/>
      <c r="GL59" s="209"/>
      <c r="GM59" s="209"/>
      <c r="GN59" s="209"/>
      <c r="GO59" s="209"/>
      <c r="GP59" s="209"/>
      <c r="GQ59" s="209"/>
      <c r="GR59" s="209"/>
      <c r="GS59" s="209"/>
      <c r="GT59" s="209"/>
      <c r="GU59" s="209"/>
      <c r="GV59" s="209"/>
      <c r="GW59" s="209"/>
      <c r="GX59" s="209"/>
      <c r="GY59" s="209"/>
      <c r="GZ59" s="209"/>
      <c r="HA59" s="209"/>
      <c r="HB59" s="209"/>
      <c r="HC59" s="209"/>
      <c r="HD59" s="209"/>
      <c r="HE59" s="209"/>
      <c r="HF59" s="209"/>
      <c r="HG59" s="209"/>
      <c r="HH59" s="209"/>
      <c r="HI59" s="209"/>
      <c r="HJ59" s="209"/>
      <c r="HK59" s="209"/>
      <c r="HL59" s="209"/>
      <c r="HM59" s="209"/>
      <c r="HN59" s="209"/>
      <c r="HO59" s="209"/>
      <c r="HP59" s="209"/>
      <c r="HQ59" s="209"/>
      <c r="HR59" s="209"/>
      <c r="HS59" s="209"/>
      <c r="HT59" s="209"/>
      <c r="HU59" s="209"/>
      <c r="HV59" s="209"/>
      <c r="HW59" s="209"/>
      <c r="HX59" s="209"/>
      <c r="HY59" s="209"/>
      <c r="HZ59" s="209"/>
      <c r="IA59" s="209"/>
      <c r="IB59" s="209"/>
      <c r="IC59" s="209"/>
      <c r="ID59" s="209"/>
      <c r="IE59" s="209"/>
      <c r="IF59" s="209"/>
      <c r="IG59" s="209"/>
      <c r="IH59" s="209"/>
      <c r="II59" s="209"/>
      <c r="IJ59" s="209"/>
      <c r="IK59" s="209"/>
      <c r="IL59" s="209"/>
      <c r="IM59" s="209"/>
      <c r="IN59" s="209"/>
      <c r="IO59" s="209"/>
      <c r="IP59" s="209"/>
      <c r="IQ59" s="209"/>
      <c r="IR59" s="209"/>
      <c r="IS59" s="209"/>
      <c r="IT59" s="209"/>
      <c r="IU59" s="209"/>
      <c r="IV59" s="209"/>
      <c r="IW59" s="209"/>
    </row>
    <row r="60" customFormat="false" ht="12.75" hidden="false" customHeight="false" outlineLevel="0" collapsed="false">
      <c r="A60" s="102" t="s">
        <v>99</v>
      </c>
      <c r="B60" s="103" t="s">
        <v>100</v>
      </c>
      <c r="C60" s="103"/>
      <c r="D60" s="213" t="n">
        <f aca="false">Assumptions!H36/12</f>
        <v>0</v>
      </c>
      <c r="E60" s="213" t="n">
        <f aca="false">D60</f>
        <v>0</v>
      </c>
      <c r="F60" s="213" t="n">
        <f aca="false">E60</f>
        <v>0</v>
      </c>
      <c r="G60" s="213" t="n">
        <f aca="false">F60</f>
        <v>0</v>
      </c>
      <c r="H60" s="213" t="n">
        <f aca="false">G60</f>
        <v>0</v>
      </c>
      <c r="I60" s="213" t="n">
        <f aca="false">H60</f>
        <v>0</v>
      </c>
      <c r="J60" s="213" t="n">
        <f aca="false">I60</f>
        <v>0</v>
      </c>
      <c r="K60" s="213" t="n">
        <f aca="false">J60</f>
        <v>0</v>
      </c>
      <c r="L60" s="213" t="n">
        <f aca="false">K60</f>
        <v>0</v>
      </c>
      <c r="M60" s="213" t="n">
        <f aca="false">L60</f>
        <v>0</v>
      </c>
      <c r="N60" s="213" t="n">
        <f aca="false">M60</f>
        <v>0</v>
      </c>
      <c r="O60" s="213" t="n">
        <f aca="false">N60</f>
        <v>0</v>
      </c>
      <c r="P60" s="214" t="n">
        <f aca="false">SUM(D60:O60)</f>
        <v>0</v>
      </c>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209"/>
      <c r="CN60" s="209"/>
      <c r="CO60" s="209"/>
      <c r="CP60" s="209"/>
      <c r="CQ60" s="209"/>
      <c r="CR60" s="209"/>
      <c r="CS60" s="209"/>
      <c r="CT60" s="209"/>
      <c r="CU60" s="209"/>
      <c r="CV60" s="209"/>
      <c r="CW60" s="209"/>
      <c r="CX60" s="209"/>
      <c r="CY60" s="209"/>
      <c r="CZ60" s="209"/>
      <c r="DA60" s="209"/>
      <c r="DB60" s="209"/>
      <c r="DC60" s="209"/>
      <c r="DD60" s="209"/>
      <c r="DE60" s="209"/>
      <c r="DF60" s="209"/>
      <c r="DG60" s="209"/>
      <c r="DH60" s="209"/>
      <c r="DI60" s="209"/>
      <c r="DJ60" s="209"/>
      <c r="DK60" s="209"/>
      <c r="DL60" s="209"/>
      <c r="DM60" s="209"/>
      <c r="DN60" s="209"/>
      <c r="DO60" s="209"/>
      <c r="DP60" s="209"/>
      <c r="DQ60" s="209"/>
      <c r="DR60" s="209"/>
      <c r="DS60" s="209"/>
      <c r="DT60" s="209"/>
      <c r="DU60" s="209"/>
      <c r="DV60" s="209"/>
      <c r="DW60" s="209"/>
      <c r="DX60" s="209"/>
      <c r="DY60" s="209"/>
      <c r="DZ60" s="209"/>
      <c r="EA60" s="209"/>
      <c r="EB60" s="209"/>
      <c r="EC60" s="209"/>
      <c r="ED60" s="209"/>
      <c r="EE60" s="209"/>
      <c r="EF60" s="209"/>
      <c r="EG60" s="209"/>
      <c r="EH60" s="209"/>
      <c r="EI60" s="209"/>
      <c r="EJ60" s="209"/>
      <c r="EK60" s="209"/>
      <c r="EL60" s="209"/>
      <c r="EM60" s="209"/>
      <c r="EN60" s="209"/>
      <c r="EO60" s="209"/>
      <c r="EP60" s="209"/>
      <c r="EQ60" s="209"/>
      <c r="ER60" s="209"/>
      <c r="ES60" s="209"/>
      <c r="ET60" s="209"/>
      <c r="EU60" s="209"/>
      <c r="EV60" s="209"/>
      <c r="EW60" s="209"/>
      <c r="EX60" s="209"/>
      <c r="EY60" s="209"/>
      <c r="EZ60" s="209"/>
      <c r="FA60" s="209"/>
      <c r="FB60" s="209"/>
      <c r="FC60" s="209"/>
      <c r="FD60" s="209"/>
      <c r="FE60" s="209"/>
      <c r="FF60" s="209"/>
      <c r="FG60" s="209"/>
      <c r="FH60" s="209"/>
      <c r="FI60" s="209"/>
      <c r="FJ60" s="209"/>
      <c r="FK60" s="209"/>
      <c r="FL60" s="209"/>
      <c r="FM60" s="209"/>
      <c r="FN60" s="209"/>
      <c r="FO60" s="209"/>
      <c r="FP60" s="209"/>
      <c r="FQ60" s="209"/>
      <c r="FR60" s="209"/>
      <c r="FS60" s="209"/>
      <c r="FT60" s="209"/>
      <c r="FU60" s="209"/>
      <c r="FV60" s="209"/>
      <c r="FW60" s="209"/>
      <c r="FX60" s="209"/>
      <c r="FY60" s="209"/>
      <c r="FZ60" s="209"/>
      <c r="GA60" s="209"/>
      <c r="GB60" s="209"/>
      <c r="GC60" s="209"/>
      <c r="GD60" s="209"/>
      <c r="GE60" s="209"/>
      <c r="GF60" s="209"/>
      <c r="GG60" s="209"/>
      <c r="GH60" s="209"/>
      <c r="GI60" s="209"/>
      <c r="GJ60" s="209"/>
      <c r="GK60" s="209"/>
      <c r="GL60" s="209"/>
      <c r="GM60" s="209"/>
      <c r="GN60" s="209"/>
      <c r="GO60" s="209"/>
      <c r="GP60" s="209"/>
      <c r="GQ60" s="209"/>
      <c r="GR60" s="209"/>
      <c r="GS60" s="209"/>
      <c r="GT60" s="209"/>
      <c r="GU60" s="209"/>
      <c r="GV60" s="209"/>
      <c r="GW60" s="209"/>
      <c r="GX60" s="209"/>
      <c r="GY60" s="209"/>
      <c r="GZ60" s="209"/>
      <c r="HA60" s="209"/>
      <c r="HB60" s="209"/>
      <c r="HC60" s="209"/>
      <c r="HD60" s="209"/>
      <c r="HE60" s="209"/>
      <c r="HF60" s="209"/>
      <c r="HG60" s="209"/>
      <c r="HH60" s="209"/>
      <c r="HI60" s="209"/>
      <c r="HJ60" s="209"/>
      <c r="HK60" s="209"/>
      <c r="HL60" s="209"/>
      <c r="HM60" s="209"/>
      <c r="HN60" s="209"/>
      <c r="HO60" s="209"/>
      <c r="HP60" s="209"/>
      <c r="HQ60" s="209"/>
      <c r="HR60" s="209"/>
      <c r="HS60" s="209"/>
      <c r="HT60" s="209"/>
      <c r="HU60" s="209"/>
      <c r="HV60" s="209"/>
      <c r="HW60" s="209"/>
      <c r="HX60" s="209"/>
      <c r="HY60" s="209"/>
      <c r="HZ60" s="209"/>
      <c r="IA60" s="209"/>
      <c r="IB60" s="209"/>
      <c r="IC60" s="209"/>
      <c r="ID60" s="209"/>
      <c r="IE60" s="209"/>
      <c r="IF60" s="209"/>
      <c r="IG60" s="209"/>
      <c r="IH60" s="209"/>
      <c r="II60" s="209"/>
      <c r="IJ60" s="209"/>
      <c r="IK60" s="209"/>
      <c r="IL60" s="209"/>
      <c r="IM60" s="209"/>
      <c r="IN60" s="209"/>
      <c r="IO60" s="209"/>
      <c r="IP60" s="209"/>
      <c r="IQ60" s="209"/>
      <c r="IR60" s="209"/>
      <c r="IS60" s="209"/>
      <c r="IT60" s="209"/>
      <c r="IU60" s="209"/>
      <c r="IV60" s="209"/>
      <c r="IW60" s="209"/>
    </row>
    <row r="61" customFormat="false" ht="12.75" hidden="false" customHeight="false" outlineLevel="0" collapsed="false">
      <c r="A61" s="102" t="s">
        <v>102</v>
      </c>
      <c r="B61" s="103" t="s">
        <v>103</v>
      </c>
      <c r="C61" s="103"/>
      <c r="D61" s="213"/>
      <c r="E61" s="213" t="n">
        <f aca="false">D61</f>
        <v>0</v>
      </c>
      <c r="F61" s="213" t="n">
        <f aca="false">E61</f>
        <v>0</v>
      </c>
      <c r="G61" s="213" t="n">
        <f aca="false">F61</f>
        <v>0</v>
      </c>
      <c r="H61" s="213" t="n">
        <f aca="false">G61</f>
        <v>0</v>
      </c>
      <c r="I61" s="213" t="n">
        <f aca="false">H61</f>
        <v>0</v>
      </c>
      <c r="J61" s="213" t="n">
        <f aca="false">I61</f>
        <v>0</v>
      </c>
      <c r="K61" s="213" t="n">
        <f aca="false">J61</f>
        <v>0</v>
      </c>
      <c r="L61" s="213" t="n">
        <f aca="false">K61</f>
        <v>0</v>
      </c>
      <c r="M61" s="213" t="n">
        <f aca="false">L61</f>
        <v>0</v>
      </c>
      <c r="N61" s="213" t="n">
        <f aca="false">M61</f>
        <v>0</v>
      </c>
      <c r="O61" s="213" t="n">
        <f aca="false">N61</f>
        <v>0</v>
      </c>
      <c r="P61" s="214" t="n">
        <f aca="false">SUM(D61:O61)</f>
        <v>0</v>
      </c>
      <c r="Q61" s="209"/>
      <c r="R61" s="209"/>
      <c r="S61" s="209"/>
      <c r="T61" s="209"/>
      <c r="U61" s="209"/>
      <c r="V61" s="209"/>
      <c r="W61" s="209"/>
      <c r="X61" s="209"/>
      <c r="Y61" s="209"/>
      <c r="Z61" s="209"/>
      <c r="AA61" s="209"/>
      <c r="AB61" s="209"/>
      <c r="AC61" s="209"/>
      <c r="AD61" s="209"/>
      <c r="AE61" s="209"/>
      <c r="AF61" s="209"/>
      <c r="AG61" s="209"/>
      <c r="AH61" s="209"/>
      <c r="AI61" s="209"/>
      <c r="AJ61" s="209"/>
      <c r="AK61" s="209"/>
      <c r="AL61" s="209"/>
      <c r="AM61" s="209"/>
      <c r="AN61" s="209"/>
      <c r="AO61" s="209"/>
      <c r="AP61" s="209"/>
      <c r="AQ61" s="209"/>
      <c r="AR61" s="209"/>
      <c r="AS61" s="209"/>
      <c r="AT61" s="209"/>
      <c r="AU61" s="209"/>
      <c r="AV61" s="209"/>
      <c r="AW61" s="209"/>
      <c r="AX61" s="209"/>
      <c r="AY61" s="209"/>
      <c r="AZ61" s="209"/>
      <c r="BA61" s="209"/>
      <c r="BB61" s="209"/>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09"/>
      <c r="BZ61" s="209"/>
      <c r="CA61" s="209"/>
      <c r="CB61" s="209"/>
      <c r="CC61" s="209"/>
      <c r="CD61" s="209"/>
      <c r="CE61" s="209"/>
      <c r="CF61" s="209"/>
      <c r="CG61" s="209"/>
      <c r="CH61" s="209"/>
      <c r="CI61" s="209"/>
      <c r="CJ61" s="209"/>
      <c r="CK61" s="209"/>
      <c r="CL61" s="209"/>
      <c r="CM61" s="209"/>
      <c r="CN61" s="209"/>
      <c r="CO61" s="209"/>
      <c r="CP61" s="209"/>
      <c r="CQ61" s="209"/>
      <c r="CR61" s="209"/>
      <c r="CS61" s="209"/>
      <c r="CT61" s="209"/>
      <c r="CU61" s="209"/>
      <c r="CV61" s="209"/>
      <c r="CW61" s="209"/>
      <c r="CX61" s="209"/>
      <c r="CY61" s="209"/>
      <c r="CZ61" s="209"/>
      <c r="DA61" s="209"/>
      <c r="DB61" s="209"/>
      <c r="DC61" s="209"/>
      <c r="DD61" s="209"/>
      <c r="DE61" s="209"/>
      <c r="DF61" s="209"/>
      <c r="DG61" s="209"/>
      <c r="DH61" s="209"/>
      <c r="DI61" s="209"/>
      <c r="DJ61" s="209"/>
      <c r="DK61" s="209"/>
      <c r="DL61" s="209"/>
      <c r="DM61" s="209"/>
      <c r="DN61" s="209"/>
      <c r="DO61" s="209"/>
      <c r="DP61" s="209"/>
      <c r="DQ61" s="209"/>
      <c r="DR61" s="209"/>
      <c r="DS61" s="209"/>
      <c r="DT61" s="209"/>
      <c r="DU61" s="209"/>
      <c r="DV61" s="209"/>
      <c r="DW61" s="209"/>
      <c r="DX61" s="209"/>
      <c r="DY61" s="209"/>
      <c r="DZ61" s="209"/>
      <c r="EA61" s="209"/>
      <c r="EB61" s="209"/>
      <c r="EC61" s="209"/>
      <c r="ED61" s="209"/>
      <c r="EE61" s="209"/>
      <c r="EF61" s="209"/>
      <c r="EG61" s="209"/>
      <c r="EH61" s="209"/>
      <c r="EI61" s="209"/>
      <c r="EJ61" s="209"/>
      <c r="EK61" s="209"/>
      <c r="EL61" s="209"/>
      <c r="EM61" s="209"/>
      <c r="EN61" s="209"/>
      <c r="EO61" s="209"/>
      <c r="EP61" s="209"/>
      <c r="EQ61" s="209"/>
      <c r="ER61" s="209"/>
      <c r="ES61" s="209"/>
      <c r="ET61" s="209"/>
      <c r="EU61" s="209"/>
      <c r="EV61" s="209"/>
      <c r="EW61" s="209"/>
      <c r="EX61" s="209"/>
      <c r="EY61" s="209"/>
      <c r="EZ61" s="209"/>
      <c r="FA61" s="209"/>
      <c r="FB61" s="209"/>
      <c r="FC61" s="209"/>
      <c r="FD61" s="209"/>
      <c r="FE61" s="209"/>
      <c r="FF61" s="209"/>
      <c r="FG61" s="209"/>
      <c r="FH61" s="209"/>
      <c r="FI61" s="209"/>
      <c r="FJ61" s="209"/>
      <c r="FK61" s="209"/>
      <c r="FL61" s="209"/>
      <c r="FM61" s="209"/>
      <c r="FN61" s="209"/>
      <c r="FO61" s="209"/>
      <c r="FP61" s="209"/>
      <c r="FQ61" s="209"/>
      <c r="FR61" s="209"/>
      <c r="FS61" s="209"/>
      <c r="FT61" s="209"/>
      <c r="FU61" s="209"/>
      <c r="FV61" s="209"/>
      <c r="FW61" s="209"/>
      <c r="FX61" s="209"/>
      <c r="FY61" s="209"/>
      <c r="FZ61" s="209"/>
      <c r="GA61" s="209"/>
      <c r="GB61" s="209"/>
      <c r="GC61" s="209"/>
      <c r="GD61" s="209"/>
      <c r="GE61" s="209"/>
      <c r="GF61" s="209"/>
      <c r="GG61" s="209"/>
      <c r="GH61" s="209"/>
      <c r="GI61" s="209"/>
      <c r="GJ61" s="209"/>
      <c r="GK61" s="209"/>
      <c r="GL61" s="209"/>
      <c r="GM61" s="209"/>
      <c r="GN61" s="209"/>
      <c r="GO61" s="209"/>
      <c r="GP61" s="209"/>
      <c r="GQ61" s="209"/>
      <c r="GR61" s="209"/>
      <c r="GS61" s="209"/>
      <c r="GT61" s="209"/>
      <c r="GU61" s="209"/>
      <c r="GV61" s="209"/>
      <c r="GW61" s="209"/>
      <c r="GX61" s="209"/>
      <c r="GY61" s="209"/>
      <c r="GZ61" s="209"/>
      <c r="HA61" s="209"/>
      <c r="HB61" s="209"/>
      <c r="HC61" s="209"/>
      <c r="HD61" s="209"/>
      <c r="HE61" s="209"/>
      <c r="HF61" s="209"/>
      <c r="HG61" s="209"/>
      <c r="HH61" s="209"/>
      <c r="HI61" s="209"/>
      <c r="HJ61" s="209"/>
      <c r="HK61" s="209"/>
      <c r="HL61" s="209"/>
      <c r="HM61" s="209"/>
      <c r="HN61" s="209"/>
      <c r="HO61" s="209"/>
      <c r="HP61" s="209"/>
      <c r="HQ61" s="209"/>
      <c r="HR61" s="209"/>
      <c r="HS61" s="209"/>
      <c r="HT61" s="209"/>
      <c r="HU61" s="209"/>
      <c r="HV61" s="209"/>
      <c r="HW61" s="209"/>
      <c r="HX61" s="209"/>
      <c r="HY61" s="209"/>
      <c r="HZ61" s="209"/>
      <c r="IA61" s="209"/>
      <c r="IB61" s="209"/>
      <c r="IC61" s="209"/>
      <c r="ID61" s="209"/>
      <c r="IE61" s="209"/>
      <c r="IF61" s="209"/>
      <c r="IG61" s="209"/>
      <c r="IH61" s="209"/>
      <c r="II61" s="209"/>
      <c r="IJ61" s="209"/>
      <c r="IK61" s="209"/>
      <c r="IL61" s="209"/>
      <c r="IM61" s="209"/>
      <c r="IN61" s="209"/>
      <c r="IO61" s="209"/>
      <c r="IP61" s="209"/>
      <c r="IQ61" s="209"/>
      <c r="IR61" s="209"/>
      <c r="IS61" s="209"/>
      <c r="IT61" s="209"/>
      <c r="IU61" s="209"/>
      <c r="IV61" s="209"/>
      <c r="IW61" s="209"/>
    </row>
    <row r="62" customFormat="false" ht="12.75" hidden="false" customHeight="false" outlineLevel="0" collapsed="false">
      <c r="A62" s="102" t="s">
        <v>104</v>
      </c>
      <c r="B62" s="103" t="s">
        <v>105</v>
      </c>
      <c r="C62" s="103"/>
      <c r="D62" s="213"/>
      <c r="E62" s="213" t="n">
        <f aca="false">D62</f>
        <v>0</v>
      </c>
      <c r="F62" s="213" t="n">
        <f aca="false">E62</f>
        <v>0</v>
      </c>
      <c r="G62" s="213" t="n">
        <f aca="false">F62</f>
        <v>0</v>
      </c>
      <c r="H62" s="213" t="n">
        <f aca="false">G62</f>
        <v>0</v>
      </c>
      <c r="I62" s="213" t="n">
        <f aca="false">H62</f>
        <v>0</v>
      </c>
      <c r="J62" s="213" t="n">
        <f aca="false">I62</f>
        <v>0</v>
      </c>
      <c r="K62" s="213" t="n">
        <f aca="false">J62</f>
        <v>0</v>
      </c>
      <c r="L62" s="213" t="n">
        <f aca="false">K62</f>
        <v>0</v>
      </c>
      <c r="M62" s="213" t="n">
        <f aca="false">L62</f>
        <v>0</v>
      </c>
      <c r="N62" s="213" t="n">
        <f aca="false">M62</f>
        <v>0</v>
      </c>
      <c r="O62" s="213" t="n">
        <f aca="false">N62</f>
        <v>0</v>
      </c>
      <c r="P62" s="214" t="n">
        <f aca="false">SUM(D62:O62)</f>
        <v>0</v>
      </c>
      <c r="Q62" s="209"/>
      <c r="R62" s="209"/>
      <c r="S62" s="209"/>
      <c r="T62" s="209"/>
      <c r="U62" s="209"/>
      <c r="V62" s="209"/>
      <c r="W62" s="209"/>
      <c r="X62" s="209"/>
      <c r="Y62" s="209"/>
      <c r="Z62" s="209"/>
      <c r="AA62" s="209"/>
      <c r="AB62" s="209"/>
      <c r="AC62" s="209"/>
      <c r="AD62" s="209"/>
      <c r="AE62" s="209"/>
      <c r="AF62" s="209"/>
      <c r="AG62" s="209"/>
      <c r="AH62" s="209"/>
      <c r="AI62" s="209"/>
      <c r="AJ62" s="209"/>
      <c r="AK62" s="209"/>
      <c r="AL62" s="209"/>
      <c r="AM62" s="209"/>
      <c r="AN62" s="209"/>
      <c r="AO62" s="209"/>
      <c r="AP62" s="209"/>
      <c r="AQ62" s="209"/>
      <c r="AR62" s="209"/>
      <c r="AS62" s="209"/>
      <c r="AT62" s="209"/>
      <c r="AU62" s="209"/>
      <c r="AV62" s="209"/>
      <c r="AW62" s="209"/>
      <c r="AX62" s="209"/>
      <c r="AY62" s="209"/>
      <c r="AZ62" s="209"/>
      <c r="BA62" s="209"/>
      <c r="BB62" s="209"/>
      <c r="BC62" s="209"/>
      <c r="BD62" s="209"/>
      <c r="BE62" s="209"/>
      <c r="BF62" s="209"/>
      <c r="BG62" s="209"/>
      <c r="BH62" s="209"/>
      <c r="BI62" s="209"/>
      <c r="BJ62" s="209"/>
      <c r="BK62" s="209"/>
      <c r="BL62" s="209"/>
      <c r="BM62" s="209"/>
      <c r="BN62" s="209"/>
      <c r="BO62" s="209"/>
      <c r="BP62" s="209"/>
      <c r="BQ62" s="209"/>
      <c r="BR62" s="209"/>
      <c r="BS62" s="209"/>
      <c r="BT62" s="209"/>
      <c r="BU62" s="209"/>
      <c r="BV62" s="209"/>
      <c r="BW62" s="209"/>
      <c r="BX62" s="209"/>
      <c r="BY62" s="209"/>
      <c r="BZ62" s="209"/>
      <c r="CA62" s="209"/>
      <c r="CB62" s="209"/>
      <c r="CC62" s="209"/>
      <c r="CD62" s="209"/>
      <c r="CE62" s="209"/>
      <c r="CF62" s="209"/>
      <c r="CG62" s="209"/>
      <c r="CH62" s="209"/>
      <c r="CI62" s="209"/>
      <c r="CJ62" s="209"/>
      <c r="CK62" s="209"/>
      <c r="CL62" s="209"/>
      <c r="CM62" s="209"/>
      <c r="CN62" s="209"/>
      <c r="CO62" s="209"/>
      <c r="CP62" s="209"/>
      <c r="CQ62" s="209"/>
      <c r="CR62" s="209"/>
      <c r="CS62" s="209"/>
      <c r="CT62" s="209"/>
      <c r="CU62" s="209"/>
      <c r="CV62" s="209"/>
      <c r="CW62" s="209"/>
      <c r="CX62" s="209"/>
      <c r="CY62" s="209"/>
      <c r="CZ62" s="209"/>
      <c r="DA62" s="209"/>
      <c r="DB62" s="209"/>
      <c r="DC62" s="209"/>
      <c r="DD62" s="209"/>
      <c r="DE62" s="209"/>
      <c r="DF62" s="209"/>
      <c r="DG62" s="209"/>
      <c r="DH62" s="209"/>
      <c r="DI62" s="209"/>
      <c r="DJ62" s="209"/>
      <c r="DK62" s="209"/>
      <c r="DL62" s="209"/>
      <c r="DM62" s="209"/>
      <c r="DN62" s="209"/>
      <c r="DO62" s="209"/>
      <c r="DP62" s="209"/>
      <c r="DQ62" s="209"/>
      <c r="DR62" s="209"/>
      <c r="DS62" s="209"/>
      <c r="DT62" s="209"/>
      <c r="DU62" s="209"/>
      <c r="DV62" s="209"/>
      <c r="DW62" s="209"/>
      <c r="DX62" s="209"/>
      <c r="DY62" s="209"/>
      <c r="DZ62" s="209"/>
      <c r="EA62" s="209"/>
      <c r="EB62" s="209"/>
      <c r="EC62" s="209"/>
      <c r="ED62" s="209"/>
      <c r="EE62" s="209"/>
      <c r="EF62" s="209"/>
      <c r="EG62" s="209"/>
      <c r="EH62" s="209"/>
      <c r="EI62" s="209"/>
      <c r="EJ62" s="209"/>
      <c r="EK62" s="209"/>
      <c r="EL62" s="209"/>
      <c r="EM62" s="209"/>
      <c r="EN62" s="209"/>
      <c r="EO62" s="209"/>
      <c r="EP62" s="209"/>
      <c r="EQ62" s="209"/>
      <c r="ER62" s="209"/>
      <c r="ES62" s="209"/>
      <c r="ET62" s="209"/>
      <c r="EU62" s="209"/>
      <c r="EV62" s="209"/>
      <c r="EW62" s="209"/>
      <c r="EX62" s="209"/>
      <c r="EY62" s="209"/>
      <c r="EZ62" s="209"/>
      <c r="FA62" s="209"/>
      <c r="FB62" s="209"/>
      <c r="FC62" s="209"/>
      <c r="FD62" s="209"/>
      <c r="FE62" s="209"/>
      <c r="FF62" s="209"/>
      <c r="FG62" s="209"/>
      <c r="FH62" s="209"/>
      <c r="FI62" s="209"/>
      <c r="FJ62" s="209"/>
      <c r="FK62" s="209"/>
      <c r="FL62" s="209"/>
      <c r="FM62" s="209"/>
      <c r="FN62" s="209"/>
      <c r="FO62" s="209"/>
      <c r="FP62" s="209"/>
      <c r="FQ62" s="209"/>
      <c r="FR62" s="209"/>
      <c r="FS62" s="209"/>
      <c r="FT62" s="209"/>
      <c r="FU62" s="209"/>
      <c r="FV62" s="209"/>
      <c r="FW62" s="209"/>
      <c r="FX62" s="209"/>
      <c r="FY62" s="209"/>
      <c r="FZ62" s="209"/>
      <c r="GA62" s="209"/>
      <c r="GB62" s="209"/>
      <c r="GC62" s="209"/>
      <c r="GD62" s="209"/>
      <c r="GE62" s="209"/>
      <c r="GF62" s="209"/>
      <c r="GG62" s="209"/>
      <c r="GH62" s="209"/>
      <c r="GI62" s="209"/>
      <c r="GJ62" s="209"/>
      <c r="GK62" s="209"/>
      <c r="GL62" s="209"/>
      <c r="GM62" s="209"/>
      <c r="GN62" s="209"/>
      <c r="GO62" s="209"/>
      <c r="GP62" s="209"/>
      <c r="GQ62" s="209"/>
      <c r="GR62" s="209"/>
      <c r="GS62" s="209"/>
      <c r="GT62" s="209"/>
      <c r="GU62" s="209"/>
      <c r="GV62" s="209"/>
      <c r="GW62" s="209"/>
      <c r="GX62" s="209"/>
      <c r="GY62" s="209"/>
      <c r="GZ62" s="209"/>
      <c r="HA62" s="209"/>
      <c r="HB62" s="209"/>
      <c r="HC62" s="209"/>
      <c r="HD62" s="209"/>
      <c r="HE62" s="209"/>
      <c r="HF62" s="209"/>
      <c r="HG62" s="209"/>
      <c r="HH62" s="209"/>
      <c r="HI62" s="209"/>
      <c r="HJ62" s="209"/>
      <c r="HK62" s="209"/>
      <c r="HL62" s="209"/>
      <c r="HM62" s="209"/>
      <c r="HN62" s="209"/>
      <c r="HO62" s="209"/>
      <c r="HP62" s="209"/>
      <c r="HQ62" s="209"/>
      <c r="HR62" s="209"/>
      <c r="HS62" s="209"/>
      <c r="HT62" s="209"/>
      <c r="HU62" s="209"/>
      <c r="HV62" s="209"/>
      <c r="HW62" s="209"/>
      <c r="HX62" s="209"/>
      <c r="HY62" s="209"/>
      <c r="HZ62" s="209"/>
      <c r="IA62" s="209"/>
      <c r="IB62" s="209"/>
      <c r="IC62" s="209"/>
      <c r="ID62" s="209"/>
      <c r="IE62" s="209"/>
      <c r="IF62" s="209"/>
      <c r="IG62" s="209"/>
      <c r="IH62" s="209"/>
      <c r="II62" s="209"/>
      <c r="IJ62" s="209"/>
      <c r="IK62" s="209"/>
      <c r="IL62" s="209"/>
      <c r="IM62" s="209"/>
      <c r="IN62" s="209"/>
      <c r="IO62" s="209"/>
      <c r="IP62" s="209"/>
      <c r="IQ62" s="209"/>
      <c r="IR62" s="209"/>
      <c r="IS62" s="209"/>
      <c r="IT62" s="209"/>
      <c r="IU62" s="209"/>
      <c r="IV62" s="209"/>
      <c r="IW62" s="209"/>
    </row>
    <row r="63" customFormat="false" ht="12.75" hidden="false" customHeight="false" outlineLevel="0" collapsed="false">
      <c r="A63" s="218" t="s">
        <v>225</v>
      </c>
      <c r="B63" s="219" t="s">
        <v>226</v>
      </c>
      <c r="C63" s="219"/>
      <c r="D63" s="220" t="n">
        <f aca="false">Headcount!C64</f>
        <v>0</v>
      </c>
      <c r="E63" s="220" t="n">
        <f aca="false">Headcount!D64</f>
        <v>0</v>
      </c>
      <c r="F63" s="220" t="n">
        <f aca="false">Headcount!E64</f>
        <v>0</v>
      </c>
      <c r="G63" s="220" t="n">
        <f aca="false">Headcount!F64</f>
        <v>0</v>
      </c>
      <c r="H63" s="220" t="n">
        <f aca="false">Headcount!G64</f>
        <v>0</v>
      </c>
      <c r="I63" s="220" t="n">
        <f aca="false">Headcount!H64</f>
        <v>0</v>
      </c>
      <c r="J63" s="220" t="n">
        <f aca="false">Headcount!I64</f>
        <v>0</v>
      </c>
      <c r="K63" s="220" t="n">
        <f aca="false">Headcount!J64</f>
        <v>0</v>
      </c>
      <c r="L63" s="220" t="n">
        <f aca="false">Headcount!K64</f>
        <v>0</v>
      </c>
      <c r="M63" s="220" t="n">
        <f aca="false">Headcount!L64</f>
        <v>0</v>
      </c>
      <c r="N63" s="220" t="n">
        <f aca="false">Headcount!M64</f>
        <v>0</v>
      </c>
      <c r="O63" s="220" t="n">
        <f aca="false">Headcount!N64</f>
        <v>0</v>
      </c>
      <c r="P63" s="221" t="n">
        <f aca="false">SUM(D63:O63)</f>
        <v>0</v>
      </c>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2"/>
      <c r="CA63" s="222"/>
      <c r="CB63" s="222"/>
      <c r="CC63" s="222"/>
      <c r="CD63" s="222"/>
      <c r="CE63" s="222"/>
      <c r="CF63" s="222"/>
      <c r="CG63" s="222"/>
      <c r="CH63" s="222"/>
      <c r="CI63" s="222"/>
      <c r="CJ63" s="222"/>
      <c r="CK63" s="222"/>
      <c r="CL63" s="222"/>
      <c r="CM63" s="222"/>
      <c r="CN63" s="222"/>
      <c r="CO63" s="222"/>
      <c r="CP63" s="222"/>
      <c r="CQ63" s="222"/>
      <c r="CR63" s="222"/>
      <c r="CS63" s="222"/>
      <c r="CT63" s="222"/>
      <c r="CU63" s="222"/>
      <c r="CV63" s="222"/>
      <c r="CW63" s="222"/>
      <c r="CX63" s="222"/>
      <c r="CY63" s="222"/>
      <c r="CZ63" s="222"/>
      <c r="DA63" s="222"/>
      <c r="DB63" s="222"/>
      <c r="DC63" s="222"/>
      <c r="DD63" s="222"/>
      <c r="DE63" s="222"/>
      <c r="DF63" s="222"/>
      <c r="DG63" s="222"/>
      <c r="DH63" s="222"/>
      <c r="DI63" s="222"/>
      <c r="DJ63" s="222"/>
      <c r="DK63" s="222"/>
      <c r="DL63" s="222"/>
      <c r="DM63" s="222"/>
      <c r="DN63" s="222"/>
      <c r="DO63" s="222"/>
      <c r="DP63" s="222"/>
      <c r="DQ63" s="222"/>
      <c r="DR63" s="222"/>
      <c r="DS63" s="222"/>
      <c r="DT63" s="222"/>
      <c r="DU63" s="222"/>
      <c r="DV63" s="222"/>
      <c r="DW63" s="222"/>
      <c r="DX63" s="222"/>
      <c r="DY63" s="222"/>
      <c r="DZ63" s="222"/>
      <c r="EA63" s="222"/>
      <c r="EB63" s="222"/>
      <c r="EC63" s="222"/>
      <c r="ED63" s="222"/>
      <c r="EE63" s="222"/>
      <c r="EF63" s="222"/>
      <c r="EG63" s="222"/>
      <c r="EH63" s="222"/>
      <c r="EI63" s="222"/>
      <c r="EJ63" s="222"/>
      <c r="EK63" s="222"/>
      <c r="EL63" s="222"/>
      <c r="EM63" s="222"/>
      <c r="EN63" s="222"/>
      <c r="EO63" s="222"/>
      <c r="EP63" s="222"/>
      <c r="EQ63" s="222"/>
      <c r="ER63" s="222"/>
      <c r="ES63" s="222"/>
      <c r="ET63" s="222"/>
      <c r="EU63" s="222"/>
      <c r="EV63" s="222"/>
      <c r="EW63" s="222"/>
      <c r="EX63" s="222"/>
      <c r="EY63" s="222"/>
      <c r="EZ63" s="222"/>
      <c r="FA63" s="222"/>
      <c r="FB63" s="222"/>
      <c r="FC63" s="222"/>
      <c r="FD63" s="222"/>
      <c r="FE63" s="222"/>
      <c r="FF63" s="222"/>
      <c r="FG63" s="222"/>
      <c r="FH63" s="222"/>
      <c r="FI63" s="222"/>
      <c r="FJ63" s="222"/>
      <c r="FK63" s="222"/>
      <c r="FL63" s="222"/>
      <c r="FM63" s="222"/>
      <c r="FN63" s="222"/>
      <c r="FO63" s="222"/>
      <c r="FP63" s="222"/>
      <c r="FQ63" s="222"/>
      <c r="FR63" s="222"/>
      <c r="FS63" s="222"/>
      <c r="FT63" s="222"/>
      <c r="FU63" s="222"/>
      <c r="FV63" s="222"/>
      <c r="FW63" s="222"/>
      <c r="FX63" s="222"/>
      <c r="FY63" s="222"/>
      <c r="FZ63" s="222"/>
      <c r="GA63" s="222"/>
      <c r="GB63" s="222"/>
      <c r="GC63" s="222"/>
      <c r="GD63" s="222"/>
      <c r="GE63" s="222"/>
      <c r="GF63" s="222"/>
      <c r="GG63" s="222"/>
      <c r="GH63" s="222"/>
      <c r="GI63" s="222"/>
      <c r="GJ63" s="222"/>
      <c r="GK63" s="222"/>
      <c r="GL63" s="222"/>
      <c r="GM63" s="222"/>
      <c r="GN63" s="222"/>
      <c r="GO63" s="222"/>
      <c r="GP63" s="222"/>
      <c r="GQ63" s="222"/>
      <c r="GR63" s="222"/>
      <c r="GS63" s="222"/>
      <c r="GT63" s="222"/>
      <c r="GU63" s="222"/>
      <c r="GV63" s="222"/>
      <c r="GW63" s="222"/>
      <c r="GX63" s="222"/>
      <c r="GY63" s="222"/>
      <c r="GZ63" s="222"/>
      <c r="HA63" s="222"/>
      <c r="HB63" s="222"/>
      <c r="HC63" s="222"/>
      <c r="HD63" s="222"/>
      <c r="HE63" s="222"/>
      <c r="HF63" s="222"/>
      <c r="HG63" s="222"/>
      <c r="HH63" s="222"/>
      <c r="HI63" s="222"/>
      <c r="HJ63" s="222"/>
      <c r="HK63" s="222"/>
      <c r="HL63" s="222"/>
      <c r="HM63" s="222"/>
      <c r="HN63" s="222"/>
      <c r="HO63" s="222"/>
      <c r="HP63" s="222"/>
      <c r="HQ63" s="222"/>
      <c r="HR63" s="222"/>
      <c r="HS63" s="222"/>
      <c r="HT63" s="222"/>
      <c r="HU63" s="222"/>
      <c r="HV63" s="222"/>
      <c r="HW63" s="222"/>
      <c r="HX63" s="222"/>
      <c r="HY63" s="222"/>
      <c r="HZ63" s="222"/>
      <c r="IA63" s="222"/>
      <c r="IB63" s="222"/>
      <c r="IC63" s="222"/>
      <c r="ID63" s="222"/>
      <c r="IE63" s="222"/>
      <c r="IF63" s="222"/>
      <c r="IG63" s="222"/>
      <c r="IH63" s="222"/>
      <c r="II63" s="222"/>
      <c r="IJ63" s="222"/>
      <c r="IK63" s="222"/>
      <c r="IL63" s="222"/>
      <c r="IM63" s="222"/>
      <c r="IN63" s="222"/>
      <c r="IO63" s="222"/>
      <c r="IP63" s="222"/>
      <c r="IQ63" s="222"/>
      <c r="IR63" s="222"/>
      <c r="IS63" s="222"/>
      <c r="IT63" s="222"/>
      <c r="IU63" s="222"/>
      <c r="IV63" s="222"/>
      <c r="IW63" s="222"/>
    </row>
    <row r="64" customFormat="false" ht="12.75" hidden="false" customHeight="false" outlineLevel="0" collapsed="false">
      <c r="A64" s="90" t="s">
        <v>109</v>
      </c>
      <c r="B64" s="97" t="s">
        <v>110</v>
      </c>
      <c r="C64" s="97"/>
      <c r="D64" s="167"/>
      <c r="E64" s="167" t="n">
        <f aca="false">D64</f>
        <v>0</v>
      </c>
      <c r="F64" s="167" t="n">
        <f aca="false">E64</f>
        <v>0</v>
      </c>
      <c r="G64" s="167" t="n">
        <f aca="false">F64</f>
        <v>0</v>
      </c>
      <c r="H64" s="167" t="n">
        <f aca="false">G64</f>
        <v>0</v>
      </c>
      <c r="I64" s="167" t="n">
        <f aca="false">H64</f>
        <v>0</v>
      </c>
      <c r="J64" s="167" t="n">
        <f aca="false">I64</f>
        <v>0</v>
      </c>
      <c r="K64" s="167" t="n">
        <f aca="false">J64</f>
        <v>0</v>
      </c>
      <c r="L64" s="167" t="n">
        <f aca="false">K64</f>
        <v>0</v>
      </c>
      <c r="M64" s="167" t="n">
        <f aca="false">L64</f>
        <v>0</v>
      </c>
      <c r="N64" s="167" t="n">
        <f aca="false">M64</f>
        <v>0</v>
      </c>
      <c r="O64" s="167" t="n">
        <f aca="false">N64</f>
        <v>0</v>
      </c>
      <c r="P64" s="211" t="n">
        <f aca="false">SUM(D64:O64)</f>
        <v>0</v>
      </c>
    </row>
    <row r="65" customFormat="false" ht="12.75" hidden="false" customHeight="false" outlineLevel="0" collapsed="false">
      <c r="A65" s="90" t="s">
        <v>111</v>
      </c>
      <c r="B65" s="97" t="s">
        <v>112</v>
      </c>
      <c r="C65" s="97"/>
      <c r="D65" s="167" t="n">
        <f aca="false">Assumptions!H41/12</f>
        <v>0</v>
      </c>
      <c r="E65" s="167" t="n">
        <f aca="false">D65</f>
        <v>0</v>
      </c>
      <c r="F65" s="167" t="n">
        <f aca="false">E65</f>
        <v>0</v>
      </c>
      <c r="G65" s="167" t="n">
        <f aca="false">F65</f>
        <v>0</v>
      </c>
      <c r="H65" s="167" t="n">
        <f aca="false">G65</f>
        <v>0</v>
      </c>
      <c r="I65" s="167" t="n">
        <f aca="false">H65</f>
        <v>0</v>
      </c>
      <c r="J65" s="167" t="n">
        <f aca="false">I65</f>
        <v>0</v>
      </c>
      <c r="K65" s="167" t="n">
        <f aca="false">J65</f>
        <v>0</v>
      </c>
      <c r="L65" s="167" t="n">
        <f aca="false">K65</f>
        <v>0</v>
      </c>
      <c r="M65" s="167" t="n">
        <f aca="false">L65</f>
        <v>0</v>
      </c>
      <c r="N65" s="167" t="n">
        <f aca="false">M65</f>
        <v>0</v>
      </c>
      <c r="O65" s="167" t="n">
        <f aca="false">N65</f>
        <v>0</v>
      </c>
      <c r="P65" s="211" t="n">
        <f aca="false">SUM(D65:O65)</f>
        <v>0</v>
      </c>
    </row>
    <row r="66" customFormat="false" ht="12.75" hidden="false" customHeight="false" outlineLevel="0" collapsed="false">
      <c r="A66" s="90" t="s">
        <v>113</v>
      </c>
      <c r="B66" s="97" t="s">
        <v>114</v>
      </c>
      <c r="C66" s="97"/>
      <c r="D66" s="167"/>
      <c r="E66" s="167" t="n">
        <f aca="false">D66</f>
        <v>0</v>
      </c>
      <c r="F66" s="167" t="n">
        <f aca="false">E66</f>
        <v>0</v>
      </c>
      <c r="G66" s="167" t="n">
        <f aca="false">F66</f>
        <v>0</v>
      </c>
      <c r="H66" s="167" t="n">
        <f aca="false">G66</f>
        <v>0</v>
      </c>
      <c r="I66" s="167" t="n">
        <f aca="false">H66</f>
        <v>0</v>
      </c>
      <c r="J66" s="167" t="n">
        <f aca="false">I66</f>
        <v>0</v>
      </c>
      <c r="K66" s="167" t="n">
        <f aca="false">J66</f>
        <v>0</v>
      </c>
      <c r="L66" s="167" t="n">
        <f aca="false">K66</f>
        <v>0</v>
      </c>
      <c r="M66" s="167" t="n">
        <f aca="false">L66</f>
        <v>0</v>
      </c>
      <c r="N66" s="167" t="n">
        <f aca="false">M66</f>
        <v>0</v>
      </c>
      <c r="O66" s="167" t="n">
        <f aca="false">N66</f>
        <v>0</v>
      </c>
      <c r="P66" s="211" t="n">
        <f aca="false">SUM(D66:O66)</f>
        <v>0</v>
      </c>
    </row>
    <row r="67" customFormat="false" ht="12.75" hidden="false" customHeight="false" outlineLevel="0" collapsed="false">
      <c r="A67" s="90" t="s">
        <v>115</v>
      </c>
      <c r="B67" s="97" t="s">
        <v>116</v>
      </c>
      <c r="C67" s="97"/>
      <c r="D67" s="167"/>
      <c r="E67" s="167" t="n">
        <f aca="false">D67</f>
        <v>0</v>
      </c>
      <c r="F67" s="167" t="n">
        <f aca="false">E67</f>
        <v>0</v>
      </c>
      <c r="G67" s="167" t="n">
        <f aca="false">F67</f>
        <v>0</v>
      </c>
      <c r="H67" s="167" t="n">
        <f aca="false">G67</f>
        <v>0</v>
      </c>
      <c r="I67" s="167" t="n">
        <f aca="false">H67</f>
        <v>0</v>
      </c>
      <c r="J67" s="167" t="n">
        <f aca="false">I67</f>
        <v>0</v>
      </c>
      <c r="K67" s="167" t="n">
        <f aca="false">J67</f>
        <v>0</v>
      </c>
      <c r="L67" s="167" t="n">
        <f aca="false">K67</f>
        <v>0</v>
      </c>
      <c r="M67" s="167" t="n">
        <f aca="false">L67</f>
        <v>0</v>
      </c>
      <c r="N67" s="167" t="n">
        <f aca="false">M67</f>
        <v>0</v>
      </c>
      <c r="O67" s="167" t="n">
        <f aca="false">N67</f>
        <v>0</v>
      </c>
      <c r="P67" s="211" t="n">
        <f aca="false">SUM(D67:O67)</f>
        <v>0</v>
      </c>
    </row>
    <row r="68" customFormat="false" ht="12.75" hidden="false" customHeight="false" outlineLevel="0" collapsed="false">
      <c r="A68" s="90" t="s">
        <v>117</v>
      </c>
      <c r="B68" s="97" t="s">
        <v>118</v>
      </c>
      <c r="C68" s="97"/>
      <c r="D68" s="167"/>
      <c r="E68" s="167" t="n">
        <f aca="false">D68</f>
        <v>0</v>
      </c>
      <c r="F68" s="167" t="n">
        <f aca="false">E68</f>
        <v>0</v>
      </c>
      <c r="G68" s="167" t="n">
        <f aca="false">F68</f>
        <v>0</v>
      </c>
      <c r="H68" s="167" t="n">
        <f aca="false">G68</f>
        <v>0</v>
      </c>
      <c r="I68" s="167" t="n">
        <f aca="false">H68</f>
        <v>0</v>
      </c>
      <c r="J68" s="167" t="n">
        <f aca="false">I68</f>
        <v>0</v>
      </c>
      <c r="K68" s="167" t="n">
        <f aca="false">J68</f>
        <v>0</v>
      </c>
      <c r="L68" s="167" t="n">
        <f aca="false">K68</f>
        <v>0</v>
      </c>
      <c r="M68" s="167" t="n">
        <f aca="false">L68</f>
        <v>0</v>
      </c>
      <c r="N68" s="167" t="n">
        <f aca="false">M68</f>
        <v>0</v>
      </c>
      <c r="O68" s="167" t="n">
        <f aca="false">N68</f>
        <v>0</v>
      </c>
      <c r="P68" s="211" t="n">
        <f aca="false">SUM(D68:O68)</f>
        <v>0</v>
      </c>
    </row>
    <row r="69" customFormat="false" ht="12.75" hidden="false" customHeight="false" outlineLevel="0" collapsed="false">
      <c r="A69" s="90" t="s">
        <v>119</v>
      </c>
      <c r="B69" s="97" t="s">
        <v>120</v>
      </c>
      <c r="C69" s="97"/>
      <c r="D69" s="167"/>
      <c r="E69" s="167" t="n">
        <f aca="false">D69</f>
        <v>0</v>
      </c>
      <c r="F69" s="167" t="n">
        <f aca="false">E69</f>
        <v>0</v>
      </c>
      <c r="G69" s="167" t="n">
        <f aca="false">F69</f>
        <v>0</v>
      </c>
      <c r="H69" s="167" t="n">
        <f aca="false">G69</f>
        <v>0</v>
      </c>
      <c r="I69" s="167" t="n">
        <f aca="false">H69</f>
        <v>0</v>
      </c>
      <c r="J69" s="167" t="n">
        <f aca="false">I69</f>
        <v>0</v>
      </c>
      <c r="K69" s="167" t="n">
        <f aca="false">J69</f>
        <v>0</v>
      </c>
      <c r="L69" s="167" t="n">
        <f aca="false">K69</f>
        <v>0</v>
      </c>
      <c r="M69" s="167" t="n">
        <f aca="false">L69</f>
        <v>0</v>
      </c>
      <c r="N69" s="167" t="n">
        <f aca="false">M69</f>
        <v>0</v>
      </c>
      <c r="O69" s="167" t="n">
        <f aca="false">N69</f>
        <v>0</v>
      </c>
      <c r="P69" s="211" t="n">
        <f aca="false">SUM(D69:O69)</f>
        <v>0</v>
      </c>
    </row>
    <row r="70" customFormat="false" ht="12.75" hidden="false" customHeight="false" outlineLevel="0" collapsed="false">
      <c r="A70" s="90" t="s">
        <v>121</v>
      </c>
      <c r="B70" s="97" t="s">
        <v>122</v>
      </c>
      <c r="C70" s="97"/>
      <c r="D70" s="217"/>
      <c r="E70" s="217" t="n">
        <f aca="false">D70</f>
        <v>0</v>
      </c>
      <c r="F70" s="217" t="n">
        <f aca="false">E70</f>
        <v>0</v>
      </c>
      <c r="G70" s="217" t="n">
        <f aca="false">F70</f>
        <v>0</v>
      </c>
      <c r="H70" s="217" t="n">
        <f aca="false">G70</f>
        <v>0</v>
      </c>
      <c r="I70" s="217" t="n">
        <f aca="false">H70</f>
        <v>0</v>
      </c>
      <c r="J70" s="217" t="n">
        <f aca="false">I70</f>
        <v>0</v>
      </c>
      <c r="K70" s="217" t="n">
        <f aca="false">J70</f>
        <v>0</v>
      </c>
      <c r="L70" s="217" t="n">
        <f aca="false">K70</f>
        <v>0</v>
      </c>
      <c r="M70" s="217" t="n">
        <f aca="false">L70</f>
        <v>0</v>
      </c>
      <c r="N70" s="217" t="n">
        <f aca="false">M70</f>
        <v>0</v>
      </c>
      <c r="O70" s="217" t="n">
        <f aca="false">N70</f>
        <v>0</v>
      </c>
      <c r="P70" s="212" t="n">
        <f aca="false">SUM(D70:O70)</f>
        <v>0</v>
      </c>
    </row>
    <row r="71" customFormat="false" ht="12.75" hidden="false" customHeight="false" outlineLevel="0" collapsed="false">
      <c r="A71" s="102"/>
      <c r="B71" s="99" t="s">
        <v>227</v>
      </c>
      <c r="C71" s="103"/>
      <c r="D71" s="213" t="n">
        <f aca="false">SUM(D64:D70)</f>
        <v>0</v>
      </c>
      <c r="E71" s="213" t="n">
        <f aca="false">SUM(E64:E70)</f>
        <v>0</v>
      </c>
      <c r="F71" s="213" t="n">
        <f aca="false">SUM(F64:F70)</f>
        <v>0</v>
      </c>
      <c r="G71" s="213" t="n">
        <f aca="false">SUM(G64:G70)</f>
        <v>0</v>
      </c>
      <c r="H71" s="213" t="n">
        <f aca="false">SUM(H64:H70)</f>
        <v>0</v>
      </c>
      <c r="I71" s="213" t="n">
        <f aca="false">SUM(I64:I70)</f>
        <v>0</v>
      </c>
      <c r="J71" s="213" t="n">
        <f aca="false">SUM(J64:J70)</f>
        <v>0</v>
      </c>
      <c r="K71" s="213" t="n">
        <f aca="false">SUM(K64:K70)</f>
        <v>0</v>
      </c>
      <c r="L71" s="213" t="n">
        <f aca="false">SUM(L64:L70)</f>
        <v>0</v>
      </c>
      <c r="M71" s="213" t="n">
        <f aca="false">SUM(M64:M70)</f>
        <v>0</v>
      </c>
      <c r="N71" s="213" t="n">
        <f aca="false">SUM(N64:N70)</f>
        <v>0</v>
      </c>
      <c r="O71" s="213" t="n">
        <f aca="false">SUM(O64:O70)</f>
        <v>0</v>
      </c>
      <c r="P71" s="214" t="n">
        <f aca="false">SUM(P64:P70)</f>
        <v>0</v>
      </c>
      <c r="Q71" s="209"/>
      <c r="R71" s="209"/>
      <c r="S71" s="209"/>
      <c r="T71" s="209"/>
      <c r="U71" s="209"/>
      <c r="V71" s="209"/>
      <c r="W71" s="209"/>
      <c r="X71" s="209"/>
      <c r="Y71" s="209"/>
      <c r="Z71" s="209"/>
      <c r="AA71" s="209"/>
      <c r="AB71" s="209"/>
      <c r="AC71" s="209"/>
      <c r="AD71" s="209"/>
      <c r="AE71" s="209"/>
      <c r="AF71" s="209"/>
      <c r="AG71" s="209"/>
      <c r="AH71" s="209"/>
      <c r="AI71" s="209"/>
      <c r="AJ71" s="209"/>
      <c r="AK71" s="209"/>
      <c r="AL71" s="209"/>
      <c r="AM71" s="209"/>
      <c r="AN71" s="209"/>
      <c r="AO71" s="209"/>
      <c r="AP71" s="209"/>
      <c r="AQ71" s="209"/>
      <c r="AR71" s="209"/>
      <c r="AS71" s="209"/>
      <c r="AT71" s="209"/>
      <c r="AU71" s="209"/>
      <c r="AV71" s="209"/>
      <c r="AW71" s="209"/>
      <c r="AX71" s="209"/>
      <c r="AY71" s="209"/>
      <c r="AZ71" s="209"/>
      <c r="BA71" s="209"/>
      <c r="BB71" s="209"/>
      <c r="BC71" s="209"/>
      <c r="BD71" s="209"/>
      <c r="BE71" s="209"/>
      <c r="BF71" s="209"/>
      <c r="BG71" s="209"/>
      <c r="BH71" s="209"/>
      <c r="BI71" s="209"/>
      <c r="BJ71" s="209"/>
      <c r="BK71" s="209"/>
      <c r="BL71" s="209"/>
      <c r="BM71" s="209"/>
      <c r="BN71" s="209"/>
      <c r="BO71" s="209"/>
      <c r="BP71" s="209"/>
      <c r="BQ71" s="209"/>
      <c r="BR71" s="209"/>
      <c r="BS71" s="209"/>
      <c r="BT71" s="209"/>
      <c r="BU71" s="209"/>
      <c r="BV71" s="209"/>
      <c r="BW71" s="209"/>
      <c r="BX71" s="209"/>
      <c r="BY71" s="209"/>
      <c r="BZ71" s="209"/>
      <c r="CA71" s="209"/>
      <c r="CB71" s="209"/>
      <c r="CC71" s="209"/>
      <c r="CD71" s="209"/>
      <c r="CE71" s="209"/>
      <c r="CF71" s="209"/>
      <c r="CG71" s="209"/>
      <c r="CH71" s="209"/>
      <c r="CI71" s="209"/>
      <c r="CJ71" s="209"/>
      <c r="CK71" s="209"/>
      <c r="CL71" s="209"/>
      <c r="CM71" s="209"/>
      <c r="CN71" s="209"/>
      <c r="CO71" s="209"/>
      <c r="CP71" s="209"/>
      <c r="CQ71" s="209"/>
      <c r="CR71" s="209"/>
      <c r="CS71" s="209"/>
      <c r="CT71" s="209"/>
      <c r="CU71" s="209"/>
      <c r="CV71" s="209"/>
      <c r="CW71" s="209"/>
      <c r="CX71" s="209"/>
      <c r="CY71" s="209"/>
      <c r="CZ71" s="209"/>
      <c r="DA71" s="209"/>
      <c r="DB71" s="209"/>
      <c r="DC71" s="209"/>
      <c r="DD71" s="209"/>
      <c r="DE71" s="209"/>
      <c r="DF71" s="209"/>
      <c r="DG71" s="209"/>
      <c r="DH71" s="209"/>
      <c r="DI71" s="209"/>
      <c r="DJ71" s="209"/>
      <c r="DK71" s="209"/>
      <c r="DL71" s="209"/>
      <c r="DM71" s="209"/>
      <c r="DN71" s="209"/>
      <c r="DO71" s="209"/>
      <c r="DP71" s="209"/>
      <c r="DQ71" s="209"/>
      <c r="DR71" s="209"/>
      <c r="DS71" s="209"/>
      <c r="DT71" s="209"/>
      <c r="DU71" s="209"/>
      <c r="DV71" s="209"/>
      <c r="DW71" s="209"/>
      <c r="DX71" s="209"/>
      <c r="DY71" s="209"/>
      <c r="DZ71" s="209"/>
      <c r="EA71" s="209"/>
      <c r="EB71" s="209"/>
      <c r="EC71" s="209"/>
      <c r="ED71" s="209"/>
      <c r="EE71" s="209"/>
      <c r="EF71" s="209"/>
      <c r="EG71" s="209"/>
      <c r="EH71" s="209"/>
      <c r="EI71" s="209"/>
      <c r="EJ71" s="209"/>
      <c r="EK71" s="209"/>
      <c r="EL71" s="209"/>
      <c r="EM71" s="209"/>
      <c r="EN71" s="209"/>
      <c r="EO71" s="209"/>
      <c r="EP71" s="209"/>
      <c r="EQ71" s="209"/>
      <c r="ER71" s="209"/>
      <c r="ES71" s="209"/>
      <c r="ET71" s="209"/>
      <c r="EU71" s="209"/>
      <c r="EV71" s="209"/>
      <c r="EW71" s="209"/>
      <c r="EX71" s="209"/>
      <c r="EY71" s="209"/>
      <c r="EZ71" s="209"/>
      <c r="FA71" s="209"/>
      <c r="FB71" s="209"/>
      <c r="FC71" s="209"/>
      <c r="FD71" s="209"/>
      <c r="FE71" s="209"/>
      <c r="FF71" s="209"/>
      <c r="FG71" s="209"/>
      <c r="FH71" s="209"/>
      <c r="FI71" s="209"/>
      <c r="FJ71" s="209"/>
      <c r="FK71" s="209"/>
      <c r="FL71" s="209"/>
      <c r="FM71" s="209"/>
      <c r="FN71" s="209"/>
      <c r="FO71" s="209"/>
      <c r="FP71" s="209"/>
      <c r="FQ71" s="209"/>
      <c r="FR71" s="209"/>
      <c r="FS71" s="209"/>
      <c r="FT71" s="209"/>
      <c r="FU71" s="209"/>
      <c r="FV71" s="209"/>
      <c r="FW71" s="209"/>
      <c r="FX71" s="209"/>
      <c r="FY71" s="209"/>
      <c r="FZ71" s="209"/>
      <c r="GA71" s="209"/>
      <c r="GB71" s="209"/>
      <c r="GC71" s="209"/>
      <c r="GD71" s="209"/>
      <c r="GE71" s="209"/>
      <c r="GF71" s="209"/>
      <c r="GG71" s="209"/>
      <c r="GH71" s="209"/>
      <c r="GI71" s="209"/>
      <c r="GJ71" s="209"/>
      <c r="GK71" s="209"/>
      <c r="GL71" s="209"/>
      <c r="GM71" s="209"/>
      <c r="GN71" s="209"/>
      <c r="GO71" s="209"/>
      <c r="GP71" s="209"/>
      <c r="GQ71" s="209"/>
      <c r="GR71" s="209"/>
      <c r="GS71" s="209"/>
      <c r="GT71" s="209"/>
      <c r="GU71" s="209"/>
      <c r="GV71" s="209"/>
      <c r="GW71" s="209"/>
      <c r="GX71" s="209"/>
      <c r="GY71" s="209"/>
      <c r="GZ71" s="209"/>
      <c r="HA71" s="209"/>
      <c r="HB71" s="209"/>
      <c r="HC71" s="209"/>
      <c r="HD71" s="209"/>
      <c r="HE71" s="209"/>
      <c r="HF71" s="209"/>
      <c r="HG71" s="209"/>
      <c r="HH71" s="209"/>
      <c r="HI71" s="209"/>
      <c r="HJ71" s="209"/>
      <c r="HK71" s="209"/>
      <c r="HL71" s="209"/>
      <c r="HM71" s="209"/>
      <c r="HN71" s="209"/>
      <c r="HO71" s="209"/>
      <c r="HP71" s="209"/>
      <c r="HQ71" s="209"/>
      <c r="HR71" s="209"/>
      <c r="HS71" s="209"/>
      <c r="HT71" s="209"/>
      <c r="HU71" s="209"/>
      <c r="HV71" s="209"/>
      <c r="HW71" s="209"/>
      <c r="HX71" s="209"/>
      <c r="HY71" s="209"/>
      <c r="HZ71" s="209"/>
      <c r="IA71" s="209"/>
      <c r="IB71" s="209"/>
      <c r="IC71" s="209"/>
      <c r="ID71" s="209"/>
      <c r="IE71" s="209"/>
      <c r="IF71" s="209"/>
      <c r="IG71" s="209"/>
      <c r="IH71" s="209"/>
      <c r="II71" s="209"/>
      <c r="IJ71" s="209"/>
      <c r="IK71" s="209"/>
      <c r="IL71" s="209"/>
      <c r="IM71" s="209"/>
      <c r="IN71" s="209"/>
      <c r="IO71" s="209"/>
      <c r="IP71" s="209"/>
      <c r="IQ71" s="209"/>
      <c r="IR71" s="209"/>
      <c r="IS71" s="209"/>
      <c r="IT71" s="209"/>
      <c r="IU71" s="209"/>
      <c r="IV71" s="209"/>
      <c r="IW71" s="209"/>
    </row>
    <row r="72" customFormat="false" ht="12.75" hidden="false" customHeight="false" outlineLevel="0" collapsed="false">
      <c r="A72" s="90" t="s">
        <v>124</v>
      </c>
      <c r="B72" s="97" t="s">
        <v>125</v>
      </c>
      <c r="C72" s="97"/>
      <c r="D72" s="167"/>
      <c r="E72" s="167" t="n">
        <f aca="false">D72</f>
        <v>0</v>
      </c>
      <c r="F72" s="167" t="n">
        <f aca="false">E72</f>
        <v>0</v>
      </c>
      <c r="G72" s="167" t="n">
        <f aca="false">F72</f>
        <v>0</v>
      </c>
      <c r="H72" s="167" t="n">
        <f aca="false">G72</f>
        <v>0</v>
      </c>
      <c r="I72" s="167" t="n">
        <f aca="false">H72</f>
        <v>0</v>
      </c>
      <c r="J72" s="167" t="n">
        <f aca="false">I72</f>
        <v>0</v>
      </c>
      <c r="K72" s="167" t="n">
        <f aca="false">J72</f>
        <v>0</v>
      </c>
      <c r="L72" s="167" t="n">
        <f aca="false">K72</f>
        <v>0</v>
      </c>
      <c r="M72" s="167" t="n">
        <f aca="false">L72</f>
        <v>0</v>
      </c>
      <c r="N72" s="167" t="n">
        <f aca="false">M72</f>
        <v>0</v>
      </c>
      <c r="O72" s="167" t="n">
        <f aca="false">N72</f>
        <v>0</v>
      </c>
      <c r="P72" s="211" t="n">
        <f aca="false">SUM(D72:O72)</f>
        <v>0</v>
      </c>
    </row>
    <row r="73" customFormat="false" ht="12.75" hidden="false" customHeight="false" outlineLevel="0" collapsed="false">
      <c r="A73" s="90" t="s">
        <v>126</v>
      </c>
      <c r="B73" s="97" t="s">
        <v>127</v>
      </c>
      <c r="C73" s="97"/>
      <c r="D73" s="217"/>
      <c r="E73" s="217" t="n">
        <f aca="false">D73</f>
        <v>0</v>
      </c>
      <c r="F73" s="217" t="n">
        <f aca="false">E73</f>
        <v>0</v>
      </c>
      <c r="G73" s="217" t="n">
        <f aca="false">F73</f>
        <v>0</v>
      </c>
      <c r="H73" s="217" t="n">
        <f aca="false">G73</f>
        <v>0</v>
      </c>
      <c r="I73" s="217" t="n">
        <f aca="false">H73</f>
        <v>0</v>
      </c>
      <c r="J73" s="217" t="n">
        <f aca="false">I73</f>
        <v>0</v>
      </c>
      <c r="K73" s="217" t="n">
        <f aca="false">J73</f>
        <v>0</v>
      </c>
      <c r="L73" s="217" t="n">
        <f aca="false">K73</f>
        <v>0</v>
      </c>
      <c r="M73" s="217" t="n">
        <f aca="false">L73</f>
        <v>0</v>
      </c>
      <c r="N73" s="217" t="n">
        <f aca="false">M73</f>
        <v>0</v>
      </c>
      <c r="O73" s="217" t="n">
        <f aca="false">N73</f>
        <v>0</v>
      </c>
      <c r="P73" s="212" t="n">
        <f aca="false">SUM(D73:O73)</f>
        <v>0</v>
      </c>
    </row>
    <row r="74" customFormat="false" ht="12.75" hidden="false" customHeight="false" outlineLevel="0" collapsed="false">
      <c r="A74" s="223"/>
      <c r="B74" s="99" t="s">
        <v>228</v>
      </c>
      <c r="C74" s="103"/>
      <c r="D74" s="213" t="n">
        <f aca="false">SUM(D72:D73)</f>
        <v>0</v>
      </c>
      <c r="E74" s="213" t="n">
        <f aca="false">SUM(E72:E73)</f>
        <v>0</v>
      </c>
      <c r="F74" s="213" t="n">
        <f aca="false">SUM(F72:F73)</f>
        <v>0</v>
      </c>
      <c r="G74" s="213" t="n">
        <f aca="false">SUM(G72:G73)</f>
        <v>0</v>
      </c>
      <c r="H74" s="213" t="n">
        <f aca="false">SUM(H72:H73)</f>
        <v>0</v>
      </c>
      <c r="I74" s="213" t="n">
        <f aca="false">SUM(I72:I73)</f>
        <v>0</v>
      </c>
      <c r="J74" s="213" t="n">
        <f aca="false">SUM(J72:J73)</f>
        <v>0</v>
      </c>
      <c r="K74" s="213" t="n">
        <f aca="false">SUM(K72:K73)</f>
        <v>0</v>
      </c>
      <c r="L74" s="213" t="n">
        <f aca="false">SUM(L72:L73)</f>
        <v>0</v>
      </c>
      <c r="M74" s="213" t="n">
        <f aca="false">SUM(M72:M73)</f>
        <v>0</v>
      </c>
      <c r="N74" s="213" t="n">
        <f aca="false">SUM(N72:N73)</f>
        <v>0</v>
      </c>
      <c r="O74" s="213" t="n">
        <f aca="false">SUM(O72:O73)</f>
        <v>0</v>
      </c>
      <c r="P74" s="224" t="n">
        <f aca="false">SUM(P72:P73)</f>
        <v>0</v>
      </c>
      <c r="Q74" s="103"/>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09"/>
      <c r="AP74" s="209"/>
      <c r="AQ74" s="209"/>
      <c r="AR74" s="209"/>
      <c r="AS74" s="209"/>
      <c r="AT74" s="209"/>
      <c r="AU74" s="209"/>
      <c r="AV74" s="209"/>
      <c r="AW74" s="209"/>
      <c r="AX74" s="209"/>
      <c r="AY74" s="209"/>
      <c r="AZ74" s="209"/>
      <c r="BA74" s="209"/>
      <c r="BB74" s="209"/>
      <c r="BC74" s="209"/>
      <c r="BD74" s="209"/>
      <c r="BE74" s="209"/>
      <c r="BF74" s="209"/>
      <c r="BG74" s="209"/>
      <c r="BH74" s="209"/>
      <c r="BI74" s="209"/>
      <c r="BJ74" s="209"/>
      <c r="BK74" s="209"/>
      <c r="BL74" s="209"/>
      <c r="BM74" s="209"/>
      <c r="BN74" s="209"/>
      <c r="BO74" s="209"/>
      <c r="BP74" s="209"/>
      <c r="BQ74" s="209"/>
      <c r="BR74" s="209"/>
      <c r="BS74" s="209"/>
      <c r="BT74" s="209"/>
      <c r="BU74" s="209"/>
      <c r="BV74" s="209"/>
      <c r="BW74" s="209"/>
      <c r="BX74" s="209"/>
      <c r="BY74" s="209"/>
      <c r="BZ74" s="209"/>
      <c r="CA74" s="209"/>
      <c r="CB74" s="209"/>
      <c r="CC74" s="209"/>
      <c r="CD74" s="209"/>
      <c r="CE74" s="209"/>
      <c r="CF74" s="209"/>
      <c r="CG74" s="209"/>
      <c r="CH74" s="209"/>
      <c r="CI74" s="209"/>
      <c r="CJ74" s="209"/>
      <c r="CK74" s="209"/>
      <c r="CL74" s="209"/>
      <c r="CM74" s="209"/>
      <c r="CN74" s="209"/>
      <c r="CO74" s="209"/>
      <c r="CP74" s="209"/>
      <c r="CQ74" s="209"/>
      <c r="CR74" s="209"/>
      <c r="CS74" s="209"/>
      <c r="CT74" s="209"/>
      <c r="CU74" s="209"/>
      <c r="CV74" s="209"/>
      <c r="CW74" s="209"/>
      <c r="CX74" s="209"/>
      <c r="CY74" s="209"/>
      <c r="CZ74" s="209"/>
      <c r="DA74" s="209"/>
      <c r="DB74" s="209"/>
      <c r="DC74" s="209"/>
      <c r="DD74" s="209"/>
      <c r="DE74" s="209"/>
      <c r="DF74" s="209"/>
      <c r="DG74" s="209"/>
      <c r="DH74" s="209"/>
      <c r="DI74" s="209"/>
      <c r="DJ74" s="209"/>
      <c r="DK74" s="209"/>
      <c r="DL74" s="209"/>
      <c r="DM74" s="209"/>
      <c r="DN74" s="209"/>
      <c r="DO74" s="209"/>
      <c r="DP74" s="209"/>
      <c r="DQ74" s="209"/>
      <c r="DR74" s="209"/>
      <c r="DS74" s="209"/>
      <c r="DT74" s="209"/>
      <c r="DU74" s="209"/>
      <c r="DV74" s="209"/>
      <c r="DW74" s="209"/>
      <c r="DX74" s="209"/>
      <c r="DY74" s="209"/>
      <c r="DZ74" s="209"/>
      <c r="EA74" s="209"/>
      <c r="EB74" s="209"/>
      <c r="EC74" s="209"/>
      <c r="ED74" s="209"/>
      <c r="EE74" s="209"/>
      <c r="EF74" s="209"/>
      <c r="EG74" s="209"/>
      <c r="EH74" s="209"/>
      <c r="EI74" s="209"/>
      <c r="EJ74" s="209"/>
      <c r="EK74" s="209"/>
      <c r="EL74" s="209"/>
      <c r="EM74" s="209"/>
      <c r="EN74" s="209"/>
      <c r="EO74" s="209"/>
      <c r="EP74" s="209"/>
      <c r="EQ74" s="209"/>
      <c r="ER74" s="209"/>
      <c r="ES74" s="209"/>
      <c r="ET74" s="209"/>
      <c r="EU74" s="209"/>
      <c r="EV74" s="209"/>
      <c r="EW74" s="209"/>
      <c r="EX74" s="209"/>
      <c r="EY74" s="209"/>
      <c r="EZ74" s="209"/>
      <c r="FA74" s="209"/>
      <c r="FB74" s="209"/>
      <c r="FC74" s="209"/>
      <c r="FD74" s="209"/>
      <c r="FE74" s="209"/>
      <c r="FF74" s="209"/>
      <c r="FG74" s="209"/>
      <c r="FH74" s="209"/>
      <c r="FI74" s="209"/>
      <c r="FJ74" s="209"/>
      <c r="FK74" s="209"/>
      <c r="FL74" s="209"/>
      <c r="FM74" s="209"/>
      <c r="FN74" s="209"/>
      <c r="FO74" s="209"/>
      <c r="FP74" s="209"/>
      <c r="FQ74" s="209"/>
      <c r="FR74" s="209"/>
      <c r="FS74" s="209"/>
      <c r="FT74" s="209"/>
      <c r="FU74" s="209"/>
      <c r="FV74" s="209"/>
      <c r="FW74" s="209"/>
      <c r="FX74" s="209"/>
      <c r="FY74" s="209"/>
      <c r="FZ74" s="209"/>
      <c r="GA74" s="209"/>
      <c r="GB74" s="209"/>
      <c r="GC74" s="209"/>
      <c r="GD74" s="209"/>
      <c r="GE74" s="209"/>
      <c r="GF74" s="209"/>
      <c r="GG74" s="209"/>
      <c r="GH74" s="209"/>
      <c r="GI74" s="209"/>
      <c r="GJ74" s="209"/>
      <c r="GK74" s="209"/>
      <c r="GL74" s="209"/>
      <c r="GM74" s="209"/>
      <c r="GN74" s="209"/>
      <c r="GO74" s="209"/>
      <c r="GP74" s="209"/>
      <c r="GQ74" s="209"/>
      <c r="GR74" s="209"/>
      <c r="GS74" s="209"/>
      <c r="GT74" s="209"/>
      <c r="GU74" s="209"/>
      <c r="GV74" s="209"/>
      <c r="GW74" s="209"/>
      <c r="GX74" s="209"/>
      <c r="GY74" s="209"/>
      <c r="GZ74" s="209"/>
      <c r="HA74" s="209"/>
      <c r="HB74" s="209"/>
      <c r="HC74" s="209"/>
      <c r="HD74" s="209"/>
      <c r="HE74" s="209"/>
      <c r="HF74" s="209"/>
      <c r="HG74" s="209"/>
      <c r="HH74" s="209"/>
      <c r="HI74" s="209"/>
      <c r="HJ74" s="209"/>
      <c r="HK74" s="209"/>
      <c r="HL74" s="209"/>
      <c r="HM74" s="209"/>
      <c r="HN74" s="209"/>
      <c r="HO74" s="209"/>
      <c r="HP74" s="209"/>
      <c r="HQ74" s="209"/>
      <c r="HR74" s="209"/>
      <c r="HS74" s="209"/>
      <c r="HT74" s="209"/>
      <c r="HU74" s="209"/>
      <c r="HV74" s="209"/>
      <c r="HW74" s="209"/>
      <c r="HX74" s="209"/>
      <c r="HY74" s="209"/>
      <c r="HZ74" s="209"/>
      <c r="IA74" s="209"/>
      <c r="IB74" s="209"/>
      <c r="IC74" s="209"/>
      <c r="ID74" s="209"/>
      <c r="IE74" s="209"/>
      <c r="IF74" s="209"/>
      <c r="IG74" s="209"/>
      <c r="IH74" s="209"/>
      <c r="II74" s="209"/>
      <c r="IJ74" s="209"/>
      <c r="IK74" s="209"/>
      <c r="IL74" s="209"/>
      <c r="IM74" s="209"/>
      <c r="IN74" s="209"/>
      <c r="IO74" s="209"/>
      <c r="IP74" s="209"/>
      <c r="IQ74" s="209"/>
      <c r="IR74" s="209"/>
      <c r="IS74" s="209"/>
      <c r="IT74" s="209"/>
      <c r="IU74" s="209"/>
      <c r="IV74" s="209"/>
      <c r="IW74" s="209"/>
    </row>
    <row r="75" customFormat="false" ht="12.75" hidden="false" customHeight="false" outlineLevel="0" collapsed="false">
      <c r="A75" s="102" t="s">
        <v>129</v>
      </c>
      <c r="B75" s="99" t="s">
        <v>130</v>
      </c>
      <c r="C75" s="103"/>
      <c r="D75" s="213"/>
      <c r="E75" s="213" t="n">
        <f aca="false">D75</f>
        <v>0</v>
      </c>
      <c r="F75" s="213" t="n">
        <f aca="false">E75</f>
        <v>0</v>
      </c>
      <c r="G75" s="213" t="n">
        <f aca="false">F75</f>
        <v>0</v>
      </c>
      <c r="H75" s="213" t="n">
        <f aca="false">G75</f>
        <v>0</v>
      </c>
      <c r="I75" s="213" t="n">
        <f aca="false">H75</f>
        <v>0</v>
      </c>
      <c r="J75" s="213" t="n">
        <f aca="false">I75</f>
        <v>0</v>
      </c>
      <c r="K75" s="213" t="n">
        <f aca="false">J75</f>
        <v>0</v>
      </c>
      <c r="L75" s="213" t="n">
        <f aca="false">K75</f>
        <v>0</v>
      </c>
      <c r="M75" s="213" t="n">
        <f aca="false">L75</f>
        <v>0</v>
      </c>
      <c r="N75" s="213" t="n">
        <f aca="false">M75</f>
        <v>0</v>
      </c>
      <c r="O75" s="213" t="n">
        <f aca="false">N75</f>
        <v>0</v>
      </c>
      <c r="P75" s="214" t="n">
        <f aca="false">SUM(D75:O75)</f>
        <v>0</v>
      </c>
      <c r="Q75" s="103"/>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09"/>
      <c r="BQ75" s="209"/>
      <c r="BR75" s="209"/>
      <c r="BS75" s="209"/>
      <c r="BT75" s="209"/>
      <c r="BU75" s="209"/>
      <c r="BV75" s="209"/>
      <c r="BW75" s="209"/>
      <c r="BX75" s="209"/>
      <c r="BY75" s="209"/>
      <c r="BZ75" s="209"/>
      <c r="CA75" s="209"/>
      <c r="CB75" s="209"/>
      <c r="CC75" s="209"/>
      <c r="CD75" s="209"/>
      <c r="CE75" s="209"/>
      <c r="CF75" s="209"/>
      <c r="CG75" s="209"/>
      <c r="CH75" s="209"/>
      <c r="CI75" s="209"/>
      <c r="CJ75" s="209"/>
      <c r="CK75" s="209"/>
      <c r="CL75" s="209"/>
      <c r="CM75" s="209"/>
      <c r="CN75" s="209"/>
      <c r="CO75" s="209"/>
      <c r="CP75" s="209"/>
      <c r="CQ75" s="209"/>
      <c r="CR75" s="209"/>
      <c r="CS75" s="209"/>
      <c r="CT75" s="209"/>
      <c r="CU75" s="209"/>
      <c r="CV75" s="209"/>
      <c r="CW75" s="209"/>
      <c r="CX75" s="209"/>
      <c r="CY75" s="209"/>
      <c r="CZ75" s="209"/>
      <c r="DA75" s="209"/>
      <c r="DB75" s="209"/>
      <c r="DC75" s="209"/>
      <c r="DD75" s="209"/>
      <c r="DE75" s="209"/>
      <c r="DF75" s="209"/>
      <c r="DG75" s="209"/>
      <c r="DH75" s="209"/>
      <c r="DI75" s="209"/>
      <c r="DJ75" s="209"/>
      <c r="DK75" s="209"/>
      <c r="DL75" s="209"/>
      <c r="DM75" s="209"/>
      <c r="DN75" s="209"/>
      <c r="DO75" s="209"/>
      <c r="DP75" s="209"/>
      <c r="DQ75" s="209"/>
      <c r="DR75" s="209"/>
      <c r="DS75" s="209"/>
      <c r="DT75" s="209"/>
      <c r="DU75" s="209"/>
      <c r="DV75" s="209"/>
      <c r="DW75" s="209"/>
      <c r="DX75" s="209"/>
      <c r="DY75" s="209"/>
      <c r="DZ75" s="209"/>
      <c r="EA75" s="209"/>
      <c r="EB75" s="209"/>
      <c r="EC75" s="209"/>
      <c r="ED75" s="209"/>
      <c r="EE75" s="209"/>
      <c r="EF75" s="209"/>
      <c r="EG75" s="209"/>
      <c r="EH75" s="209"/>
      <c r="EI75" s="209"/>
      <c r="EJ75" s="209"/>
      <c r="EK75" s="209"/>
      <c r="EL75" s="209"/>
      <c r="EM75" s="209"/>
      <c r="EN75" s="209"/>
      <c r="EO75" s="209"/>
      <c r="EP75" s="209"/>
      <c r="EQ75" s="209"/>
      <c r="ER75" s="209"/>
      <c r="ES75" s="209"/>
      <c r="ET75" s="209"/>
      <c r="EU75" s="209"/>
      <c r="EV75" s="209"/>
      <c r="EW75" s="209"/>
      <c r="EX75" s="209"/>
      <c r="EY75" s="209"/>
      <c r="EZ75" s="209"/>
      <c r="FA75" s="209"/>
      <c r="FB75" s="209"/>
      <c r="FC75" s="209"/>
      <c r="FD75" s="209"/>
      <c r="FE75" s="209"/>
      <c r="FF75" s="209"/>
      <c r="FG75" s="209"/>
      <c r="FH75" s="209"/>
      <c r="FI75" s="209"/>
      <c r="FJ75" s="209"/>
      <c r="FK75" s="209"/>
      <c r="FL75" s="209"/>
      <c r="FM75" s="209"/>
      <c r="FN75" s="209"/>
      <c r="FO75" s="209"/>
      <c r="FP75" s="209"/>
      <c r="FQ75" s="209"/>
      <c r="FR75" s="209"/>
      <c r="FS75" s="209"/>
      <c r="FT75" s="209"/>
      <c r="FU75" s="209"/>
      <c r="FV75" s="209"/>
      <c r="FW75" s="209"/>
      <c r="FX75" s="209"/>
      <c r="FY75" s="209"/>
      <c r="FZ75" s="209"/>
      <c r="GA75" s="209"/>
      <c r="GB75" s="209"/>
      <c r="GC75" s="209"/>
      <c r="GD75" s="209"/>
      <c r="GE75" s="209"/>
      <c r="GF75" s="209"/>
      <c r="GG75" s="209"/>
      <c r="GH75" s="209"/>
      <c r="GI75" s="209"/>
      <c r="GJ75" s="209"/>
      <c r="GK75" s="209"/>
      <c r="GL75" s="209"/>
      <c r="GM75" s="209"/>
      <c r="GN75" s="209"/>
      <c r="GO75" s="209"/>
      <c r="GP75" s="209"/>
      <c r="GQ75" s="209"/>
      <c r="GR75" s="209"/>
      <c r="GS75" s="209"/>
      <c r="GT75" s="209"/>
      <c r="GU75" s="209"/>
      <c r="GV75" s="209"/>
      <c r="GW75" s="209"/>
      <c r="GX75" s="209"/>
      <c r="GY75" s="209"/>
      <c r="GZ75" s="209"/>
      <c r="HA75" s="209"/>
      <c r="HB75" s="209"/>
      <c r="HC75" s="209"/>
      <c r="HD75" s="209"/>
      <c r="HE75" s="209"/>
      <c r="HF75" s="209"/>
      <c r="HG75" s="209"/>
      <c r="HH75" s="209"/>
      <c r="HI75" s="209"/>
      <c r="HJ75" s="209"/>
      <c r="HK75" s="209"/>
      <c r="HL75" s="209"/>
      <c r="HM75" s="209"/>
      <c r="HN75" s="209"/>
      <c r="HO75" s="209"/>
      <c r="HP75" s="209"/>
      <c r="HQ75" s="209"/>
      <c r="HR75" s="209"/>
      <c r="HS75" s="209"/>
      <c r="HT75" s="209"/>
      <c r="HU75" s="209"/>
      <c r="HV75" s="209"/>
      <c r="HW75" s="209"/>
      <c r="HX75" s="209"/>
      <c r="HY75" s="209"/>
      <c r="HZ75" s="209"/>
      <c r="IA75" s="209"/>
      <c r="IB75" s="209"/>
      <c r="IC75" s="209"/>
      <c r="ID75" s="209"/>
      <c r="IE75" s="209"/>
      <c r="IF75" s="209"/>
      <c r="IG75" s="209"/>
      <c r="IH75" s="209"/>
      <c r="II75" s="209"/>
      <c r="IJ75" s="209"/>
      <c r="IK75" s="209"/>
      <c r="IL75" s="209"/>
      <c r="IM75" s="209"/>
      <c r="IN75" s="209"/>
      <c r="IO75" s="209"/>
      <c r="IP75" s="209"/>
      <c r="IQ75" s="209"/>
      <c r="IR75" s="209"/>
      <c r="IS75" s="209"/>
      <c r="IT75" s="209"/>
      <c r="IU75" s="209"/>
      <c r="IV75" s="209"/>
      <c r="IW75" s="209"/>
    </row>
    <row r="76" customFormat="false" ht="12.75" hidden="false" customHeight="false" outlineLevel="0" collapsed="false">
      <c r="A76" s="225"/>
      <c r="B76" s="113" t="s">
        <v>131</v>
      </c>
      <c r="C76" s="226"/>
      <c r="D76" s="227" t="n">
        <f aca="false">D75+D74+D71+D63+D62+D61+D60+D59+D56+D55+D54+D48+D47+D46+D45+D44+D35+D32</f>
        <v>98761.5833333333</v>
      </c>
      <c r="E76" s="227" t="n">
        <f aca="false">E75+E74+E71+E63+E62+E61+E60+E59+E56+E55+E54+E48+E47+E46+E45+E44+E35+E32</f>
        <v>104206.927083333</v>
      </c>
      <c r="F76" s="227" t="n">
        <f aca="false">F75+F74+F71+F63+F62+F61+F60+F59+F56+F55+F54+F48+F47+F46+F45+F44+F35+F32</f>
        <v>104206.927083333</v>
      </c>
      <c r="G76" s="227" t="n">
        <f aca="false">G75+G74+G71+G63+G62+G61+G60+G59+G56+G55+G54+G48+G47+G46+G45+G44+G35+G32</f>
        <v>104206.927083333</v>
      </c>
      <c r="H76" s="227" t="n">
        <f aca="false">H75+H74+H71+H63+H62+H61+H60+H59+H56+H55+H54+H48+H47+H46+H45+H44+H35+H32</f>
        <v>104206.927083333</v>
      </c>
      <c r="I76" s="227" t="n">
        <f aca="false">I75+I74+I71+I63+I62+I61+I60+I59+I56+I55+I54+I48+I47+I46+I45+I44+I35+I32</f>
        <v>104206.927083333</v>
      </c>
      <c r="J76" s="227" t="n">
        <f aca="false">J75+J74+J71+J63+J62+J61+J60+J59+J56+J55+J54+J48+J47+J46+J45+J44+J35+J32</f>
        <v>104206.927083333</v>
      </c>
      <c r="K76" s="227" t="n">
        <f aca="false">K75+K74+K71+K63+K62+K61+K60+K59+K56+K55+K54+K48+K47+K46+K45+K44+K35+K32</f>
        <v>104206.927083333</v>
      </c>
      <c r="L76" s="227" t="n">
        <f aca="false">L75+L74+L71+L63+L62+L61+L60+L59+L56+L55+L54+L48+L47+L46+L45+L44+L35+L32</f>
        <v>104206.927083333</v>
      </c>
      <c r="M76" s="227" t="n">
        <f aca="false">M75+M74+M71+M63+M62+M61+M60+M59+M56+M55+M54+M48+M47+M46+M45+M44+M35+M32</f>
        <v>104206.927083333</v>
      </c>
      <c r="N76" s="227" t="n">
        <f aca="false">N75+N74+N71+N63+N62+N61+N60+N59+N56+N55+N54+N48+N47+N46+N45+N44+N35+N32</f>
        <v>104206.927083333</v>
      </c>
      <c r="O76" s="227" t="n">
        <f aca="false">O75+O74+O71+O63+O62+O61+O60+O59+O56+O55+O54+O48+O47+O46+O45+O44+O35+O32</f>
        <v>104206.927083333</v>
      </c>
      <c r="P76" s="228" t="n">
        <f aca="false">P75+P74+P71+P63+P62+P61+P60+P59+P56+P55+P54+P48+P47+P46+P45+P44+P35+P32</f>
        <v>1245037.78125</v>
      </c>
      <c r="Q76" s="216"/>
    </row>
    <row r="77" customFormat="false" ht="12.75" hidden="false" customHeight="false" outlineLevel="0" collapsed="false">
      <c r="A77" s="229"/>
      <c r="B77" s="97"/>
      <c r="C77" s="97"/>
      <c r="D77" s="167"/>
      <c r="E77" s="167"/>
      <c r="F77" s="167"/>
      <c r="G77" s="167"/>
      <c r="H77" s="167"/>
      <c r="I77" s="167"/>
      <c r="J77" s="167"/>
      <c r="K77" s="167"/>
      <c r="L77" s="167"/>
      <c r="M77" s="167"/>
      <c r="N77" s="167"/>
      <c r="O77" s="167"/>
      <c r="P77" s="230"/>
    </row>
    <row r="78" customFormat="false" ht="12.75" hidden="false" customHeight="false" outlineLevel="0" collapsed="false">
      <c r="A78" s="231" t="s">
        <v>229</v>
      </c>
      <c r="B78" s="232"/>
      <c r="C78" s="232"/>
      <c r="D78" s="233" t="n">
        <v>37258</v>
      </c>
      <c r="E78" s="233" t="n">
        <v>37289</v>
      </c>
      <c r="F78" s="233" t="n">
        <v>37317</v>
      </c>
      <c r="G78" s="233" t="n">
        <v>37348</v>
      </c>
      <c r="H78" s="233" t="n">
        <v>37378</v>
      </c>
      <c r="I78" s="233" t="n">
        <v>37409</v>
      </c>
      <c r="J78" s="233" t="n">
        <v>37439</v>
      </c>
      <c r="K78" s="233" t="n">
        <v>37470</v>
      </c>
      <c r="L78" s="233" t="n">
        <v>37501</v>
      </c>
      <c r="M78" s="233" t="n">
        <v>37531</v>
      </c>
      <c r="N78" s="233" t="n">
        <v>37562</v>
      </c>
      <c r="O78" s="233" t="n">
        <v>37592</v>
      </c>
      <c r="P78" s="234" t="s">
        <v>200</v>
      </c>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c r="BH78" s="235"/>
      <c r="BI78" s="235"/>
      <c r="BJ78" s="235"/>
      <c r="BK78" s="235"/>
      <c r="BL78" s="235"/>
      <c r="BM78" s="235"/>
      <c r="BN78" s="235"/>
      <c r="BO78" s="235"/>
      <c r="BP78" s="235"/>
      <c r="BQ78" s="235"/>
      <c r="BR78" s="235"/>
      <c r="BS78" s="235"/>
      <c r="BT78" s="235"/>
      <c r="BU78" s="235"/>
      <c r="BV78" s="235"/>
      <c r="BW78" s="235"/>
      <c r="BX78" s="235"/>
      <c r="BY78" s="235"/>
      <c r="BZ78" s="235"/>
      <c r="CA78" s="235"/>
      <c r="CB78" s="235"/>
      <c r="CC78" s="235"/>
      <c r="CD78" s="235"/>
      <c r="CE78" s="235"/>
      <c r="CF78" s="235"/>
      <c r="CG78" s="235"/>
      <c r="CH78" s="235"/>
      <c r="CI78" s="235"/>
      <c r="CJ78" s="235"/>
      <c r="CK78" s="235"/>
      <c r="CL78" s="235"/>
      <c r="CM78" s="235"/>
      <c r="CN78" s="235"/>
      <c r="CO78" s="235"/>
      <c r="CP78" s="235"/>
      <c r="CQ78" s="235"/>
      <c r="CR78" s="235"/>
      <c r="CS78" s="235"/>
      <c r="CT78" s="235"/>
      <c r="CU78" s="235"/>
      <c r="CV78" s="235"/>
      <c r="CW78" s="235"/>
      <c r="CX78" s="235"/>
      <c r="CY78" s="235"/>
      <c r="CZ78" s="235"/>
      <c r="DA78" s="235"/>
      <c r="DB78" s="235"/>
      <c r="DC78" s="235"/>
      <c r="DD78" s="235"/>
      <c r="DE78" s="235"/>
      <c r="DF78" s="235"/>
      <c r="DG78" s="235"/>
      <c r="DH78" s="235"/>
      <c r="DI78" s="235"/>
      <c r="DJ78" s="235"/>
      <c r="DK78" s="235"/>
      <c r="DL78" s="235"/>
      <c r="DM78" s="235"/>
      <c r="DN78" s="235"/>
      <c r="DO78" s="235"/>
      <c r="DP78" s="235"/>
      <c r="DQ78" s="235"/>
      <c r="DR78" s="235"/>
      <c r="DS78" s="235"/>
      <c r="DT78" s="235"/>
      <c r="DU78" s="235"/>
      <c r="DV78" s="235"/>
      <c r="DW78" s="235"/>
      <c r="DX78" s="235"/>
      <c r="DY78" s="235"/>
      <c r="DZ78" s="235"/>
      <c r="EA78" s="235"/>
      <c r="EB78" s="235"/>
      <c r="EC78" s="235"/>
      <c r="ED78" s="235"/>
      <c r="EE78" s="235"/>
      <c r="EF78" s="235"/>
      <c r="EG78" s="235"/>
      <c r="EH78" s="235"/>
      <c r="EI78" s="235"/>
      <c r="EJ78" s="235"/>
      <c r="EK78" s="235"/>
      <c r="EL78" s="235"/>
      <c r="EM78" s="235"/>
      <c r="EN78" s="235"/>
      <c r="EO78" s="235"/>
      <c r="EP78" s="235"/>
      <c r="EQ78" s="235"/>
      <c r="ER78" s="235"/>
      <c r="ES78" s="235"/>
      <c r="ET78" s="235"/>
      <c r="EU78" s="235"/>
      <c r="EV78" s="235"/>
      <c r="EW78" s="235"/>
      <c r="EX78" s="235"/>
      <c r="EY78" s="235"/>
      <c r="EZ78" s="235"/>
      <c r="FA78" s="235"/>
      <c r="FB78" s="235"/>
      <c r="FC78" s="235"/>
      <c r="FD78" s="235"/>
      <c r="FE78" s="235"/>
      <c r="FF78" s="235"/>
      <c r="FG78" s="235"/>
      <c r="FH78" s="235"/>
      <c r="FI78" s="235"/>
      <c r="FJ78" s="235"/>
      <c r="FK78" s="235"/>
      <c r="FL78" s="235"/>
      <c r="FM78" s="235"/>
      <c r="FN78" s="235"/>
      <c r="FO78" s="235"/>
      <c r="FP78" s="235"/>
      <c r="FQ78" s="235"/>
      <c r="FR78" s="235"/>
      <c r="FS78" s="235"/>
      <c r="FT78" s="235"/>
      <c r="FU78" s="235"/>
      <c r="FV78" s="235"/>
      <c r="FW78" s="235"/>
      <c r="FX78" s="235"/>
      <c r="FY78" s="235"/>
      <c r="FZ78" s="235"/>
      <c r="GA78" s="235"/>
      <c r="GB78" s="235"/>
      <c r="GC78" s="235"/>
      <c r="GD78" s="235"/>
      <c r="GE78" s="235"/>
      <c r="GF78" s="235"/>
      <c r="GG78" s="235"/>
      <c r="GH78" s="235"/>
      <c r="GI78" s="235"/>
      <c r="GJ78" s="235"/>
      <c r="GK78" s="235"/>
      <c r="GL78" s="235"/>
      <c r="GM78" s="235"/>
      <c r="GN78" s="235"/>
      <c r="GO78" s="235"/>
      <c r="GP78" s="235"/>
      <c r="GQ78" s="235"/>
      <c r="GR78" s="235"/>
      <c r="GS78" s="235"/>
      <c r="GT78" s="235"/>
      <c r="GU78" s="235"/>
      <c r="GV78" s="235"/>
      <c r="GW78" s="235"/>
      <c r="GX78" s="235"/>
      <c r="GY78" s="235"/>
      <c r="GZ78" s="235"/>
      <c r="HA78" s="235"/>
      <c r="HB78" s="235"/>
      <c r="HC78" s="235"/>
      <c r="HD78" s="235"/>
      <c r="HE78" s="235"/>
      <c r="HF78" s="235"/>
      <c r="HG78" s="235"/>
      <c r="HH78" s="235"/>
      <c r="HI78" s="235"/>
      <c r="HJ78" s="235"/>
      <c r="HK78" s="235"/>
      <c r="HL78" s="235"/>
      <c r="HM78" s="235"/>
      <c r="HN78" s="235"/>
      <c r="HO78" s="235"/>
      <c r="HP78" s="235"/>
      <c r="HQ78" s="235"/>
      <c r="HR78" s="235"/>
      <c r="HS78" s="235"/>
      <c r="HT78" s="235"/>
      <c r="HU78" s="235"/>
      <c r="HV78" s="235"/>
      <c r="HW78" s="235"/>
      <c r="HX78" s="235"/>
      <c r="HY78" s="235"/>
      <c r="HZ78" s="235"/>
      <c r="IA78" s="235"/>
      <c r="IB78" s="235"/>
      <c r="IC78" s="235"/>
      <c r="ID78" s="235"/>
      <c r="IE78" s="235"/>
      <c r="IF78" s="235"/>
      <c r="IG78" s="235"/>
      <c r="IH78" s="235"/>
      <c r="II78" s="235"/>
      <c r="IJ78" s="235"/>
      <c r="IK78" s="235"/>
      <c r="IL78" s="235"/>
      <c r="IM78" s="235"/>
      <c r="IN78" s="235"/>
      <c r="IO78" s="235"/>
      <c r="IP78" s="235"/>
      <c r="IQ78" s="235"/>
      <c r="IR78" s="235"/>
      <c r="IS78" s="235"/>
      <c r="IT78" s="235"/>
      <c r="IU78" s="235"/>
      <c r="IV78" s="235"/>
      <c r="IW78" s="235"/>
    </row>
    <row r="79" customFormat="false" ht="12.75" hidden="false" customHeight="false" outlineLevel="0" collapsed="false">
      <c r="A79" s="236" t="s">
        <v>230</v>
      </c>
      <c r="B79" s="210"/>
      <c r="C79" s="210"/>
      <c r="D79" s="210"/>
      <c r="E79" s="210"/>
      <c r="F79" s="210"/>
      <c r="G79" s="210"/>
      <c r="H79" s="210"/>
      <c r="I79" s="210"/>
      <c r="J79" s="210"/>
      <c r="K79" s="210"/>
      <c r="L79" s="210"/>
      <c r="M79" s="210"/>
      <c r="N79" s="210"/>
      <c r="O79" s="210"/>
      <c r="P79" s="237"/>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238"/>
      <c r="AZ79" s="238"/>
      <c r="BA79" s="238"/>
      <c r="BB79" s="238"/>
      <c r="BC79" s="238"/>
      <c r="BD79" s="238"/>
      <c r="BE79" s="238"/>
      <c r="BF79" s="238"/>
      <c r="BG79" s="238"/>
      <c r="BH79" s="238"/>
      <c r="BI79" s="238"/>
      <c r="BJ79" s="238"/>
      <c r="BK79" s="238"/>
      <c r="BL79" s="238"/>
      <c r="BM79" s="238"/>
      <c r="BN79" s="238"/>
      <c r="BO79" s="238"/>
      <c r="BP79" s="238"/>
      <c r="BQ79" s="238"/>
      <c r="BR79" s="238"/>
      <c r="BS79" s="238"/>
      <c r="BT79" s="238"/>
      <c r="BU79" s="238"/>
      <c r="BV79" s="238"/>
      <c r="BW79" s="238"/>
      <c r="BX79" s="238"/>
      <c r="BY79" s="238"/>
      <c r="BZ79" s="238"/>
      <c r="CA79" s="238"/>
      <c r="CB79" s="238"/>
      <c r="CC79" s="238"/>
      <c r="CD79" s="238"/>
      <c r="CE79" s="238"/>
      <c r="CF79" s="238"/>
      <c r="CG79" s="238"/>
      <c r="CH79" s="238"/>
      <c r="CI79" s="238"/>
      <c r="CJ79" s="238"/>
      <c r="CK79" s="238"/>
      <c r="CL79" s="238"/>
      <c r="CM79" s="238"/>
      <c r="CN79" s="238"/>
      <c r="CO79" s="238"/>
      <c r="CP79" s="238"/>
      <c r="CQ79" s="238"/>
      <c r="CR79" s="238"/>
      <c r="CS79" s="238"/>
      <c r="CT79" s="238"/>
      <c r="CU79" s="238"/>
      <c r="CV79" s="238"/>
      <c r="CW79" s="238"/>
      <c r="CX79" s="238"/>
      <c r="CY79" s="238"/>
      <c r="CZ79" s="238"/>
      <c r="DA79" s="238"/>
      <c r="DB79" s="238"/>
      <c r="DC79" s="238"/>
      <c r="DD79" s="238"/>
      <c r="DE79" s="238"/>
      <c r="DF79" s="238"/>
      <c r="DG79" s="238"/>
      <c r="DH79" s="238"/>
      <c r="DI79" s="238"/>
      <c r="DJ79" s="238"/>
      <c r="DK79" s="238"/>
      <c r="DL79" s="238"/>
      <c r="DM79" s="238"/>
      <c r="DN79" s="238"/>
      <c r="DO79" s="238"/>
      <c r="DP79" s="238"/>
      <c r="DQ79" s="238"/>
      <c r="DR79" s="238"/>
      <c r="DS79" s="238"/>
      <c r="DT79" s="238"/>
      <c r="DU79" s="238"/>
      <c r="DV79" s="238"/>
      <c r="DW79" s="238"/>
      <c r="DX79" s="238"/>
      <c r="DY79" s="238"/>
      <c r="DZ79" s="238"/>
      <c r="EA79" s="238"/>
      <c r="EB79" s="238"/>
      <c r="EC79" s="238"/>
      <c r="ED79" s="238"/>
      <c r="EE79" s="238"/>
      <c r="EF79" s="238"/>
      <c r="EG79" s="238"/>
      <c r="EH79" s="238"/>
      <c r="EI79" s="238"/>
      <c r="EJ79" s="238"/>
      <c r="EK79" s="238"/>
      <c r="EL79" s="238"/>
      <c r="EM79" s="238"/>
      <c r="EN79" s="238"/>
      <c r="EO79" s="238"/>
      <c r="EP79" s="238"/>
      <c r="EQ79" s="238"/>
      <c r="ER79" s="238"/>
      <c r="ES79" s="238"/>
      <c r="ET79" s="238"/>
      <c r="EU79" s="238"/>
      <c r="EV79" s="238"/>
      <c r="EW79" s="238"/>
      <c r="EX79" s="238"/>
      <c r="EY79" s="238"/>
      <c r="EZ79" s="238"/>
      <c r="FA79" s="238"/>
      <c r="FB79" s="238"/>
      <c r="FC79" s="238"/>
      <c r="FD79" s="238"/>
      <c r="FE79" s="238"/>
      <c r="FF79" s="238"/>
      <c r="FG79" s="238"/>
      <c r="FH79" s="238"/>
      <c r="FI79" s="238"/>
      <c r="FJ79" s="238"/>
      <c r="FK79" s="238"/>
      <c r="FL79" s="238"/>
      <c r="FM79" s="238"/>
      <c r="FN79" s="238"/>
      <c r="FO79" s="238"/>
      <c r="FP79" s="238"/>
      <c r="FQ79" s="238"/>
      <c r="FR79" s="238"/>
      <c r="FS79" s="238"/>
      <c r="FT79" s="238"/>
      <c r="FU79" s="238"/>
      <c r="FV79" s="238"/>
      <c r="FW79" s="238"/>
      <c r="FX79" s="238"/>
      <c r="FY79" s="238"/>
      <c r="FZ79" s="238"/>
      <c r="GA79" s="238"/>
      <c r="GB79" s="238"/>
      <c r="GC79" s="238"/>
      <c r="GD79" s="238"/>
      <c r="GE79" s="238"/>
      <c r="GF79" s="238"/>
      <c r="GG79" s="238"/>
      <c r="GH79" s="238"/>
      <c r="GI79" s="238"/>
      <c r="GJ79" s="238"/>
      <c r="GK79" s="238"/>
      <c r="GL79" s="238"/>
      <c r="GM79" s="238"/>
      <c r="GN79" s="238"/>
      <c r="GO79" s="238"/>
      <c r="GP79" s="238"/>
      <c r="GQ79" s="238"/>
      <c r="GR79" s="238"/>
      <c r="GS79" s="238"/>
      <c r="GT79" s="238"/>
      <c r="GU79" s="238"/>
      <c r="GV79" s="238"/>
      <c r="GW79" s="238"/>
      <c r="GX79" s="238"/>
      <c r="GY79" s="238"/>
      <c r="GZ79" s="238"/>
      <c r="HA79" s="238"/>
      <c r="HB79" s="238"/>
      <c r="HC79" s="238"/>
      <c r="HD79" s="238"/>
      <c r="HE79" s="238"/>
      <c r="HF79" s="238"/>
      <c r="HG79" s="238"/>
      <c r="HH79" s="238"/>
      <c r="HI79" s="238"/>
      <c r="HJ79" s="238"/>
      <c r="HK79" s="238"/>
      <c r="HL79" s="238"/>
      <c r="HM79" s="238"/>
      <c r="HN79" s="238"/>
      <c r="HO79" s="238"/>
      <c r="HP79" s="238"/>
      <c r="HQ79" s="238"/>
      <c r="HR79" s="238"/>
      <c r="HS79" s="238"/>
      <c r="HT79" s="238"/>
      <c r="HU79" s="238"/>
      <c r="HV79" s="238"/>
      <c r="HW79" s="238"/>
      <c r="HX79" s="238"/>
      <c r="HY79" s="238"/>
      <c r="HZ79" s="238"/>
      <c r="IA79" s="238"/>
      <c r="IB79" s="238"/>
      <c r="IC79" s="238"/>
      <c r="ID79" s="238"/>
      <c r="IE79" s="238"/>
      <c r="IF79" s="238"/>
      <c r="IG79" s="238"/>
      <c r="IH79" s="238"/>
      <c r="II79" s="238"/>
      <c r="IJ79" s="238"/>
      <c r="IK79" s="238"/>
      <c r="IL79" s="238"/>
      <c r="IM79" s="238"/>
      <c r="IN79" s="238"/>
      <c r="IO79" s="238"/>
      <c r="IP79" s="238"/>
      <c r="IQ79" s="238"/>
      <c r="IR79" s="238"/>
      <c r="IS79" s="238"/>
      <c r="IT79" s="238"/>
      <c r="IU79" s="238"/>
      <c r="IV79" s="238"/>
      <c r="IW79" s="238"/>
    </row>
    <row r="80" customFormat="false" ht="12.75" hidden="false" customHeight="false" outlineLevel="0" collapsed="false">
      <c r="A80" s="121"/>
      <c r="B80" s="122" t="s">
        <v>134</v>
      </c>
      <c r="C80" s="210"/>
      <c r="D80" s="210"/>
      <c r="E80" s="210" t="n">
        <v>0</v>
      </c>
      <c r="F80" s="210" t="n">
        <v>0</v>
      </c>
      <c r="G80" s="210" t="n">
        <v>0</v>
      </c>
      <c r="H80" s="210" t="n">
        <v>0</v>
      </c>
      <c r="I80" s="210" t="n">
        <v>0</v>
      </c>
      <c r="J80" s="210" t="n">
        <v>0</v>
      </c>
      <c r="K80" s="210" t="n">
        <v>0</v>
      </c>
      <c r="L80" s="210" t="n">
        <v>0</v>
      </c>
      <c r="M80" s="210" t="n">
        <v>0</v>
      </c>
      <c r="N80" s="210" t="n">
        <v>0</v>
      </c>
      <c r="O80" s="210" t="n">
        <v>0</v>
      </c>
      <c r="P80" s="237" t="n">
        <f aca="false">SUM(D80:O80)</f>
        <v>0</v>
      </c>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238"/>
      <c r="BU80" s="238"/>
      <c r="BV80" s="238"/>
      <c r="BW80" s="238"/>
      <c r="BX80" s="238"/>
      <c r="BY80" s="238"/>
      <c r="BZ80" s="238"/>
      <c r="CA80" s="238"/>
      <c r="CB80" s="238"/>
      <c r="CC80" s="238"/>
      <c r="CD80" s="238"/>
      <c r="CE80" s="238"/>
      <c r="CF80" s="238"/>
      <c r="CG80" s="238"/>
      <c r="CH80" s="238"/>
      <c r="CI80" s="238"/>
      <c r="CJ80" s="238"/>
      <c r="CK80" s="238"/>
      <c r="CL80" s="238"/>
      <c r="CM80" s="238"/>
      <c r="CN80" s="238"/>
      <c r="CO80" s="238"/>
      <c r="CP80" s="238"/>
      <c r="CQ80" s="238"/>
      <c r="CR80" s="238"/>
      <c r="CS80" s="238"/>
      <c r="CT80" s="238"/>
      <c r="CU80" s="238"/>
      <c r="CV80" s="238"/>
      <c r="CW80" s="238"/>
      <c r="CX80" s="238"/>
      <c r="CY80" s="238"/>
      <c r="CZ80" s="238"/>
      <c r="DA80" s="238"/>
      <c r="DB80" s="238"/>
      <c r="DC80" s="238"/>
      <c r="DD80" s="238"/>
      <c r="DE80" s="238"/>
      <c r="DF80" s="238"/>
      <c r="DG80" s="238"/>
      <c r="DH80" s="238"/>
      <c r="DI80" s="238"/>
      <c r="DJ80" s="238"/>
      <c r="DK80" s="238"/>
      <c r="DL80" s="238"/>
      <c r="DM80" s="238"/>
      <c r="DN80" s="238"/>
      <c r="DO80" s="238"/>
      <c r="DP80" s="238"/>
      <c r="DQ80" s="238"/>
      <c r="DR80" s="238"/>
      <c r="DS80" s="238"/>
      <c r="DT80" s="238"/>
      <c r="DU80" s="238"/>
      <c r="DV80" s="238"/>
      <c r="DW80" s="238"/>
      <c r="DX80" s="238"/>
      <c r="DY80" s="238"/>
      <c r="DZ80" s="238"/>
      <c r="EA80" s="238"/>
      <c r="EB80" s="238"/>
      <c r="EC80" s="238"/>
      <c r="ED80" s="238"/>
      <c r="EE80" s="238"/>
      <c r="EF80" s="238"/>
      <c r="EG80" s="238"/>
      <c r="EH80" s="238"/>
      <c r="EI80" s="238"/>
      <c r="EJ80" s="238"/>
      <c r="EK80" s="238"/>
      <c r="EL80" s="238"/>
      <c r="EM80" s="238"/>
      <c r="EN80" s="238"/>
      <c r="EO80" s="238"/>
      <c r="EP80" s="238"/>
      <c r="EQ80" s="238"/>
      <c r="ER80" s="238"/>
      <c r="ES80" s="238"/>
      <c r="ET80" s="238"/>
      <c r="EU80" s="238"/>
      <c r="EV80" s="238"/>
      <c r="EW80" s="238"/>
      <c r="EX80" s="238"/>
      <c r="EY80" s="238"/>
      <c r="EZ80" s="238"/>
      <c r="FA80" s="238"/>
      <c r="FB80" s="238"/>
      <c r="FC80" s="238"/>
      <c r="FD80" s="238"/>
      <c r="FE80" s="238"/>
      <c r="FF80" s="238"/>
      <c r="FG80" s="238"/>
      <c r="FH80" s="238"/>
      <c r="FI80" s="238"/>
      <c r="FJ80" s="238"/>
      <c r="FK80" s="238"/>
      <c r="FL80" s="238"/>
      <c r="FM80" s="238"/>
      <c r="FN80" s="238"/>
      <c r="FO80" s="238"/>
      <c r="FP80" s="238"/>
      <c r="FQ80" s="238"/>
      <c r="FR80" s="238"/>
      <c r="FS80" s="238"/>
      <c r="FT80" s="238"/>
      <c r="FU80" s="238"/>
      <c r="FV80" s="238"/>
      <c r="FW80" s="238"/>
      <c r="FX80" s="238"/>
      <c r="FY80" s="238"/>
      <c r="FZ80" s="238"/>
      <c r="GA80" s="238"/>
      <c r="GB80" s="238"/>
      <c r="GC80" s="238"/>
      <c r="GD80" s="238"/>
      <c r="GE80" s="238"/>
      <c r="GF80" s="238"/>
      <c r="GG80" s="238"/>
      <c r="GH80" s="238"/>
      <c r="GI80" s="238"/>
      <c r="GJ80" s="238"/>
      <c r="GK80" s="238"/>
      <c r="GL80" s="238"/>
      <c r="GM80" s="238"/>
      <c r="GN80" s="238"/>
      <c r="GO80" s="238"/>
      <c r="GP80" s="238"/>
      <c r="GQ80" s="238"/>
      <c r="GR80" s="238"/>
      <c r="GS80" s="238"/>
      <c r="GT80" s="238"/>
      <c r="GU80" s="238"/>
      <c r="GV80" s="238"/>
      <c r="GW80" s="238"/>
      <c r="GX80" s="238"/>
      <c r="GY80" s="238"/>
      <c r="GZ80" s="238"/>
      <c r="HA80" s="238"/>
      <c r="HB80" s="238"/>
      <c r="HC80" s="238"/>
      <c r="HD80" s="238"/>
      <c r="HE80" s="238"/>
      <c r="HF80" s="238"/>
      <c r="HG80" s="238"/>
      <c r="HH80" s="238"/>
      <c r="HI80" s="238"/>
      <c r="HJ80" s="238"/>
      <c r="HK80" s="238"/>
      <c r="HL80" s="238"/>
      <c r="HM80" s="238"/>
      <c r="HN80" s="238"/>
      <c r="HO80" s="238"/>
      <c r="HP80" s="238"/>
      <c r="HQ80" s="238"/>
      <c r="HR80" s="238"/>
      <c r="HS80" s="238"/>
      <c r="HT80" s="238"/>
      <c r="HU80" s="238"/>
      <c r="HV80" s="238"/>
      <c r="HW80" s="238"/>
      <c r="HX80" s="238"/>
      <c r="HY80" s="238"/>
      <c r="HZ80" s="238"/>
      <c r="IA80" s="238"/>
      <c r="IB80" s="238"/>
      <c r="IC80" s="238"/>
      <c r="ID80" s="238"/>
      <c r="IE80" s="238"/>
      <c r="IF80" s="238"/>
      <c r="IG80" s="238"/>
      <c r="IH80" s="238"/>
      <c r="II80" s="238"/>
      <c r="IJ80" s="238"/>
      <c r="IK80" s="238"/>
      <c r="IL80" s="238"/>
      <c r="IM80" s="238"/>
      <c r="IN80" s="238"/>
      <c r="IO80" s="238"/>
      <c r="IP80" s="238"/>
      <c r="IQ80" s="238"/>
      <c r="IR80" s="238"/>
      <c r="IS80" s="238"/>
      <c r="IT80" s="238"/>
      <c r="IU80" s="238"/>
      <c r="IV80" s="238"/>
      <c r="IW80" s="238"/>
    </row>
    <row r="81" customFormat="false" ht="12.75" hidden="false" customHeight="false" outlineLevel="0" collapsed="false">
      <c r="A81" s="121"/>
      <c r="B81" s="122" t="s">
        <v>135</v>
      </c>
      <c r="C81" s="210"/>
      <c r="D81" s="210"/>
      <c r="E81" s="210" t="n">
        <v>0</v>
      </c>
      <c r="F81" s="210" t="n">
        <v>0</v>
      </c>
      <c r="G81" s="210" t="n">
        <v>0</v>
      </c>
      <c r="H81" s="210" t="n">
        <v>0</v>
      </c>
      <c r="I81" s="210" t="n">
        <v>0</v>
      </c>
      <c r="J81" s="210" t="n">
        <v>0</v>
      </c>
      <c r="K81" s="210" t="n">
        <v>0</v>
      </c>
      <c r="L81" s="210" t="n">
        <v>0</v>
      </c>
      <c r="M81" s="210" t="n">
        <v>0</v>
      </c>
      <c r="N81" s="210" t="n">
        <v>0</v>
      </c>
      <c r="O81" s="210" t="n">
        <v>0</v>
      </c>
      <c r="P81" s="237" t="n">
        <f aca="false">SUM(D81:O81)</f>
        <v>0</v>
      </c>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238"/>
      <c r="BU81" s="238"/>
      <c r="BV81" s="238"/>
      <c r="BW81" s="238"/>
      <c r="BX81" s="238"/>
      <c r="BY81" s="238"/>
      <c r="BZ81" s="238"/>
      <c r="CA81" s="238"/>
      <c r="CB81" s="238"/>
      <c r="CC81" s="238"/>
      <c r="CD81" s="238"/>
      <c r="CE81" s="238"/>
      <c r="CF81" s="238"/>
      <c r="CG81" s="238"/>
      <c r="CH81" s="238"/>
      <c r="CI81" s="238"/>
      <c r="CJ81" s="238"/>
      <c r="CK81" s="238"/>
      <c r="CL81" s="238"/>
      <c r="CM81" s="238"/>
      <c r="CN81" s="238"/>
      <c r="CO81" s="238"/>
      <c r="CP81" s="238"/>
      <c r="CQ81" s="238"/>
      <c r="CR81" s="238"/>
      <c r="CS81" s="238"/>
      <c r="CT81" s="238"/>
      <c r="CU81" s="238"/>
      <c r="CV81" s="238"/>
      <c r="CW81" s="238"/>
      <c r="CX81" s="238"/>
      <c r="CY81" s="238"/>
      <c r="CZ81" s="238"/>
      <c r="DA81" s="238"/>
      <c r="DB81" s="238"/>
      <c r="DC81" s="238"/>
      <c r="DD81" s="238"/>
      <c r="DE81" s="238"/>
      <c r="DF81" s="238"/>
      <c r="DG81" s="238"/>
      <c r="DH81" s="238"/>
      <c r="DI81" s="238"/>
      <c r="DJ81" s="238"/>
      <c r="DK81" s="238"/>
      <c r="DL81" s="238"/>
      <c r="DM81" s="238"/>
      <c r="DN81" s="238"/>
      <c r="DO81" s="238"/>
      <c r="DP81" s="238"/>
      <c r="DQ81" s="238"/>
      <c r="DR81" s="238"/>
      <c r="DS81" s="238"/>
      <c r="DT81" s="238"/>
      <c r="DU81" s="238"/>
      <c r="DV81" s="238"/>
      <c r="DW81" s="238"/>
      <c r="DX81" s="238"/>
      <c r="DY81" s="238"/>
      <c r="DZ81" s="238"/>
      <c r="EA81" s="238"/>
      <c r="EB81" s="238"/>
      <c r="EC81" s="238"/>
      <c r="ED81" s="238"/>
      <c r="EE81" s="238"/>
      <c r="EF81" s="238"/>
      <c r="EG81" s="238"/>
      <c r="EH81" s="238"/>
      <c r="EI81" s="238"/>
      <c r="EJ81" s="238"/>
      <c r="EK81" s="238"/>
      <c r="EL81" s="238"/>
      <c r="EM81" s="238"/>
      <c r="EN81" s="238"/>
      <c r="EO81" s="238"/>
      <c r="EP81" s="238"/>
      <c r="EQ81" s="238"/>
      <c r="ER81" s="238"/>
      <c r="ES81" s="238"/>
      <c r="ET81" s="238"/>
      <c r="EU81" s="238"/>
      <c r="EV81" s="238"/>
      <c r="EW81" s="238"/>
      <c r="EX81" s="238"/>
      <c r="EY81" s="238"/>
      <c r="EZ81" s="238"/>
      <c r="FA81" s="238"/>
      <c r="FB81" s="238"/>
      <c r="FC81" s="238"/>
      <c r="FD81" s="238"/>
      <c r="FE81" s="238"/>
      <c r="FF81" s="238"/>
      <c r="FG81" s="238"/>
      <c r="FH81" s="238"/>
      <c r="FI81" s="238"/>
      <c r="FJ81" s="238"/>
      <c r="FK81" s="238"/>
      <c r="FL81" s="238"/>
      <c r="FM81" s="238"/>
      <c r="FN81" s="238"/>
      <c r="FO81" s="238"/>
      <c r="FP81" s="238"/>
      <c r="FQ81" s="238"/>
      <c r="FR81" s="238"/>
      <c r="FS81" s="238"/>
      <c r="FT81" s="238"/>
      <c r="FU81" s="238"/>
      <c r="FV81" s="238"/>
      <c r="FW81" s="238"/>
      <c r="FX81" s="238"/>
      <c r="FY81" s="238"/>
      <c r="FZ81" s="238"/>
      <c r="GA81" s="238"/>
      <c r="GB81" s="238"/>
      <c r="GC81" s="238"/>
      <c r="GD81" s="238"/>
      <c r="GE81" s="238"/>
      <c r="GF81" s="238"/>
      <c r="GG81" s="238"/>
      <c r="GH81" s="238"/>
      <c r="GI81" s="238"/>
      <c r="GJ81" s="238"/>
      <c r="GK81" s="238"/>
      <c r="GL81" s="238"/>
      <c r="GM81" s="238"/>
      <c r="GN81" s="238"/>
      <c r="GO81" s="238"/>
      <c r="GP81" s="238"/>
      <c r="GQ81" s="238"/>
      <c r="GR81" s="238"/>
      <c r="GS81" s="238"/>
      <c r="GT81" s="238"/>
      <c r="GU81" s="238"/>
      <c r="GV81" s="238"/>
      <c r="GW81" s="238"/>
      <c r="GX81" s="238"/>
      <c r="GY81" s="238"/>
      <c r="GZ81" s="238"/>
      <c r="HA81" s="238"/>
      <c r="HB81" s="238"/>
      <c r="HC81" s="238"/>
      <c r="HD81" s="238"/>
      <c r="HE81" s="238"/>
      <c r="HF81" s="238"/>
      <c r="HG81" s="238"/>
      <c r="HH81" s="238"/>
      <c r="HI81" s="238"/>
      <c r="HJ81" s="238"/>
      <c r="HK81" s="238"/>
      <c r="HL81" s="238"/>
      <c r="HM81" s="238"/>
      <c r="HN81" s="238"/>
      <c r="HO81" s="238"/>
      <c r="HP81" s="238"/>
      <c r="HQ81" s="238"/>
      <c r="HR81" s="238"/>
      <c r="HS81" s="238"/>
      <c r="HT81" s="238"/>
      <c r="HU81" s="238"/>
      <c r="HV81" s="238"/>
      <c r="HW81" s="238"/>
      <c r="HX81" s="238"/>
      <c r="HY81" s="238"/>
      <c r="HZ81" s="238"/>
      <c r="IA81" s="238"/>
      <c r="IB81" s="238"/>
      <c r="IC81" s="238"/>
      <c r="ID81" s="238"/>
      <c r="IE81" s="238"/>
      <c r="IF81" s="238"/>
      <c r="IG81" s="238"/>
      <c r="IH81" s="238"/>
      <c r="II81" s="238"/>
      <c r="IJ81" s="238"/>
      <c r="IK81" s="238"/>
      <c r="IL81" s="238"/>
      <c r="IM81" s="238"/>
      <c r="IN81" s="238"/>
      <c r="IO81" s="238"/>
      <c r="IP81" s="238"/>
      <c r="IQ81" s="238"/>
      <c r="IR81" s="238"/>
      <c r="IS81" s="238"/>
      <c r="IT81" s="238"/>
      <c r="IU81" s="238"/>
      <c r="IV81" s="238"/>
      <c r="IW81" s="238"/>
    </row>
    <row r="82" customFormat="false" ht="12.75" hidden="false" customHeight="false" outlineLevel="0" collapsed="false">
      <c r="A82" s="121"/>
      <c r="B82" s="122" t="s">
        <v>136</v>
      </c>
      <c r="C82" s="210"/>
      <c r="D82" s="210"/>
      <c r="E82" s="210" t="n">
        <v>0</v>
      </c>
      <c r="F82" s="210" t="n">
        <v>0</v>
      </c>
      <c r="G82" s="210" t="n">
        <v>0</v>
      </c>
      <c r="H82" s="210" t="n">
        <v>0</v>
      </c>
      <c r="I82" s="210" t="n">
        <v>0</v>
      </c>
      <c r="J82" s="210" t="n">
        <v>0</v>
      </c>
      <c r="K82" s="210" t="n">
        <v>0</v>
      </c>
      <c r="L82" s="210" t="n">
        <v>0</v>
      </c>
      <c r="M82" s="210" t="n">
        <v>0</v>
      </c>
      <c r="N82" s="210" t="n">
        <v>0</v>
      </c>
      <c r="O82" s="210" t="n">
        <v>0</v>
      </c>
      <c r="P82" s="237" t="n">
        <f aca="false">SUM(D82:O82)</f>
        <v>0</v>
      </c>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238"/>
      <c r="BT82" s="238"/>
      <c r="BU82" s="238"/>
      <c r="BV82" s="238"/>
      <c r="BW82" s="238"/>
      <c r="BX82" s="238"/>
      <c r="BY82" s="238"/>
      <c r="BZ82" s="238"/>
      <c r="CA82" s="238"/>
      <c r="CB82" s="238"/>
      <c r="CC82" s="238"/>
      <c r="CD82" s="238"/>
      <c r="CE82" s="238"/>
      <c r="CF82" s="238"/>
      <c r="CG82" s="238"/>
      <c r="CH82" s="238"/>
      <c r="CI82" s="238"/>
      <c r="CJ82" s="238"/>
      <c r="CK82" s="238"/>
      <c r="CL82" s="238"/>
      <c r="CM82" s="238"/>
      <c r="CN82" s="238"/>
      <c r="CO82" s="238"/>
      <c r="CP82" s="238"/>
      <c r="CQ82" s="238"/>
      <c r="CR82" s="238"/>
      <c r="CS82" s="238"/>
      <c r="CT82" s="238"/>
      <c r="CU82" s="238"/>
      <c r="CV82" s="238"/>
      <c r="CW82" s="238"/>
      <c r="CX82" s="238"/>
      <c r="CY82" s="238"/>
      <c r="CZ82" s="238"/>
      <c r="DA82" s="238"/>
      <c r="DB82" s="238"/>
      <c r="DC82" s="238"/>
      <c r="DD82" s="238"/>
      <c r="DE82" s="238"/>
      <c r="DF82" s="238"/>
      <c r="DG82" s="238"/>
      <c r="DH82" s="238"/>
      <c r="DI82" s="238"/>
      <c r="DJ82" s="238"/>
      <c r="DK82" s="238"/>
      <c r="DL82" s="238"/>
      <c r="DM82" s="238"/>
      <c r="DN82" s="238"/>
      <c r="DO82" s="238"/>
      <c r="DP82" s="238"/>
      <c r="DQ82" s="238"/>
      <c r="DR82" s="238"/>
      <c r="DS82" s="238"/>
      <c r="DT82" s="238"/>
      <c r="DU82" s="238"/>
      <c r="DV82" s="238"/>
      <c r="DW82" s="238"/>
      <c r="DX82" s="238"/>
      <c r="DY82" s="238"/>
      <c r="DZ82" s="238"/>
      <c r="EA82" s="238"/>
      <c r="EB82" s="238"/>
      <c r="EC82" s="238"/>
      <c r="ED82" s="238"/>
      <c r="EE82" s="238"/>
      <c r="EF82" s="238"/>
      <c r="EG82" s="238"/>
      <c r="EH82" s="238"/>
      <c r="EI82" s="238"/>
      <c r="EJ82" s="238"/>
      <c r="EK82" s="238"/>
      <c r="EL82" s="238"/>
      <c r="EM82" s="238"/>
      <c r="EN82" s="238"/>
      <c r="EO82" s="238"/>
      <c r="EP82" s="238"/>
      <c r="EQ82" s="238"/>
      <c r="ER82" s="238"/>
      <c r="ES82" s="238"/>
      <c r="ET82" s="238"/>
      <c r="EU82" s="238"/>
      <c r="EV82" s="238"/>
      <c r="EW82" s="238"/>
      <c r="EX82" s="238"/>
      <c r="EY82" s="238"/>
      <c r="EZ82" s="238"/>
      <c r="FA82" s="238"/>
      <c r="FB82" s="238"/>
      <c r="FC82" s="238"/>
      <c r="FD82" s="238"/>
      <c r="FE82" s="238"/>
      <c r="FF82" s="238"/>
      <c r="FG82" s="238"/>
      <c r="FH82" s="238"/>
      <c r="FI82" s="238"/>
      <c r="FJ82" s="238"/>
      <c r="FK82" s="238"/>
      <c r="FL82" s="238"/>
      <c r="FM82" s="238"/>
      <c r="FN82" s="238"/>
      <c r="FO82" s="238"/>
      <c r="FP82" s="238"/>
      <c r="FQ82" s="238"/>
      <c r="FR82" s="238"/>
      <c r="FS82" s="238"/>
      <c r="FT82" s="238"/>
      <c r="FU82" s="238"/>
      <c r="FV82" s="238"/>
      <c r="FW82" s="238"/>
      <c r="FX82" s="238"/>
      <c r="FY82" s="238"/>
      <c r="FZ82" s="238"/>
      <c r="GA82" s="238"/>
      <c r="GB82" s="238"/>
      <c r="GC82" s="238"/>
      <c r="GD82" s="238"/>
      <c r="GE82" s="238"/>
      <c r="GF82" s="238"/>
      <c r="GG82" s="238"/>
      <c r="GH82" s="238"/>
      <c r="GI82" s="238"/>
      <c r="GJ82" s="238"/>
      <c r="GK82" s="238"/>
      <c r="GL82" s="238"/>
      <c r="GM82" s="238"/>
      <c r="GN82" s="238"/>
      <c r="GO82" s="238"/>
      <c r="GP82" s="238"/>
      <c r="GQ82" s="238"/>
      <c r="GR82" s="238"/>
      <c r="GS82" s="238"/>
      <c r="GT82" s="238"/>
      <c r="GU82" s="238"/>
      <c r="GV82" s="238"/>
      <c r="GW82" s="238"/>
      <c r="GX82" s="238"/>
      <c r="GY82" s="238"/>
      <c r="GZ82" s="238"/>
      <c r="HA82" s="238"/>
      <c r="HB82" s="238"/>
      <c r="HC82" s="238"/>
      <c r="HD82" s="238"/>
      <c r="HE82" s="238"/>
      <c r="HF82" s="238"/>
      <c r="HG82" s="238"/>
      <c r="HH82" s="238"/>
      <c r="HI82" s="238"/>
      <c r="HJ82" s="238"/>
      <c r="HK82" s="238"/>
      <c r="HL82" s="238"/>
      <c r="HM82" s="238"/>
      <c r="HN82" s="238"/>
      <c r="HO82" s="238"/>
      <c r="HP82" s="238"/>
      <c r="HQ82" s="238"/>
      <c r="HR82" s="238"/>
      <c r="HS82" s="238"/>
      <c r="HT82" s="238"/>
      <c r="HU82" s="238"/>
      <c r="HV82" s="238"/>
      <c r="HW82" s="238"/>
      <c r="HX82" s="238"/>
      <c r="HY82" s="238"/>
      <c r="HZ82" s="238"/>
      <c r="IA82" s="238"/>
      <c r="IB82" s="238"/>
      <c r="IC82" s="238"/>
      <c r="ID82" s="238"/>
      <c r="IE82" s="238"/>
      <c r="IF82" s="238"/>
      <c r="IG82" s="238"/>
      <c r="IH82" s="238"/>
      <c r="II82" s="238"/>
      <c r="IJ82" s="238"/>
      <c r="IK82" s="238"/>
      <c r="IL82" s="238"/>
      <c r="IM82" s="238"/>
      <c r="IN82" s="238"/>
      <c r="IO82" s="238"/>
      <c r="IP82" s="238"/>
      <c r="IQ82" s="238"/>
      <c r="IR82" s="238"/>
      <c r="IS82" s="238"/>
      <c r="IT82" s="238"/>
      <c r="IU82" s="238"/>
      <c r="IV82" s="238"/>
      <c r="IW82" s="238"/>
    </row>
    <row r="83" customFormat="false" ht="12.75" hidden="false" customHeight="false" outlineLevel="0" collapsed="false">
      <c r="A83" s="121"/>
      <c r="B83" s="122" t="s">
        <v>137</v>
      </c>
      <c r="C83" s="210"/>
      <c r="D83" s="210"/>
      <c r="E83" s="210" t="n">
        <v>0</v>
      </c>
      <c r="F83" s="210" t="n">
        <v>0</v>
      </c>
      <c r="G83" s="210" t="n">
        <v>0</v>
      </c>
      <c r="H83" s="210" t="n">
        <v>0</v>
      </c>
      <c r="I83" s="210" t="n">
        <v>0</v>
      </c>
      <c r="J83" s="210" t="n">
        <v>0</v>
      </c>
      <c r="K83" s="210" t="n">
        <v>0</v>
      </c>
      <c r="L83" s="210" t="n">
        <v>0</v>
      </c>
      <c r="M83" s="210" t="n">
        <v>0</v>
      </c>
      <c r="N83" s="210" t="n">
        <v>0</v>
      </c>
      <c r="O83" s="210" t="n">
        <v>0</v>
      </c>
      <c r="P83" s="237" t="n">
        <f aca="false">SUM(D83:O83)</f>
        <v>0</v>
      </c>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238"/>
      <c r="BT83" s="238"/>
      <c r="BU83" s="238"/>
      <c r="BV83" s="238"/>
      <c r="BW83" s="238"/>
      <c r="BX83" s="238"/>
      <c r="BY83" s="238"/>
      <c r="BZ83" s="238"/>
      <c r="CA83" s="238"/>
      <c r="CB83" s="238"/>
      <c r="CC83" s="238"/>
      <c r="CD83" s="238"/>
      <c r="CE83" s="238"/>
      <c r="CF83" s="238"/>
      <c r="CG83" s="238"/>
      <c r="CH83" s="238"/>
      <c r="CI83" s="238"/>
      <c r="CJ83" s="238"/>
      <c r="CK83" s="238"/>
      <c r="CL83" s="238"/>
      <c r="CM83" s="238"/>
      <c r="CN83" s="238"/>
      <c r="CO83" s="238"/>
      <c r="CP83" s="238"/>
      <c r="CQ83" s="238"/>
      <c r="CR83" s="238"/>
      <c r="CS83" s="238"/>
      <c r="CT83" s="238"/>
      <c r="CU83" s="238"/>
      <c r="CV83" s="238"/>
      <c r="CW83" s="238"/>
      <c r="CX83" s="238"/>
      <c r="CY83" s="238"/>
      <c r="CZ83" s="238"/>
      <c r="DA83" s="238"/>
      <c r="DB83" s="238"/>
      <c r="DC83" s="238"/>
      <c r="DD83" s="238"/>
      <c r="DE83" s="238"/>
      <c r="DF83" s="238"/>
      <c r="DG83" s="238"/>
      <c r="DH83" s="238"/>
      <c r="DI83" s="238"/>
      <c r="DJ83" s="238"/>
      <c r="DK83" s="238"/>
      <c r="DL83" s="238"/>
      <c r="DM83" s="238"/>
      <c r="DN83" s="238"/>
      <c r="DO83" s="238"/>
      <c r="DP83" s="238"/>
      <c r="DQ83" s="238"/>
      <c r="DR83" s="238"/>
      <c r="DS83" s="238"/>
      <c r="DT83" s="238"/>
      <c r="DU83" s="238"/>
      <c r="DV83" s="238"/>
      <c r="DW83" s="238"/>
      <c r="DX83" s="238"/>
      <c r="DY83" s="238"/>
      <c r="DZ83" s="238"/>
      <c r="EA83" s="238"/>
      <c r="EB83" s="238"/>
      <c r="EC83" s="238"/>
      <c r="ED83" s="238"/>
      <c r="EE83" s="238"/>
      <c r="EF83" s="238"/>
      <c r="EG83" s="238"/>
      <c r="EH83" s="238"/>
      <c r="EI83" s="238"/>
      <c r="EJ83" s="238"/>
      <c r="EK83" s="238"/>
      <c r="EL83" s="238"/>
      <c r="EM83" s="238"/>
      <c r="EN83" s="238"/>
      <c r="EO83" s="238"/>
      <c r="EP83" s="238"/>
      <c r="EQ83" s="238"/>
      <c r="ER83" s="238"/>
      <c r="ES83" s="238"/>
      <c r="ET83" s="238"/>
      <c r="EU83" s="238"/>
      <c r="EV83" s="238"/>
      <c r="EW83" s="238"/>
      <c r="EX83" s="238"/>
      <c r="EY83" s="238"/>
      <c r="EZ83" s="238"/>
      <c r="FA83" s="238"/>
      <c r="FB83" s="238"/>
      <c r="FC83" s="238"/>
      <c r="FD83" s="238"/>
      <c r="FE83" s="238"/>
      <c r="FF83" s="238"/>
      <c r="FG83" s="238"/>
      <c r="FH83" s="238"/>
      <c r="FI83" s="238"/>
      <c r="FJ83" s="238"/>
      <c r="FK83" s="238"/>
      <c r="FL83" s="238"/>
      <c r="FM83" s="238"/>
      <c r="FN83" s="238"/>
      <c r="FO83" s="238"/>
      <c r="FP83" s="238"/>
      <c r="FQ83" s="238"/>
      <c r="FR83" s="238"/>
      <c r="FS83" s="238"/>
      <c r="FT83" s="238"/>
      <c r="FU83" s="238"/>
      <c r="FV83" s="238"/>
      <c r="FW83" s="238"/>
      <c r="FX83" s="238"/>
      <c r="FY83" s="238"/>
      <c r="FZ83" s="238"/>
      <c r="GA83" s="238"/>
      <c r="GB83" s="238"/>
      <c r="GC83" s="238"/>
      <c r="GD83" s="238"/>
      <c r="GE83" s="238"/>
      <c r="GF83" s="238"/>
      <c r="GG83" s="238"/>
      <c r="GH83" s="238"/>
      <c r="GI83" s="238"/>
      <c r="GJ83" s="238"/>
      <c r="GK83" s="238"/>
      <c r="GL83" s="238"/>
      <c r="GM83" s="238"/>
      <c r="GN83" s="238"/>
      <c r="GO83" s="238"/>
      <c r="GP83" s="238"/>
      <c r="GQ83" s="238"/>
      <c r="GR83" s="238"/>
      <c r="GS83" s="238"/>
      <c r="GT83" s="238"/>
      <c r="GU83" s="238"/>
      <c r="GV83" s="238"/>
      <c r="GW83" s="238"/>
      <c r="GX83" s="238"/>
      <c r="GY83" s="238"/>
      <c r="GZ83" s="238"/>
      <c r="HA83" s="238"/>
      <c r="HB83" s="238"/>
      <c r="HC83" s="238"/>
      <c r="HD83" s="238"/>
      <c r="HE83" s="238"/>
      <c r="HF83" s="238"/>
      <c r="HG83" s="238"/>
      <c r="HH83" s="238"/>
      <c r="HI83" s="238"/>
      <c r="HJ83" s="238"/>
      <c r="HK83" s="238"/>
      <c r="HL83" s="238"/>
      <c r="HM83" s="238"/>
      <c r="HN83" s="238"/>
      <c r="HO83" s="238"/>
      <c r="HP83" s="238"/>
      <c r="HQ83" s="238"/>
      <c r="HR83" s="238"/>
      <c r="HS83" s="238"/>
      <c r="HT83" s="238"/>
      <c r="HU83" s="238"/>
      <c r="HV83" s="238"/>
      <c r="HW83" s="238"/>
      <c r="HX83" s="238"/>
      <c r="HY83" s="238"/>
      <c r="HZ83" s="238"/>
      <c r="IA83" s="238"/>
      <c r="IB83" s="238"/>
      <c r="IC83" s="238"/>
      <c r="ID83" s="238"/>
      <c r="IE83" s="238"/>
      <c r="IF83" s="238"/>
      <c r="IG83" s="238"/>
      <c r="IH83" s="238"/>
      <c r="II83" s="238"/>
      <c r="IJ83" s="238"/>
      <c r="IK83" s="238"/>
      <c r="IL83" s="238"/>
      <c r="IM83" s="238"/>
      <c r="IN83" s="238"/>
      <c r="IO83" s="238"/>
      <c r="IP83" s="238"/>
      <c r="IQ83" s="238"/>
      <c r="IR83" s="238"/>
      <c r="IS83" s="238"/>
      <c r="IT83" s="238"/>
      <c r="IU83" s="238"/>
      <c r="IV83" s="238"/>
      <c r="IW83" s="238"/>
    </row>
    <row r="84" customFormat="false" ht="12.75" hidden="false" customHeight="false" outlineLevel="0" collapsed="false">
      <c r="A84" s="121"/>
      <c r="B84" s="122" t="s">
        <v>138</v>
      </c>
      <c r="C84" s="210"/>
      <c r="D84" s="210"/>
      <c r="E84" s="210" t="n">
        <v>0</v>
      </c>
      <c r="F84" s="210" t="n">
        <v>0</v>
      </c>
      <c r="G84" s="210" t="n">
        <v>0</v>
      </c>
      <c r="H84" s="210" t="n">
        <v>0</v>
      </c>
      <c r="I84" s="210" t="n">
        <v>0</v>
      </c>
      <c r="J84" s="210" t="n">
        <v>0</v>
      </c>
      <c r="K84" s="210" t="n">
        <v>0</v>
      </c>
      <c r="L84" s="210" t="n">
        <v>0</v>
      </c>
      <c r="M84" s="210" t="n">
        <v>0</v>
      </c>
      <c r="N84" s="210" t="n">
        <v>0</v>
      </c>
      <c r="O84" s="210" t="n">
        <v>0</v>
      </c>
      <c r="P84" s="237" t="n">
        <f aca="false">SUM(D84:O84)</f>
        <v>0</v>
      </c>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8"/>
      <c r="BI84" s="238"/>
      <c r="BJ84" s="238"/>
      <c r="BK84" s="238"/>
      <c r="BL84" s="238"/>
      <c r="BM84" s="238"/>
      <c r="BN84" s="238"/>
      <c r="BO84" s="238"/>
      <c r="BP84" s="238"/>
      <c r="BQ84" s="238"/>
      <c r="BR84" s="238"/>
      <c r="BS84" s="238"/>
      <c r="BT84" s="238"/>
      <c r="BU84" s="238"/>
      <c r="BV84" s="238"/>
      <c r="BW84" s="238"/>
      <c r="BX84" s="238"/>
      <c r="BY84" s="238"/>
      <c r="BZ84" s="238"/>
      <c r="CA84" s="238"/>
      <c r="CB84" s="238"/>
      <c r="CC84" s="238"/>
      <c r="CD84" s="238"/>
      <c r="CE84" s="238"/>
      <c r="CF84" s="238"/>
      <c r="CG84" s="238"/>
      <c r="CH84" s="238"/>
      <c r="CI84" s="238"/>
      <c r="CJ84" s="238"/>
      <c r="CK84" s="238"/>
      <c r="CL84" s="238"/>
      <c r="CM84" s="238"/>
      <c r="CN84" s="238"/>
      <c r="CO84" s="238"/>
      <c r="CP84" s="238"/>
      <c r="CQ84" s="238"/>
      <c r="CR84" s="238"/>
      <c r="CS84" s="238"/>
      <c r="CT84" s="238"/>
      <c r="CU84" s="238"/>
      <c r="CV84" s="238"/>
      <c r="CW84" s="238"/>
      <c r="CX84" s="238"/>
      <c r="CY84" s="238"/>
      <c r="CZ84" s="238"/>
      <c r="DA84" s="238"/>
      <c r="DB84" s="238"/>
      <c r="DC84" s="238"/>
      <c r="DD84" s="238"/>
      <c r="DE84" s="238"/>
      <c r="DF84" s="238"/>
      <c r="DG84" s="238"/>
      <c r="DH84" s="238"/>
      <c r="DI84" s="238"/>
      <c r="DJ84" s="238"/>
      <c r="DK84" s="238"/>
      <c r="DL84" s="238"/>
      <c r="DM84" s="238"/>
      <c r="DN84" s="238"/>
      <c r="DO84" s="238"/>
      <c r="DP84" s="238"/>
      <c r="DQ84" s="238"/>
      <c r="DR84" s="238"/>
      <c r="DS84" s="238"/>
      <c r="DT84" s="238"/>
      <c r="DU84" s="238"/>
      <c r="DV84" s="238"/>
      <c r="DW84" s="238"/>
      <c r="DX84" s="238"/>
      <c r="DY84" s="238"/>
      <c r="DZ84" s="238"/>
      <c r="EA84" s="238"/>
      <c r="EB84" s="238"/>
      <c r="EC84" s="238"/>
      <c r="ED84" s="238"/>
      <c r="EE84" s="238"/>
      <c r="EF84" s="238"/>
      <c r="EG84" s="238"/>
      <c r="EH84" s="238"/>
      <c r="EI84" s="238"/>
      <c r="EJ84" s="238"/>
      <c r="EK84" s="238"/>
      <c r="EL84" s="238"/>
      <c r="EM84" s="238"/>
      <c r="EN84" s="238"/>
      <c r="EO84" s="238"/>
      <c r="EP84" s="238"/>
      <c r="EQ84" s="238"/>
      <c r="ER84" s="238"/>
      <c r="ES84" s="238"/>
      <c r="ET84" s="238"/>
      <c r="EU84" s="238"/>
      <c r="EV84" s="238"/>
      <c r="EW84" s="238"/>
      <c r="EX84" s="238"/>
      <c r="EY84" s="238"/>
      <c r="EZ84" s="238"/>
      <c r="FA84" s="238"/>
      <c r="FB84" s="238"/>
      <c r="FC84" s="238"/>
      <c r="FD84" s="238"/>
      <c r="FE84" s="238"/>
      <c r="FF84" s="238"/>
      <c r="FG84" s="238"/>
      <c r="FH84" s="238"/>
      <c r="FI84" s="238"/>
      <c r="FJ84" s="238"/>
      <c r="FK84" s="238"/>
      <c r="FL84" s="238"/>
      <c r="FM84" s="238"/>
      <c r="FN84" s="238"/>
      <c r="FO84" s="238"/>
      <c r="FP84" s="238"/>
      <c r="FQ84" s="238"/>
      <c r="FR84" s="238"/>
      <c r="FS84" s="238"/>
      <c r="FT84" s="238"/>
      <c r="FU84" s="238"/>
      <c r="FV84" s="238"/>
      <c r="FW84" s="238"/>
      <c r="FX84" s="238"/>
      <c r="FY84" s="238"/>
      <c r="FZ84" s="238"/>
      <c r="GA84" s="238"/>
      <c r="GB84" s="238"/>
      <c r="GC84" s="238"/>
      <c r="GD84" s="238"/>
      <c r="GE84" s="238"/>
      <c r="GF84" s="238"/>
      <c r="GG84" s="238"/>
      <c r="GH84" s="238"/>
      <c r="GI84" s="238"/>
      <c r="GJ84" s="238"/>
      <c r="GK84" s="238"/>
      <c r="GL84" s="238"/>
      <c r="GM84" s="238"/>
      <c r="GN84" s="238"/>
      <c r="GO84" s="238"/>
      <c r="GP84" s="238"/>
      <c r="GQ84" s="238"/>
      <c r="GR84" s="238"/>
      <c r="GS84" s="238"/>
      <c r="GT84" s="238"/>
      <c r="GU84" s="238"/>
      <c r="GV84" s="238"/>
      <c r="GW84" s="238"/>
      <c r="GX84" s="238"/>
      <c r="GY84" s="238"/>
      <c r="GZ84" s="238"/>
      <c r="HA84" s="238"/>
      <c r="HB84" s="238"/>
      <c r="HC84" s="238"/>
      <c r="HD84" s="238"/>
      <c r="HE84" s="238"/>
      <c r="HF84" s="238"/>
      <c r="HG84" s="238"/>
      <c r="HH84" s="238"/>
      <c r="HI84" s="238"/>
      <c r="HJ84" s="238"/>
      <c r="HK84" s="238"/>
      <c r="HL84" s="238"/>
      <c r="HM84" s="238"/>
      <c r="HN84" s="238"/>
      <c r="HO84" s="238"/>
      <c r="HP84" s="238"/>
      <c r="HQ84" s="238"/>
      <c r="HR84" s="238"/>
      <c r="HS84" s="238"/>
      <c r="HT84" s="238"/>
      <c r="HU84" s="238"/>
      <c r="HV84" s="238"/>
      <c r="HW84" s="238"/>
      <c r="HX84" s="238"/>
      <c r="HY84" s="238"/>
      <c r="HZ84" s="238"/>
      <c r="IA84" s="238"/>
      <c r="IB84" s="238"/>
      <c r="IC84" s="238"/>
      <c r="ID84" s="238"/>
      <c r="IE84" s="238"/>
      <c r="IF84" s="238"/>
      <c r="IG84" s="238"/>
      <c r="IH84" s="238"/>
      <c r="II84" s="238"/>
      <c r="IJ84" s="238"/>
      <c r="IK84" s="238"/>
      <c r="IL84" s="238"/>
      <c r="IM84" s="238"/>
      <c r="IN84" s="238"/>
      <c r="IO84" s="238"/>
      <c r="IP84" s="238"/>
      <c r="IQ84" s="238"/>
      <c r="IR84" s="238"/>
      <c r="IS84" s="238"/>
      <c r="IT84" s="238"/>
      <c r="IU84" s="238"/>
      <c r="IV84" s="238"/>
      <c r="IW84" s="238"/>
    </row>
    <row r="85" customFormat="false" ht="12.75" hidden="false" customHeight="false" outlineLevel="0" collapsed="false">
      <c r="A85" s="121"/>
      <c r="B85" s="122" t="s">
        <v>139</v>
      </c>
      <c r="C85" s="210"/>
      <c r="D85" s="210"/>
      <c r="E85" s="210" t="n">
        <v>0</v>
      </c>
      <c r="F85" s="210" t="n">
        <v>0</v>
      </c>
      <c r="G85" s="210" t="n">
        <v>0</v>
      </c>
      <c r="H85" s="210" t="n">
        <v>0</v>
      </c>
      <c r="I85" s="210" t="n">
        <v>0</v>
      </c>
      <c r="J85" s="210" t="n">
        <v>0</v>
      </c>
      <c r="K85" s="210" t="n">
        <v>0</v>
      </c>
      <c r="L85" s="210" t="n">
        <v>0</v>
      </c>
      <c r="M85" s="210" t="n">
        <v>0</v>
      </c>
      <c r="N85" s="210" t="n">
        <v>0</v>
      </c>
      <c r="O85" s="210" t="n">
        <v>0</v>
      </c>
      <c r="P85" s="237" t="n">
        <f aca="false">SUM(D85:O85)</f>
        <v>0</v>
      </c>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8"/>
      <c r="BR85" s="238"/>
      <c r="BS85" s="238"/>
      <c r="BT85" s="238"/>
      <c r="BU85" s="238"/>
      <c r="BV85" s="238"/>
      <c r="BW85" s="238"/>
      <c r="BX85" s="238"/>
      <c r="BY85" s="238"/>
      <c r="BZ85" s="238"/>
      <c r="CA85" s="238"/>
      <c r="CB85" s="238"/>
      <c r="CC85" s="238"/>
      <c r="CD85" s="238"/>
      <c r="CE85" s="238"/>
      <c r="CF85" s="238"/>
      <c r="CG85" s="238"/>
      <c r="CH85" s="238"/>
      <c r="CI85" s="238"/>
      <c r="CJ85" s="238"/>
      <c r="CK85" s="238"/>
      <c r="CL85" s="238"/>
      <c r="CM85" s="238"/>
      <c r="CN85" s="238"/>
      <c r="CO85" s="238"/>
      <c r="CP85" s="238"/>
      <c r="CQ85" s="238"/>
      <c r="CR85" s="238"/>
      <c r="CS85" s="238"/>
      <c r="CT85" s="238"/>
      <c r="CU85" s="238"/>
      <c r="CV85" s="238"/>
      <c r="CW85" s="238"/>
      <c r="CX85" s="238"/>
      <c r="CY85" s="238"/>
      <c r="CZ85" s="238"/>
      <c r="DA85" s="238"/>
      <c r="DB85" s="238"/>
      <c r="DC85" s="238"/>
      <c r="DD85" s="238"/>
      <c r="DE85" s="238"/>
      <c r="DF85" s="238"/>
      <c r="DG85" s="238"/>
      <c r="DH85" s="238"/>
      <c r="DI85" s="238"/>
      <c r="DJ85" s="238"/>
      <c r="DK85" s="238"/>
      <c r="DL85" s="238"/>
      <c r="DM85" s="238"/>
      <c r="DN85" s="238"/>
      <c r="DO85" s="238"/>
      <c r="DP85" s="238"/>
      <c r="DQ85" s="238"/>
      <c r="DR85" s="238"/>
      <c r="DS85" s="238"/>
      <c r="DT85" s="238"/>
      <c r="DU85" s="238"/>
      <c r="DV85" s="238"/>
      <c r="DW85" s="238"/>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238"/>
      <c r="ET85" s="238"/>
      <c r="EU85" s="238"/>
      <c r="EV85" s="238"/>
      <c r="EW85" s="238"/>
      <c r="EX85" s="238"/>
      <c r="EY85" s="238"/>
      <c r="EZ85" s="238"/>
      <c r="FA85" s="238"/>
      <c r="FB85" s="238"/>
      <c r="FC85" s="238"/>
      <c r="FD85" s="238"/>
      <c r="FE85" s="238"/>
      <c r="FF85" s="238"/>
      <c r="FG85" s="238"/>
      <c r="FH85" s="238"/>
      <c r="FI85" s="238"/>
      <c r="FJ85" s="238"/>
      <c r="FK85" s="238"/>
      <c r="FL85" s="238"/>
      <c r="FM85" s="238"/>
      <c r="FN85" s="238"/>
      <c r="FO85" s="238"/>
      <c r="FP85" s="238"/>
      <c r="FQ85" s="238"/>
      <c r="FR85" s="238"/>
      <c r="FS85" s="238"/>
      <c r="FT85" s="238"/>
      <c r="FU85" s="238"/>
      <c r="FV85" s="238"/>
      <c r="FW85" s="238"/>
      <c r="FX85" s="238"/>
      <c r="FY85" s="238"/>
      <c r="FZ85" s="238"/>
      <c r="GA85" s="238"/>
      <c r="GB85" s="238"/>
      <c r="GC85" s="238"/>
      <c r="GD85" s="238"/>
      <c r="GE85" s="238"/>
      <c r="GF85" s="238"/>
      <c r="GG85" s="238"/>
      <c r="GH85" s="238"/>
      <c r="GI85" s="238"/>
      <c r="GJ85" s="238"/>
      <c r="GK85" s="238"/>
      <c r="GL85" s="238"/>
      <c r="GM85" s="238"/>
      <c r="GN85" s="238"/>
      <c r="GO85" s="238"/>
      <c r="GP85" s="238"/>
      <c r="GQ85" s="238"/>
      <c r="GR85" s="238"/>
      <c r="GS85" s="238"/>
      <c r="GT85" s="238"/>
      <c r="GU85" s="238"/>
      <c r="GV85" s="238"/>
      <c r="GW85" s="238"/>
      <c r="GX85" s="238"/>
      <c r="GY85" s="238"/>
      <c r="GZ85" s="238"/>
      <c r="HA85" s="238"/>
      <c r="HB85" s="238"/>
      <c r="HC85" s="238"/>
      <c r="HD85" s="238"/>
      <c r="HE85" s="238"/>
      <c r="HF85" s="238"/>
      <c r="HG85" s="238"/>
      <c r="HH85" s="238"/>
      <c r="HI85" s="238"/>
      <c r="HJ85" s="238"/>
      <c r="HK85" s="238"/>
      <c r="HL85" s="238"/>
      <c r="HM85" s="238"/>
      <c r="HN85" s="238"/>
      <c r="HO85" s="238"/>
      <c r="HP85" s="238"/>
      <c r="HQ85" s="238"/>
      <c r="HR85" s="238"/>
      <c r="HS85" s="238"/>
      <c r="HT85" s="238"/>
      <c r="HU85" s="238"/>
      <c r="HV85" s="238"/>
      <c r="HW85" s="238"/>
      <c r="HX85" s="238"/>
      <c r="HY85" s="238"/>
      <c r="HZ85" s="238"/>
      <c r="IA85" s="238"/>
      <c r="IB85" s="238"/>
      <c r="IC85" s="238"/>
      <c r="ID85" s="238"/>
      <c r="IE85" s="238"/>
      <c r="IF85" s="238"/>
      <c r="IG85" s="238"/>
      <c r="IH85" s="238"/>
      <c r="II85" s="238"/>
      <c r="IJ85" s="238"/>
      <c r="IK85" s="238"/>
      <c r="IL85" s="238"/>
      <c r="IM85" s="238"/>
      <c r="IN85" s="238"/>
      <c r="IO85" s="238"/>
      <c r="IP85" s="238"/>
      <c r="IQ85" s="238"/>
      <c r="IR85" s="238"/>
      <c r="IS85" s="238"/>
      <c r="IT85" s="238"/>
      <c r="IU85" s="238"/>
      <c r="IV85" s="238"/>
      <c r="IW85" s="238"/>
    </row>
    <row r="86" customFormat="false" ht="12.75" hidden="false" customHeight="false" outlineLevel="0" collapsed="false">
      <c r="A86" s="121"/>
      <c r="B86" s="122" t="s">
        <v>140</v>
      </c>
      <c r="C86" s="210"/>
      <c r="D86" s="210"/>
      <c r="E86" s="210" t="n">
        <v>0</v>
      </c>
      <c r="F86" s="210" t="n">
        <v>0</v>
      </c>
      <c r="G86" s="210" t="n">
        <v>0</v>
      </c>
      <c r="H86" s="210" t="n">
        <v>0</v>
      </c>
      <c r="I86" s="210" t="n">
        <v>0</v>
      </c>
      <c r="J86" s="210" t="n">
        <v>0</v>
      </c>
      <c r="K86" s="210" t="n">
        <v>0</v>
      </c>
      <c r="L86" s="210" t="n">
        <v>0</v>
      </c>
      <c r="M86" s="210" t="n">
        <v>0</v>
      </c>
      <c r="N86" s="210" t="n">
        <v>0</v>
      </c>
      <c r="O86" s="210" t="n">
        <v>0</v>
      </c>
      <c r="P86" s="237" t="n">
        <f aca="false">SUM(D86:O86)</f>
        <v>0</v>
      </c>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c r="AP86" s="238"/>
      <c r="AQ86" s="238"/>
      <c r="AR86" s="238"/>
      <c r="AS86" s="238"/>
      <c r="AT86" s="238"/>
      <c r="AU86" s="238"/>
      <c r="AV86" s="238"/>
      <c r="AW86" s="238"/>
      <c r="AX86" s="238"/>
      <c r="AY86" s="238"/>
      <c r="AZ86" s="238"/>
      <c r="BA86" s="238"/>
      <c r="BB86" s="238"/>
      <c r="BC86" s="238"/>
      <c r="BD86" s="238"/>
      <c r="BE86" s="238"/>
      <c r="BF86" s="238"/>
      <c r="BG86" s="238"/>
      <c r="BH86" s="238"/>
      <c r="BI86" s="238"/>
      <c r="BJ86" s="238"/>
      <c r="BK86" s="238"/>
      <c r="BL86" s="238"/>
      <c r="BM86" s="238"/>
      <c r="BN86" s="238"/>
      <c r="BO86" s="238"/>
      <c r="BP86" s="238"/>
      <c r="BQ86" s="238"/>
      <c r="BR86" s="238"/>
      <c r="BS86" s="238"/>
      <c r="BT86" s="238"/>
      <c r="BU86" s="238"/>
      <c r="BV86" s="238"/>
      <c r="BW86" s="238"/>
      <c r="BX86" s="238"/>
      <c r="BY86" s="238"/>
      <c r="BZ86" s="238"/>
      <c r="CA86" s="238"/>
      <c r="CB86" s="238"/>
      <c r="CC86" s="238"/>
      <c r="CD86" s="238"/>
      <c r="CE86" s="238"/>
      <c r="CF86" s="238"/>
      <c r="CG86" s="238"/>
      <c r="CH86" s="238"/>
      <c r="CI86" s="238"/>
      <c r="CJ86" s="238"/>
      <c r="CK86" s="238"/>
      <c r="CL86" s="238"/>
      <c r="CM86" s="238"/>
      <c r="CN86" s="238"/>
      <c r="CO86" s="238"/>
      <c r="CP86" s="238"/>
      <c r="CQ86" s="238"/>
      <c r="CR86" s="238"/>
      <c r="CS86" s="238"/>
      <c r="CT86" s="238"/>
      <c r="CU86" s="238"/>
      <c r="CV86" s="238"/>
      <c r="CW86" s="238"/>
      <c r="CX86" s="238"/>
      <c r="CY86" s="238"/>
      <c r="CZ86" s="238"/>
      <c r="DA86" s="238"/>
      <c r="DB86" s="238"/>
      <c r="DC86" s="238"/>
      <c r="DD86" s="238"/>
      <c r="DE86" s="238"/>
      <c r="DF86" s="238"/>
      <c r="DG86" s="238"/>
      <c r="DH86" s="238"/>
      <c r="DI86" s="238"/>
      <c r="DJ86" s="238"/>
      <c r="DK86" s="238"/>
      <c r="DL86" s="238"/>
      <c r="DM86" s="238"/>
      <c r="DN86" s="238"/>
      <c r="DO86" s="238"/>
      <c r="DP86" s="238"/>
      <c r="DQ86" s="238"/>
      <c r="DR86" s="238"/>
      <c r="DS86" s="238"/>
      <c r="DT86" s="238"/>
      <c r="DU86" s="238"/>
      <c r="DV86" s="238"/>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238"/>
      <c r="ET86" s="238"/>
      <c r="EU86" s="238"/>
      <c r="EV86" s="238"/>
      <c r="EW86" s="238"/>
      <c r="EX86" s="238"/>
      <c r="EY86" s="238"/>
      <c r="EZ86" s="238"/>
      <c r="FA86" s="238"/>
      <c r="FB86" s="238"/>
      <c r="FC86" s="238"/>
      <c r="FD86" s="238"/>
      <c r="FE86" s="238"/>
      <c r="FF86" s="238"/>
      <c r="FG86" s="238"/>
      <c r="FH86" s="238"/>
      <c r="FI86" s="238"/>
      <c r="FJ86" s="238"/>
      <c r="FK86" s="238"/>
      <c r="FL86" s="238"/>
      <c r="FM86" s="238"/>
      <c r="FN86" s="238"/>
      <c r="FO86" s="238"/>
      <c r="FP86" s="238"/>
      <c r="FQ86" s="238"/>
      <c r="FR86" s="238"/>
      <c r="FS86" s="238"/>
      <c r="FT86" s="238"/>
      <c r="FU86" s="238"/>
      <c r="FV86" s="238"/>
      <c r="FW86" s="238"/>
      <c r="FX86" s="238"/>
      <c r="FY86" s="238"/>
      <c r="FZ86" s="238"/>
      <c r="GA86" s="238"/>
      <c r="GB86" s="238"/>
      <c r="GC86" s="238"/>
      <c r="GD86" s="238"/>
      <c r="GE86" s="238"/>
      <c r="GF86" s="238"/>
      <c r="GG86" s="238"/>
      <c r="GH86" s="238"/>
      <c r="GI86" s="238"/>
      <c r="GJ86" s="238"/>
      <c r="GK86" s="238"/>
      <c r="GL86" s="238"/>
      <c r="GM86" s="238"/>
      <c r="GN86" s="238"/>
      <c r="GO86" s="238"/>
      <c r="GP86" s="238"/>
      <c r="GQ86" s="238"/>
      <c r="GR86" s="238"/>
      <c r="GS86" s="238"/>
      <c r="GT86" s="238"/>
      <c r="GU86" s="238"/>
      <c r="GV86" s="238"/>
      <c r="GW86" s="238"/>
      <c r="GX86" s="238"/>
      <c r="GY86" s="238"/>
      <c r="GZ86" s="238"/>
      <c r="HA86" s="238"/>
      <c r="HB86" s="238"/>
      <c r="HC86" s="238"/>
      <c r="HD86" s="238"/>
      <c r="HE86" s="238"/>
      <c r="HF86" s="238"/>
      <c r="HG86" s="238"/>
      <c r="HH86" s="238"/>
      <c r="HI86" s="238"/>
      <c r="HJ86" s="238"/>
      <c r="HK86" s="238"/>
      <c r="HL86" s="238"/>
      <c r="HM86" s="238"/>
      <c r="HN86" s="238"/>
      <c r="HO86" s="238"/>
      <c r="HP86" s="238"/>
      <c r="HQ86" s="238"/>
      <c r="HR86" s="238"/>
      <c r="HS86" s="238"/>
      <c r="HT86" s="238"/>
      <c r="HU86" s="238"/>
      <c r="HV86" s="238"/>
      <c r="HW86" s="238"/>
      <c r="HX86" s="238"/>
      <c r="HY86" s="238"/>
      <c r="HZ86" s="238"/>
      <c r="IA86" s="238"/>
      <c r="IB86" s="238"/>
      <c r="IC86" s="238"/>
      <c r="ID86" s="238"/>
      <c r="IE86" s="238"/>
      <c r="IF86" s="238"/>
      <c r="IG86" s="238"/>
      <c r="IH86" s="238"/>
      <c r="II86" s="238"/>
      <c r="IJ86" s="238"/>
      <c r="IK86" s="238"/>
      <c r="IL86" s="238"/>
      <c r="IM86" s="238"/>
      <c r="IN86" s="238"/>
      <c r="IO86" s="238"/>
      <c r="IP86" s="238"/>
      <c r="IQ86" s="238"/>
      <c r="IR86" s="238"/>
      <c r="IS86" s="238"/>
      <c r="IT86" s="238"/>
      <c r="IU86" s="238"/>
      <c r="IV86" s="238"/>
      <c r="IW86" s="238"/>
    </row>
    <row r="87" customFormat="false" ht="12.75" hidden="false" customHeight="false" outlineLevel="0" collapsed="false">
      <c r="A87" s="121"/>
      <c r="B87" s="122" t="s">
        <v>141</v>
      </c>
      <c r="C87" s="210"/>
      <c r="D87" s="210"/>
      <c r="E87" s="210" t="n">
        <v>0</v>
      </c>
      <c r="F87" s="210" t="n">
        <v>0</v>
      </c>
      <c r="G87" s="210" t="n">
        <v>0</v>
      </c>
      <c r="H87" s="210" t="n">
        <v>0</v>
      </c>
      <c r="I87" s="210" t="n">
        <v>0</v>
      </c>
      <c r="J87" s="210" t="n">
        <v>0</v>
      </c>
      <c r="K87" s="210" t="n">
        <v>0</v>
      </c>
      <c r="L87" s="210" t="n">
        <v>0</v>
      </c>
      <c r="M87" s="210" t="n">
        <v>0</v>
      </c>
      <c r="N87" s="210" t="n">
        <v>0</v>
      </c>
      <c r="O87" s="210" t="n">
        <v>0</v>
      </c>
      <c r="P87" s="237" t="n">
        <f aca="false">SUM(D87:O87)</f>
        <v>0</v>
      </c>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c r="AP87" s="238"/>
      <c r="AQ87" s="238"/>
      <c r="AR87" s="238"/>
      <c r="AS87" s="238"/>
      <c r="AT87" s="238"/>
      <c r="AU87" s="238"/>
      <c r="AV87" s="238"/>
      <c r="AW87" s="238"/>
      <c r="AX87" s="238"/>
      <c r="AY87" s="238"/>
      <c r="AZ87" s="238"/>
      <c r="BA87" s="238"/>
      <c r="BB87" s="238"/>
      <c r="BC87" s="238"/>
      <c r="BD87" s="238"/>
      <c r="BE87" s="238"/>
      <c r="BF87" s="238"/>
      <c r="BG87" s="238"/>
      <c r="BH87" s="238"/>
      <c r="BI87" s="238"/>
      <c r="BJ87" s="238"/>
      <c r="BK87" s="238"/>
      <c r="BL87" s="238"/>
      <c r="BM87" s="238"/>
      <c r="BN87" s="238"/>
      <c r="BO87" s="238"/>
      <c r="BP87" s="238"/>
      <c r="BQ87" s="238"/>
      <c r="BR87" s="238"/>
      <c r="BS87" s="238"/>
      <c r="BT87" s="238"/>
      <c r="BU87" s="238"/>
      <c r="BV87" s="238"/>
      <c r="BW87" s="238"/>
      <c r="BX87" s="238"/>
      <c r="BY87" s="238"/>
      <c r="BZ87" s="238"/>
      <c r="CA87" s="238"/>
      <c r="CB87" s="238"/>
      <c r="CC87" s="238"/>
      <c r="CD87" s="238"/>
      <c r="CE87" s="238"/>
      <c r="CF87" s="238"/>
      <c r="CG87" s="238"/>
      <c r="CH87" s="238"/>
      <c r="CI87" s="238"/>
      <c r="CJ87" s="238"/>
      <c r="CK87" s="238"/>
      <c r="CL87" s="238"/>
      <c r="CM87" s="238"/>
      <c r="CN87" s="238"/>
      <c r="CO87" s="238"/>
      <c r="CP87" s="238"/>
      <c r="CQ87" s="238"/>
      <c r="CR87" s="238"/>
      <c r="CS87" s="238"/>
      <c r="CT87" s="238"/>
      <c r="CU87" s="238"/>
      <c r="CV87" s="238"/>
      <c r="CW87" s="238"/>
      <c r="CX87" s="238"/>
      <c r="CY87" s="238"/>
      <c r="CZ87" s="238"/>
      <c r="DA87" s="238"/>
      <c r="DB87" s="238"/>
      <c r="DC87" s="238"/>
      <c r="DD87" s="238"/>
      <c r="DE87" s="238"/>
      <c r="DF87" s="238"/>
      <c r="DG87" s="238"/>
      <c r="DH87" s="238"/>
      <c r="DI87" s="238"/>
      <c r="DJ87" s="238"/>
      <c r="DK87" s="238"/>
      <c r="DL87" s="238"/>
      <c r="DM87" s="238"/>
      <c r="DN87" s="238"/>
      <c r="DO87" s="238"/>
      <c r="DP87" s="238"/>
      <c r="DQ87" s="238"/>
      <c r="DR87" s="238"/>
      <c r="DS87" s="238"/>
      <c r="DT87" s="238"/>
      <c r="DU87" s="238"/>
      <c r="DV87" s="238"/>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238"/>
      <c r="ET87" s="238"/>
      <c r="EU87" s="238"/>
      <c r="EV87" s="238"/>
      <c r="EW87" s="238"/>
      <c r="EX87" s="238"/>
      <c r="EY87" s="238"/>
      <c r="EZ87" s="238"/>
      <c r="FA87" s="238"/>
      <c r="FB87" s="238"/>
      <c r="FC87" s="238"/>
      <c r="FD87" s="238"/>
      <c r="FE87" s="238"/>
      <c r="FF87" s="238"/>
      <c r="FG87" s="238"/>
      <c r="FH87" s="238"/>
      <c r="FI87" s="238"/>
      <c r="FJ87" s="238"/>
      <c r="FK87" s="238"/>
      <c r="FL87" s="238"/>
      <c r="FM87" s="238"/>
      <c r="FN87" s="238"/>
      <c r="FO87" s="238"/>
      <c r="FP87" s="238"/>
      <c r="FQ87" s="238"/>
      <c r="FR87" s="238"/>
      <c r="FS87" s="238"/>
      <c r="FT87" s="238"/>
      <c r="FU87" s="238"/>
      <c r="FV87" s="238"/>
      <c r="FW87" s="238"/>
      <c r="FX87" s="238"/>
      <c r="FY87" s="238"/>
      <c r="FZ87" s="238"/>
      <c r="GA87" s="238"/>
      <c r="GB87" s="238"/>
      <c r="GC87" s="238"/>
      <c r="GD87" s="238"/>
      <c r="GE87" s="238"/>
      <c r="GF87" s="238"/>
      <c r="GG87" s="238"/>
      <c r="GH87" s="238"/>
      <c r="GI87" s="238"/>
      <c r="GJ87" s="238"/>
      <c r="GK87" s="238"/>
      <c r="GL87" s="238"/>
      <c r="GM87" s="238"/>
      <c r="GN87" s="238"/>
      <c r="GO87" s="238"/>
      <c r="GP87" s="238"/>
      <c r="GQ87" s="238"/>
      <c r="GR87" s="238"/>
      <c r="GS87" s="238"/>
      <c r="GT87" s="238"/>
      <c r="GU87" s="238"/>
      <c r="GV87" s="238"/>
      <c r="GW87" s="238"/>
      <c r="GX87" s="238"/>
      <c r="GY87" s="238"/>
      <c r="GZ87" s="238"/>
      <c r="HA87" s="238"/>
      <c r="HB87" s="238"/>
      <c r="HC87" s="238"/>
      <c r="HD87" s="238"/>
      <c r="HE87" s="238"/>
      <c r="HF87" s="238"/>
      <c r="HG87" s="238"/>
      <c r="HH87" s="238"/>
      <c r="HI87" s="238"/>
      <c r="HJ87" s="238"/>
      <c r="HK87" s="238"/>
      <c r="HL87" s="238"/>
      <c r="HM87" s="238"/>
      <c r="HN87" s="238"/>
      <c r="HO87" s="238"/>
      <c r="HP87" s="238"/>
      <c r="HQ87" s="238"/>
      <c r="HR87" s="238"/>
      <c r="HS87" s="238"/>
      <c r="HT87" s="238"/>
      <c r="HU87" s="238"/>
      <c r="HV87" s="238"/>
      <c r="HW87" s="238"/>
      <c r="HX87" s="238"/>
      <c r="HY87" s="238"/>
      <c r="HZ87" s="238"/>
      <c r="IA87" s="238"/>
      <c r="IB87" s="238"/>
      <c r="IC87" s="238"/>
      <c r="ID87" s="238"/>
      <c r="IE87" s="238"/>
      <c r="IF87" s="238"/>
      <c r="IG87" s="238"/>
      <c r="IH87" s="238"/>
      <c r="II87" s="238"/>
      <c r="IJ87" s="238"/>
      <c r="IK87" s="238"/>
      <c r="IL87" s="238"/>
      <c r="IM87" s="238"/>
      <c r="IN87" s="238"/>
      <c r="IO87" s="238"/>
      <c r="IP87" s="238"/>
      <c r="IQ87" s="238"/>
      <c r="IR87" s="238"/>
      <c r="IS87" s="238"/>
      <c r="IT87" s="238"/>
      <c r="IU87" s="238"/>
      <c r="IV87" s="238"/>
      <c r="IW87" s="238"/>
    </row>
    <row r="88" customFormat="false" ht="12.75" hidden="false" customHeight="false" outlineLevel="0" collapsed="false">
      <c r="A88" s="121"/>
      <c r="B88" s="122" t="s">
        <v>142</v>
      </c>
      <c r="C88" s="210"/>
      <c r="D88" s="210"/>
      <c r="E88" s="210" t="n">
        <v>0</v>
      </c>
      <c r="F88" s="210" t="n">
        <v>0</v>
      </c>
      <c r="G88" s="210" t="n">
        <v>0</v>
      </c>
      <c r="H88" s="210" t="n">
        <v>0</v>
      </c>
      <c r="I88" s="210" t="n">
        <v>0</v>
      </c>
      <c r="J88" s="210" t="n">
        <v>0</v>
      </c>
      <c r="K88" s="210" t="n">
        <v>0</v>
      </c>
      <c r="L88" s="210" t="n">
        <v>0</v>
      </c>
      <c r="M88" s="210" t="n">
        <v>0</v>
      </c>
      <c r="N88" s="210" t="n">
        <v>0</v>
      </c>
      <c r="O88" s="210" t="n">
        <v>0</v>
      </c>
      <c r="P88" s="237" t="n">
        <f aca="false">SUM(D88:O88)</f>
        <v>0</v>
      </c>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c r="AP88" s="238"/>
      <c r="AQ88" s="238"/>
      <c r="AR88" s="238"/>
      <c r="AS88" s="238"/>
      <c r="AT88" s="238"/>
      <c r="AU88" s="238"/>
      <c r="AV88" s="238"/>
      <c r="AW88" s="238"/>
      <c r="AX88" s="238"/>
      <c r="AY88" s="238"/>
      <c r="AZ88" s="238"/>
      <c r="BA88" s="238"/>
      <c r="BB88" s="238"/>
      <c r="BC88" s="238"/>
      <c r="BD88" s="238"/>
      <c r="BE88" s="238"/>
      <c r="BF88" s="238"/>
      <c r="BG88" s="238"/>
      <c r="BH88" s="238"/>
      <c r="BI88" s="238"/>
      <c r="BJ88" s="238"/>
      <c r="BK88" s="238"/>
      <c r="BL88" s="238"/>
      <c r="BM88" s="238"/>
      <c r="BN88" s="238"/>
      <c r="BO88" s="238"/>
      <c r="BP88" s="238"/>
      <c r="BQ88" s="238"/>
      <c r="BR88" s="238"/>
      <c r="BS88" s="238"/>
      <c r="BT88" s="238"/>
      <c r="BU88" s="238"/>
      <c r="BV88" s="238"/>
      <c r="BW88" s="238"/>
      <c r="BX88" s="238"/>
      <c r="BY88" s="238"/>
      <c r="BZ88" s="238"/>
      <c r="CA88" s="238"/>
      <c r="CB88" s="238"/>
      <c r="CC88" s="238"/>
      <c r="CD88" s="238"/>
      <c r="CE88" s="238"/>
      <c r="CF88" s="238"/>
      <c r="CG88" s="238"/>
      <c r="CH88" s="238"/>
      <c r="CI88" s="238"/>
      <c r="CJ88" s="238"/>
      <c r="CK88" s="238"/>
      <c r="CL88" s="238"/>
      <c r="CM88" s="238"/>
      <c r="CN88" s="238"/>
      <c r="CO88" s="238"/>
      <c r="CP88" s="238"/>
      <c r="CQ88" s="238"/>
      <c r="CR88" s="238"/>
      <c r="CS88" s="238"/>
      <c r="CT88" s="238"/>
      <c r="CU88" s="238"/>
      <c r="CV88" s="238"/>
      <c r="CW88" s="238"/>
      <c r="CX88" s="238"/>
      <c r="CY88" s="238"/>
      <c r="CZ88" s="238"/>
      <c r="DA88" s="238"/>
      <c r="DB88" s="238"/>
      <c r="DC88" s="238"/>
      <c r="DD88" s="238"/>
      <c r="DE88" s="238"/>
      <c r="DF88" s="238"/>
      <c r="DG88" s="238"/>
      <c r="DH88" s="238"/>
      <c r="DI88" s="238"/>
      <c r="DJ88" s="238"/>
      <c r="DK88" s="238"/>
      <c r="DL88" s="238"/>
      <c r="DM88" s="238"/>
      <c r="DN88" s="238"/>
      <c r="DO88" s="238"/>
      <c r="DP88" s="238"/>
      <c r="DQ88" s="238"/>
      <c r="DR88" s="238"/>
      <c r="DS88" s="238"/>
      <c r="DT88" s="238"/>
      <c r="DU88" s="238"/>
      <c r="DV88" s="238"/>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238"/>
      <c r="ET88" s="238"/>
      <c r="EU88" s="238"/>
      <c r="EV88" s="238"/>
      <c r="EW88" s="238"/>
      <c r="EX88" s="238"/>
      <c r="EY88" s="238"/>
      <c r="EZ88" s="238"/>
      <c r="FA88" s="238"/>
      <c r="FB88" s="238"/>
      <c r="FC88" s="238"/>
      <c r="FD88" s="238"/>
      <c r="FE88" s="238"/>
      <c r="FF88" s="238"/>
      <c r="FG88" s="238"/>
      <c r="FH88" s="238"/>
      <c r="FI88" s="238"/>
      <c r="FJ88" s="238"/>
      <c r="FK88" s="238"/>
      <c r="FL88" s="238"/>
      <c r="FM88" s="238"/>
      <c r="FN88" s="238"/>
      <c r="FO88" s="238"/>
      <c r="FP88" s="238"/>
      <c r="FQ88" s="238"/>
      <c r="FR88" s="238"/>
      <c r="FS88" s="238"/>
      <c r="FT88" s="238"/>
      <c r="FU88" s="238"/>
      <c r="FV88" s="238"/>
      <c r="FW88" s="238"/>
      <c r="FX88" s="238"/>
      <c r="FY88" s="238"/>
      <c r="FZ88" s="238"/>
      <c r="GA88" s="238"/>
      <c r="GB88" s="238"/>
      <c r="GC88" s="238"/>
      <c r="GD88" s="238"/>
      <c r="GE88" s="238"/>
      <c r="GF88" s="238"/>
      <c r="GG88" s="238"/>
      <c r="GH88" s="238"/>
      <c r="GI88" s="238"/>
      <c r="GJ88" s="238"/>
      <c r="GK88" s="238"/>
      <c r="GL88" s="238"/>
      <c r="GM88" s="238"/>
      <c r="GN88" s="238"/>
      <c r="GO88" s="238"/>
      <c r="GP88" s="238"/>
      <c r="GQ88" s="238"/>
      <c r="GR88" s="238"/>
      <c r="GS88" s="238"/>
      <c r="GT88" s="238"/>
      <c r="GU88" s="238"/>
      <c r="GV88" s="238"/>
      <c r="GW88" s="238"/>
      <c r="GX88" s="238"/>
      <c r="GY88" s="238"/>
      <c r="GZ88" s="238"/>
      <c r="HA88" s="238"/>
      <c r="HB88" s="238"/>
      <c r="HC88" s="238"/>
      <c r="HD88" s="238"/>
      <c r="HE88" s="238"/>
      <c r="HF88" s="238"/>
      <c r="HG88" s="238"/>
      <c r="HH88" s="238"/>
      <c r="HI88" s="238"/>
      <c r="HJ88" s="238"/>
      <c r="HK88" s="238"/>
      <c r="HL88" s="238"/>
      <c r="HM88" s="238"/>
      <c r="HN88" s="238"/>
      <c r="HO88" s="238"/>
      <c r="HP88" s="238"/>
      <c r="HQ88" s="238"/>
      <c r="HR88" s="238"/>
      <c r="HS88" s="238"/>
      <c r="HT88" s="238"/>
      <c r="HU88" s="238"/>
      <c r="HV88" s="238"/>
      <c r="HW88" s="238"/>
      <c r="HX88" s="238"/>
      <c r="HY88" s="238"/>
      <c r="HZ88" s="238"/>
      <c r="IA88" s="238"/>
      <c r="IB88" s="238"/>
      <c r="IC88" s="238"/>
      <c r="ID88" s="238"/>
      <c r="IE88" s="238"/>
      <c r="IF88" s="238"/>
      <c r="IG88" s="238"/>
      <c r="IH88" s="238"/>
      <c r="II88" s="238"/>
      <c r="IJ88" s="238"/>
      <c r="IK88" s="238"/>
      <c r="IL88" s="238"/>
      <c r="IM88" s="238"/>
      <c r="IN88" s="238"/>
      <c r="IO88" s="238"/>
      <c r="IP88" s="238"/>
      <c r="IQ88" s="238"/>
      <c r="IR88" s="238"/>
      <c r="IS88" s="238"/>
      <c r="IT88" s="238"/>
      <c r="IU88" s="238"/>
      <c r="IV88" s="238"/>
      <c r="IW88" s="238"/>
    </row>
    <row r="89" customFormat="false" ht="12.75" hidden="false" customHeight="false" outlineLevel="0" collapsed="false">
      <c r="A89" s="121"/>
      <c r="B89" s="122" t="s">
        <v>143</v>
      </c>
      <c r="C89" s="210"/>
      <c r="D89" s="210"/>
      <c r="E89" s="210" t="n">
        <v>0</v>
      </c>
      <c r="F89" s="210" t="n">
        <v>0</v>
      </c>
      <c r="G89" s="210" t="n">
        <v>0</v>
      </c>
      <c r="H89" s="210" t="n">
        <v>0</v>
      </c>
      <c r="I89" s="210" t="n">
        <v>0</v>
      </c>
      <c r="J89" s="210" t="n">
        <v>0</v>
      </c>
      <c r="K89" s="210" t="n">
        <v>0</v>
      </c>
      <c r="L89" s="210" t="n">
        <v>0</v>
      </c>
      <c r="M89" s="210" t="n">
        <v>0</v>
      </c>
      <c r="N89" s="210" t="n">
        <v>0</v>
      </c>
      <c r="O89" s="210" t="n">
        <v>0</v>
      </c>
      <c r="P89" s="237" t="n">
        <f aca="false">SUM(D89:O89)</f>
        <v>0</v>
      </c>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c r="AP89" s="238"/>
      <c r="AQ89" s="238"/>
      <c r="AR89" s="238"/>
      <c r="AS89" s="238"/>
      <c r="AT89" s="238"/>
      <c r="AU89" s="238"/>
      <c r="AV89" s="238"/>
      <c r="AW89" s="238"/>
      <c r="AX89" s="238"/>
      <c r="AY89" s="238"/>
      <c r="AZ89" s="238"/>
      <c r="BA89" s="238"/>
      <c r="BB89" s="238"/>
      <c r="BC89" s="238"/>
      <c r="BD89" s="238"/>
      <c r="BE89" s="238"/>
      <c r="BF89" s="238"/>
      <c r="BG89" s="238"/>
      <c r="BH89" s="238"/>
      <c r="BI89" s="238"/>
      <c r="BJ89" s="238"/>
      <c r="BK89" s="238"/>
      <c r="BL89" s="238"/>
      <c r="BM89" s="238"/>
      <c r="BN89" s="238"/>
      <c r="BO89" s="238"/>
      <c r="BP89" s="238"/>
      <c r="BQ89" s="238"/>
      <c r="BR89" s="238"/>
      <c r="BS89" s="238"/>
      <c r="BT89" s="238"/>
      <c r="BU89" s="238"/>
      <c r="BV89" s="238"/>
      <c r="BW89" s="238"/>
      <c r="BX89" s="238"/>
      <c r="BY89" s="238"/>
      <c r="BZ89" s="238"/>
      <c r="CA89" s="238"/>
      <c r="CB89" s="238"/>
      <c r="CC89" s="238"/>
      <c r="CD89" s="238"/>
      <c r="CE89" s="238"/>
      <c r="CF89" s="238"/>
      <c r="CG89" s="238"/>
      <c r="CH89" s="238"/>
      <c r="CI89" s="238"/>
      <c r="CJ89" s="238"/>
      <c r="CK89" s="238"/>
      <c r="CL89" s="238"/>
      <c r="CM89" s="238"/>
      <c r="CN89" s="238"/>
      <c r="CO89" s="238"/>
      <c r="CP89" s="238"/>
      <c r="CQ89" s="238"/>
      <c r="CR89" s="238"/>
      <c r="CS89" s="238"/>
      <c r="CT89" s="238"/>
      <c r="CU89" s="238"/>
      <c r="CV89" s="238"/>
      <c r="CW89" s="238"/>
      <c r="CX89" s="238"/>
      <c r="CY89" s="238"/>
      <c r="CZ89" s="238"/>
      <c r="DA89" s="238"/>
      <c r="DB89" s="238"/>
      <c r="DC89" s="238"/>
      <c r="DD89" s="238"/>
      <c r="DE89" s="238"/>
      <c r="DF89" s="238"/>
      <c r="DG89" s="238"/>
      <c r="DH89" s="238"/>
      <c r="DI89" s="238"/>
      <c r="DJ89" s="238"/>
      <c r="DK89" s="238"/>
      <c r="DL89" s="238"/>
      <c r="DM89" s="238"/>
      <c r="DN89" s="238"/>
      <c r="DO89" s="238"/>
      <c r="DP89" s="238"/>
      <c r="DQ89" s="238"/>
      <c r="DR89" s="238"/>
      <c r="DS89" s="238"/>
      <c r="DT89" s="238"/>
      <c r="DU89" s="238"/>
      <c r="DV89" s="238"/>
      <c r="DW89" s="238"/>
      <c r="DX89" s="238"/>
      <c r="DY89" s="238"/>
      <c r="DZ89" s="238"/>
      <c r="EA89" s="238"/>
      <c r="EB89" s="238"/>
      <c r="EC89" s="238"/>
      <c r="ED89" s="238"/>
      <c r="EE89" s="238"/>
      <c r="EF89" s="238"/>
      <c r="EG89" s="238"/>
      <c r="EH89" s="238"/>
      <c r="EI89" s="238"/>
      <c r="EJ89" s="238"/>
      <c r="EK89" s="238"/>
      <c r="EL89" s="238"/>
      <c r="EM89" s="238"/>
      <c r="EN89" s="238"/>
      <c r="EO89" s="238"/>
      <c r="EP89" s="238"/>
      <c r="EQ89" s="238"/>
      <c r="ER89" s="238"/>
      <c r="ES89" s="238"/>
      <c r="ET89" s="238"/>
      <c r="EU89" s="238"/>
      <c r="EV89" s="238"/>
      <c r="EW89" s="238"/>
      <c r="EX89" s="238"/>
      <c r="EY89" s="238"/>
      <c r="EZ89" s="238"/>
      <c r="FA89" s="238"/>
      <c r="FB89" s="238"/>
      <c r="FC89" s="238"/>
      <c r="FD89" s="238"/>
      <c r="FE89" s="238"/>
      <c r="FF89" s="238"/>
      <c r="FG89" s="238"/>
      <c r="FH89" s="238"/>
      <c r="FI89" s="238"/>
      <c r="FJ89" s="238"/>
      <c r="FK89" s="238"/>
      <c r="FL89" s="238"/>
      <c r="FM89" s="238"/>
      <c r="FN89" s="238"/>
      <c r="FO89" s="238"/>
      <c r="FP89" s="238"/>
      <c r="FQ89" s="238"/>
      <c r="FR89" s="238"/>
      <c r="FS89" s="238"/>
      <c r="FT89" s="238"/>
      <c r="FU89" s="238"/>
      <c r="FV89" s="238"/>
      <c r="FW89" s="238"/>
      <c r="FX89" s="238"/>
      <c r="FY89" s="238"/>
      <c r="FZ89" s="238"/>
      <c r="GA89" s="238"/>
      <c r="GB89" s="238"/>
      <c r="GC89" s="238"/>
      <c r="GD89" s="238"/>
      <c r="GE89" s="238"/>
      <c r="GF89" s="238"/>
      <c r="GG89" s="238"/>
      <c r="GH89" s="238"/>
      <c r="GI89" s="238"/>
      <c r="GJ89" s="238"/>
      <c r="GK89" s="238"/>
      <c r="GL89" s="238"/>
      <c r="GM89" s="238"/>
      <c r="GN89" s="238"/>
      <c r="GO89" s="238"/>
      <c r="GP89" s="238"/>
      <c r="GQ89" s="238"/>
      <c r="GR89" s="238"/>
      <c r="GS89" s="238"/>
      <c r="GT89" s="238"/>
      <c r="GU89" s="238"/>
      <c r="GV89" s="238"/>
      <c r="GW89" s="238"/>
      <c r="GX89" s="238"/>
      <c r="GY89" s="238"/>
      <c r="GZ89" s="238"/>
      <c r="HA89" s="238"/>
      <c r="HB89" s="238"/>
      <c r="HC89" s="238"/>
      <c r="HD89" s="238"/>
      <c r="HE89" s="238"/>
      <c r="HF89" s="238"/>
      <c r="HG89" s="238"/>
      <c r="HH89" s="238"/>
      <c r="HI89" s="238"/>
      <c r="HJ89" s="238"/>
      <c r="HK89" s="238"/>
      <c r="HL89" s="238"/>
      <c r="HM89" s="238"/>
      <c r="HN89" s="238"/>
      <c r="HO89" s="238"/>
      <c r="HP89" s="238"/>
      <c r="HQ89" s="238"/>
      <c r="HR89" s="238"/>
      <c r="HS89" s="238"/>
      <c r="HT89" s="238"/>
      <c r="HU89" s="238"/>
      <c r="HV89" s="238"/>
      <c r="HW89" s="238"/>
      <c r="HX89" s="238"/>
      <c r="HY89" s="238"/>
      <c r="HZ89" s="238"/>
      <c r="IA89" s="238"/>
      <c r="IB89" s="238"/>
      <c r="IC89" s="238"/>
      <c r="ID89" s="238"/>
      <c r="IE89" s="238"/>
      <c r="IF89" s="238"/>
      <c r="IG89" s="238"/>
      <c r="IH89" s="238"/>
      <c r="II89" s="238"/>
      <c r="IJ89" s="238"/>
      <c r="IK89" s="238"/>
      <c r="IL89" s="238"/>
      <c r="IM89" s="238"/>
      <c r="IN89" s="238"/>
      <c r="IO89" s="238"/>
      <c r="IP89" s="238"/>
      <c r="IQ89" s="238"/>
      <c r="IR89" s="238"/>
      <c r="IS89" s="238"/>
      <c r="IT89" s="238"/>
      <c r="IU89" s="238"/>
      <c r="IV89" s="238"/>
      <c r="IW89" s="238"/>
    </row>
    <row r="90" customFormat="false" ht="12.75" hidden="false" customHeight="false" outlineLevel="0" collapsed="false">
      <c r="A90" s="121"/>
      <c r="B90" s="122" t="s">
        <v>144</v>
      </c>
      <c r="C90" s="210"/>
      <c r="D90" s="210"/>
      <c r="E90" s="210" t="n">
        <v>0</v>
      </c>
      <c r="F90" s="210" t="n">
        <v>0</v>
      </c>
      <c r="G90" s="210" t="n">
        <v>0</v>
      </c>
      <c r="H90" s="210" t="n">
        <v>0</v>
      </c>
      <c r="I90" s="210" t="n">
        <v>0</v>
      </c>
      <c r="J90" s="210" t="n">
        <v>0</v>
      </c>
      <c r="K90" s="210" t="n">
        <v>0</v>
      </c>
      <c r="L90" s="210" t="n">
        <v>0</v>
      </c>
      <c r="M90" s="210" t="n">
        <v>0</v>
      </c>
      <c r="N90" s="210" t="n">
        <v>0</v>
      </c>
      <c r="O90" s="210" t="n">
        <v>0</v>
      </c>
      <c r="P90" s="237" t="n">
        <f aca="false">SUM(D90:O90)</f>
        <v>0</v>
      </c>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c r="AP90" s="238"/>
      <c r="AQ90" s="238"/>
      <c r="AR90" s="238"/>
      <c r="AS90" s="238"/>
      <c r="AT90" s="238"/>
      <c r="AU90" s="238"/>
      <c r="AV90" s="238"/>
      <c r="AW90" s="238"/>
      <c r="AX90" s="238"/>
      <c r="AY90" s="238"/>
      <c r="AZ90" s="238"/>
      <c r="BA90" s="238"/>
      <c r="BB90" s="238"/>
      <c r="BC90" s="238"/>
      <c r="BD90" s="238"/>
      <c r="BE90" s="238"/>
      <c r="BF90" s="238"/>
      <c r="BG90" s="238"/>
      <c r="BH90" s="238"/>
      <c r="BI90" s="238"/>
      <c r="BJ90" s="238"/>
      <c r="BK90" s="238"/>
      <c r="BL90" s="238"/>
      <c r="BM90" s="238"/>
      <c r="BN90" s="238"/>
      <c r="BO90" s="238"/>
      <c r="BP90" s="238"/>
      <c r="BQ90" s="238"/>
      <c r="BR90" s="238"/>
      <c r="BS90" s="238"/>
      <c r="BT90" s="238"/>
      <c r="BU90" s="238"/>
      <c r="BV90" s="238"/>
      <c r="BW90" s="238"/>
      <c r="BX90" s="238"/>
      <c r="BY90" s="238"/>
      <c r="BZ90" s="238"/>
      <c r="CA90" s="238"/>
      <c r="CB90" s="238"/>
      <c r="CC90" s="238"/>
      <c r="CD90" s="238"/>
      <c r="CE90" s="238"/>
      <c r="CF90" s="238"/>
      <c r="CG90" s="238"/>
      <c r="CH90" s="238"/>
      <c r="CI90" s="238"/>
      <c r="CJ90" s="238"/>
      <c r="CK90" s="238"/>
      <c r="CL90" s="238"/>
      <c r="CM90" s="238"/>
      <c r="CN90" s="238"/>
      <c r="CO90" s="238"/>
      <c r="CP90" s="238"/>
      <c r="CQ90" s="238"/>
      <c r="CR90" s="238"/>
      <c r="CS90" s="238"/>
      <c r="CT90" s="238"/>
      <c r="CU90" s="238"/>
      <c r="CV90" s="238"/>
      <c r="CW90" s="238"/>
      <c r="CX90" s="238"/>
      <c r="CY90" s="238"/>
      <c r="CZ90" s="238"/>
      <c r="DA90" s="238"/>
      <c r="DB90" s="238"/>
      <c r="DC90" s="238"/>
      <c r="DD90" s="238"/>
      <c r="DE90" s="238"/>
      <c r="DF90" s="238"/>
      <c r="DG90" s="238"/>
      <c r="DH90" s="238"/>
      <c r="DI90" s="238"/>
      <c r="DJ90" s="238"/>
      <c r="DK90" s="238"/>
      <c r="DL90" s="238"/>
      <c r="DM90" s="238"/>
      <c r="DN90" s="238"/>
      <c r="DO90" s="238"/>
      <c r="DP90" s="238"/>
      <c r="DQ90" s="238"/>
      <c r="DR90" s="238"/>
      <c r="DS90" s="238"/>
      <c r="DT90" s="238"/>
      <c r="DU90" s="238"/>
      <c r="DV90" s="238"/>
      <c r="DW90" s="238"/>
      <c r="DX90" s="238"/>
      <c r="DY90" s="238"/>
      <c r="DZ90" s="238"/>
      <c r="EA90" s="238"/>
      <c r="EB90" s="238"/>
      <c r="EC90" s="238"/>
      <c r="ED90" s="238"/>
      <c r="EE90" s="238"/>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238"/>
      <c r="FJ90" s="238"/>
      <c r="FK90" s="238"/>
      <c r="FL90" s="238"/>
      <c r="FM90" s="238"/>
      <c r="FN90" s="238"/>
      <c r="FO90" s="238"/>
      <c r="FP90" s="238"/>
      <c r="FQ90" s="238"/>
      <c r="FR90" s="238"/>
      <c r="FS90" s="238"/>
      <c r="FT90" s="238"/>
      <c r="FU90" s="238"/>
      <c r="FV90" s="238"/>
      <c r="FW90" s="238"/>
      <c r="FX90" s="238"/>
      <c r="FY90" s="238"/>
      <c r="FZ90" s="238"/>
      <c r="GA90" s="238"/>
      <c r="GB90" s="238"/>
      <c r="GC90" s="238"/>
      <c r="GD90" s="238"/>
      <c r="GE90" s="238"/>
      <c r="GF90" s="238"/>
      <c r="GG90" s="238"/>
      <c r="GH90" s="238"/>
      <c r="GI90" s="238"/>
      <c r="GJ90" s="238"/>
      <c r="GK90" s="238"/>
      <c r="GL90" s="238"/>
      <c r="GM90" s="238"/>
      <c r="GN90" s="238"/>
      <c r="GO90" s="238"/>
      <c r="GP90" s="238"/>
      <c r="GQ90" s="238"/>
      <c r="GR90" s="238"/>
      <c r="GS90" s="238"/>
      <c r="GT90" s="238"/>
      <c r="GU90" s="238"/>
      <c r="GV90" s="238"/>
      <c r="GW90" s="238"/>
      <c r="GX90" s="238"/>
      <c r="GY90" s="238"/>
      <c r="GZ90" s="238"/>
      <c r="HA90" s="238"/>
      <c r="HB90" s="238"/>
      <c r="HC90" s="238"/>
      <c r="HD90" s="238"/>
      <c r="HE90" s="238"/>
      <c r="HF90" s="238"/>
      <c r="HG90" s="238"/>
      <c r="HH90" s="238"/>
      <c r="HI90" s="238"/>
      <c r="HJ90" s="238"/>
      <c r="HK90" s="238"/>
      <c r="HL90" s="238"/>
      <c r="HM90" s="238"/>
      <c r="HN90" s="238"/>
      <c r="HO90" s="238"/>
      <c r="HP90" s="238"/>
      <c r="HQ90" s="238"/>
      <c r="HR90" s="238"/>
      <c r="HS90" s="238"/>
      <c r="HT90" s="238"/>
      <c r="HU90" s="238"/>
      <c r="HV90" s="238"/>
      <c r="HW90" s="238"/>
      <c r="HX90" s="238"/>
      <c r="HY90" s="238"/>
      <c r="HZ90" s="238"/>
      <c r="IA90" s="238"/>
      <c r="IB90" s="238"/>
      <c r="IC90" s="238"/>
      <c r="ID90" s="238"/>
      <c r="IE90" s="238"/>
      <c r="IF90" s="238"/>
      <c r="IG90" s="238"/>
      <c r="IH90" s="238"/>
      <c r="II90" s="238"/>
      <c r="IJ90" s="238"/>
      <c r="IK90" s="238"/>
      <c r="IL90" s="238"/>
      <c r="IM90" s="238"/>
      <c r="IN90" s="238"/>
      <c r="IO90" s="238"/>
      <c r="IP90" s="238"/>
      <c r="IQ90" s="238"/>
      <c r="IR90" s="238"/>
      <c r="IS90" s="238"/>
      <c r="IT90" s="238"/>
      <c r="IU90" s="238"/>
      <c r="IV90" s="238"/>
      <c r="IW90" s="238"/>
    </row>
    <row r="91" customFormat="false" ht="12.75" hidden="false" customHeight="false" outlineLevel="0" collapsed="false">
      <c r="A91" s="121"/>
      <c r="B91" s="122" t="s">
        <v>145</v>
      </c>
      <c r="C91" s="210"/>
      <c r="D91" s="210"/>
      <c r="E91" s="210" t="n">
        <v>0</v>
      </c>
      <c r="F91" s="210" t="n">
        <v>0</v>
      </c>
      <c r="G91" s="210" t="n">
        <v>0</v>
      </c>
      <c r="H91" s="210" t="n">
        <v>0</v>
      </c>
      <c r="I91" s="210" t="n">
        <v>0</v>
      </c>
      <c r="J91" s="210" t="n">
        <v>0</v>
      </c>
      <c r="K91" s="210" t="n">
        <v>0</v>
      </c>
      <c r="L91" s="210" t="n">
        <v>0</v>
      </c>
      <c r="M91" s="210" t="n">
        <v>0</v>
      </c>
      <c r="N91" s="210" t="n">
        <v>0</v>
      </c>
      <c r="O91" s="210" t="n">
        <v>0</v>
      </c>
      <c r="P91" s="237" t="n">
        <f aca="false">SUM(D91:O91)</f>
        <v>0</v>
      </c>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8"/>
      <c r="BR91" s="238"/>
      <c r="BS91" s="238"/>
      <c r="BT91" s="238"/>
      <c r="BU91" s="238"/>
      <c r="BV91" s="238"/>
      <c r="BW91" s="238"/>
      <c r="BX91" s="238"/>
      <c r="BY91" s="238"/>
      <c r="BZ91" s="238"/>
      <c r="CA91" s="238"/>
      <c r="CB91" s="238"/>
      <c r="CC91" s="238"/>
      <c r="CD91" s="238"/>
      <c r="CE91" s="238"/>
      <c r="CF91" s="238"/>
      <c r="CG91" s="238"/>
      <c r="CH91" s="238"/>
      <c r="CI91" s="238"/>
      <c r="CJ91" s="238"/>
      <c r="CK91" s="238"/>
      <c r="CL91" s="238"/>
      <c r="CM91" s="238"/>
      <c r="CN91" s="238"/>
      <c r="CO91" s="238"/>
      <c r="CP91" s="238"/>
      <c r="CQ91" s="238"/>
      <c r="CR91" s="238"/>
      <c r="CS91" s="238"/>
      <c r="CT91" s="238"/>
      <c r="CU91" s="238"/>
      <c r="CV91" s="238"/>
      <c r="CW91" s="238"/>
      <c r="CX91" s="238"/>
      <c r="CY91" s="238"/>
      <c r="CZ91" s="238"/>
      <c r="DA91" s="238"/>
      <c r="DB91" s="238"/>
      <c r="DC91" s="238"/>
      <c r="DD91" s="238"/>
      <c r="DE91" s="238"/>
      <c r="DF91" s="238"/>
      <c r="DG91" s="238"/>
      <c r="DH91" s="238"/>
      <c r="DI91" s="238"/>
      <c r="DJ91" s="238"/>
      <c r="DK91" s="238"/>
      <c r="DL91" s="238"/>
      <c r="DM91" s="238"/>
      <c r="DN91" s="238"/>
      <c r="DO91" s="238"/>
      <c r="DP91" s="238"/>
      <c r="DQ91" s="238"/>
      <c r="DR91" s="238"/>
      <c r="DS91" s="238"/>
      <c r="DT91" s="238"/>
      <c r="DU91" s="238"/>
      <c r="DV91" s="238"/>
      <c r="DW91" s="238"/>
      <c r="DX91" s="238"/>
      <c r="DY91" s="238"/>
      <c r="DZ91" s="238"/>
      <c r="EA91" s="238"/>
      <c r="EB91" s="238"/>
      <c r="EC91" s="238"/>
      <c r="ED91" s="238"/>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238"/>
      <c r="FJ91" s="238"/>
      <c r="FK91" s="238"/>
      <c r="FL91" s="238"/>
      <c r="FM91" s="238"/>
      <c r="FN91" s="238"/>
      <c r="FO91" s="238"/>
      <c r="FP91" s="238"/>
      <c r="FQ91" s="238"/>
      <c r="FR91" s="238"/>
      <c r="FS91" s="238"/>
      <c r="FT91" s="238"/>
      <c r="FU91" s="238"/>
      <c r="FV91" s="238"/>
      <c r="FW91" s="238"/>
      <c r="FX91" s="238"/>
      <c r="FY91" s="238"/>
      <c r="FZ91" s="238"/>
      <c r="GA91" s="238"/>
      <c r="GB91" s="238"/>
      <c r="GC91" s="238"/>
      <c r="GD91" s="238"/>
      <c r="GE91" s="238"/>
      <c r="GF91" s="238"/>
      <c r="GG91" s="238"/>
      <c r="GH91" s="238"/>
      <c r="GI91" s="238"/>
      <c r="GJ91" s="238"/>
      <c r="GK91" s="238"/>
      <c r="GL91" s="238"/>
      <c r="GM91" s="238"/>
      <c r="GN91" s="238"/>
      <c r="GO91" s="238"/>
      <c r="GP91" s="238"/>
      <c r="GQ91" s="238"/>
      <c r="GR91" s="238"/>
      <c r="GS91" s="238"/>
      <c r="GT91" s="238"/>
      <c r="GU91" s="238"/>
      <c r="GV91" s="238"/>
      <c r="GW91" s="238"/>
      <c r="GX91" s="238"/>
      <c r="GY91" s="238"/>
      <c r="GZ91" s="238"/>
      <c r="HA91" s="238"/>
      <c r="HB91" s="238"/>
      <c r="HC91" s="238"/>
      <c r="HD91" s="238"/>
      <c r="HE91" s="238"/>
      <c r="HF91" s="238"/>
      <c r="HG91" s="238"/>
      <c r="HH91" s="238"/>
      <c r="HI91" s="238"/>
      <c r="HJ91" s="238"/>
      <c r="HK91" s="238"/>
      <c r="HL91" s="238"/>
      <c r="HM91" s="238"/>
      <c r="HN91" s="238"/>
      <c r="HO91" s="238"/>
      <c r="HP91" s="238"/>
      <c r="HQ91" s="238"/>
      <c r="HR91" s="238"/>
      <c r="HS91" s="238"/>
      <c r="HT91" s="238"/>
      <c r="HU91" s="238"/>
      <c r="HV91" s="238"/>
      <c r="HW91" s="238"/>
      <c r="HX91" s="238"/>
      <c r="HY91" s="238"/>
      <c r="HZ91" s="238"/>
      <c r="IA91" s="238"/>
      <c r="IB91" s="238"/>
      <c r="IC91" s="238"/>
      <c r="ID91" s="238"/>
      <c r="IE91" s="238"/>
      <c r="IF91" s="238"/>
      <c r="IG91" s="238"/>
      <c r="IH91" s="238"/>
      <c r="II91" s="238"/>
      <c r="IJ91" s="238"/>
      <c r="IK91" s="238"/>
      <c r="IL91" s="238"/>
      <c r="IM91" s="238"/>
      <c r="IN91" s="238"/>
      <c r="IO91" s="238"/>
      <c r="IP91" s="238"/>
      <c r="IQ91" s="238"/>
      <c r="IR91" s="238"/>
      <c r="IS91" s="238"/>
      <c r="IT91" s="238"/>
      <c r="IU91" s="238"/>
      <c r="IV91" s="238"/>
      <c r="IW91" s="238"/>
    </row>
    <row r="92" customFormat="false" ht="12.75" hidden="false" customHeight="false" outlineLevel="0" collapsed="false">
      <c r="A92" s="121"/>
      <c r="B92" s="122" t="s">
        <v>231</v>
      </c>
      <c r="C92" s="210"/>
      <c r="D92" s="210" t="n">
        <v>0</v>
      </c>
      <c r="E92" s="210" t="n">
        <v>0</v>
      </c>
      <c r="F92" s="210" t="n">
        <v>0</v>
      </c>
      <c r="G92" s="210" t="n">
        <v>0</v>
      </c>
      <c r="H92" s="210" t="n">
        <v>0</v>
      </c>
      <c r="I92" s="210" t="n">
        <v>0</v>
      </c>
      <c r="J92" s="210" t="n">
        <v>0</v>
      </c>
      <c r="K92" s="210" t="n">
        <v>0</v>
      </c>
      <c r="L92" s="210" t="n">
        <v>0</v>
      </c>
      <c r="M92" s="210" t="n">
        <v>0</v>
      </c>
      <c r="N92" s="210" t="n">
        <v>0</v>
      </c>
      <c r="O92" s="210" t="n">
        <v>0</v>
      </c>
      <c r="P92" s="237" t="n">
        <f aca="false">SUM(D92:O92)</f>
        <v>0</v>
      </c>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8"/>
      <c r="AU92" s="238"/>
      <c r="AV92" s="238"/>
      <c r="AW92" s="238"/>
      <c r="AX92" s="238"/>
      <c r="AY92" s="238"/>
      <c r="AZ92" s="238"/>
      <c r="BA92" s="238"/>
      <c r="BB92" s="238"/>
      <c r="BC92" s="238"/>
      <c r="BD92" s="238"/>
      <c r="BE92" s="238"/>
      <c r="BF92" s="238"/>
      <c r="BG92" s="238"/>
      <c r="BH92" s="238"/>
      <c r="BI92" s="238"/>
      <c r="BJ92" s="238"/>
      <c r="BK92" s="238"/>
      <c r="BL92" s="238"/>
      <c r="BM92" s="238"/>
      <c r="BN92" s="238"/>
      <c r="BO92" s="238"/>
      <c r="BP92" s="238"/>
      <c r="BQ92" s="238"/>
      <c r="BR92" s="238"/>
      <c r="BS92" s="238"/>
      <c r="BT92" s="238"/>
      <c r="BU92" s="238"/>
      <c r="BV92" s="238"/>
      <c r="BW92" s="238"/>
      <c r="BX92" s="238"/>
      <c r="BY92" s="238"/>
      <c r="BZ92" s="238"/>
      <c r="CA92" s="238"/>
      <c r="CB92" s="238"/>
      <c r="CC92" s="238"/>
      <c r="CD92" s="238"/>
      <c r="CE92" s="238"/>
      <c r="CF92" s="238"/>
      <c r="CG92" s="238"/>
      <c r="CH92" s="238"/>
      <c r="CI92" s="238"/>
      <c r="CJ92" s="238"/>
      <c r="CK92" s="238"/>
      <c r="CL92" s="238"/>
      <c r="CM92" s="238"/>
      <c r="CN92" s="238"/>
      <c r="CO92" s="238"/>
      <c r="CP92" s="238"/>
      <c r="CQ92" s="238"/>
      <c r="CR92" s="238"/>
      <c r="CS92" s="238"/>
      <c r="CT92" s="238"/>
      <c r="CU92" s="238"/>
      <c r="CV92" s="238"/>
      <c r="CW92" s="238"/>
      <c r="CX92" s="238"/>
      <c r="CY92" s="238"/>
      <c r="CZ92" s="238"/>
      <c r="DA92" s="238"/>
      <c r="DB92" s="238"/>
      <c r="DC92" s="238"/>
      <c r="DD92" s="238"/>
      <c r="DE92" s="238"/>
      <c r="DF92" s="238"/>
      <c r="DG92" s="238"/>
      <c r="DH92" s="238"/>
      <c r="DI92" s="238"/>
      <c r="DJ92" s="238"/>
      <c r="DK92" s="238"/>
      <c r="DL92" s="238"/>
      <c r="DM92" s="238"/>
      <c r="DN92" s="238"/>
      <c r="DO92" s="238"/>
      <c r="DP92" s="238"/>
      <c r="DQ92" s="238"/>
      <c r="DR92" s="238"/>
      <c r="DS92" s="238"/>
      <c r="DT92" s="238"/>
      <c r="DU92" s="238"/>
      <c r="DV92" s="238"/>
      <c r="DW92" s="238"/>
      <c r="DX92" s="238"/>
      <c r="DY92" s="238"/>
      <c r="DZ92" s="238"/>
      <c r="EA92" s="238"/>
      <c r="EB92" s="238"/>
      <c r="EC92" s="238"/>
      <c r="ED92" s="238"/>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238"/>
      <c r="FJ92" s="238"/>
      <c r="FK92" s="238"/>
      <c r="FL92" s="238"/>
      <c r="FM92" s="238"/>
      <c r="FN92" s="238"/>
      <c r="FO92" s="238"/>
      <c r="FP92" s="238"/>
      <c r="FQ92" s="238"/>
      <c r="FR92" s="238"/>
      <c r="FS92" s="238"/>
      <c r="FT92" s="238"/>
      <c r="FU92" s="238"/>
      <c r="FV92" s="238"/>
      <c r="FW92" s="238"/>
      <c r="FX92" s="238"/>
      <c r="FY92" s="238"/>
      <c r="FZ92" s="238"/>
      <c r="GA92" s="238"/>
      <c r="GB92" s="238"/>
      <c r="GC92" s="238"/>
      <c r="GD92" s="238"/>
      <c r="GE92" s="238"/>
      <c r="GF92" s="238"/>
      <c r="GG92" s="238"/>
      <c r="GH92" s="238"/>
      <c r="GI92" s="238"/>
      <c r="GJ92" s="238"/>
      <c r="GK92" s="238"/>
      <c r="GL92" s="238"/>
      <c r="GM92" s="238"/>
      <c r="GN92" s="238"/>
      <c r="GO92" s="238"/>
      <c r="GP92" s="238"/>
      <c r="GQ92" s="238"/>
      <c r="GR92" s="238"/>
      <c r="GS92" s="238"/>
      <c r="GT92" s="238"/>
      <c r="GU92" s="238"/>
      <c r="GV92" s="238"/>
      <c r="GW92" s="238"/>
      <c r="GX92" s="238"/>
      <c r="GY92" s="238"/>
      <c r="GZ92" s="238"/>
      <c r="HA92" s="238"/>
      <c r="HB92" s="238"/>
      <c r="HC92" s="238"/>
      <c r="HD92" s="238"/>
      <c r="HE92" s="238"/>
      <c r="HF92" s="238"/>
      <c r="HG92" s="238"/>
      <c r="HH92" s="238"/>
      <c r="HI92" s="238"/>
      <c r="HJ92" s="238"/>
      <c r="HK92" s="238"/>
      <c r="HL92" s="238"/>
      <c r="HM92" s="238"/>
      <c r="HN92" s="238"/>
      <c r="HO92" s="238"/>
      <c r="HP92" s="238"/>
      <c r="HQ92" s="238"/>
      <c r="HR92" s="238"/>
      <c r="HS92" s="238"/>
      <c r="HT92" s="238"/>
      <c r="HU92" s="238"/>
      <c r="HV92" s="238"/>
      <c r="HW92" s="238"/>
      <c r="HX92" s="238"/>
      <c r="HY92" s="238"/>
      <c r="HZ92" s="238"/>
      <c r="IA92" s="238"/>
      <c r="IB92" s="238"/>
      <c r="IC92" s="238"/>
      <c r="ID92" s="238"/>
      <c r="IE92" s="238"/>
      <c r="IF92" s="238"/>
      <c r="IG92" s="238"/>
      <c r="IH92" s="238"/>
      <c r="II92" s="238"/>
      <c r="IJ92" s="238"/>
      <c r="IK92" s="238"/>
      <c r="IL92" s="238"/>
      <c r="IM92" s="238"/>
      <c r="IN92" s="238"/>
      <c r="IO92" s="238"/>
      <c r="IP92" s="238"/>
      <c r="IQ92" s="238"/>
      <c r="IR92" s="238"/>
      <c r="IS92" s="238"/>
      <c r="IT92" s="238"/>
      <c r="IU92" s="238"/>
      <c r="IV92" s="238"/>
      <c r="IW92" s="238"/>
    </row>
    <row r="93" customFormat="false" ht="12.75" hidden="false" customHeight="false" outlineLevel="0" collapsed="false">
      <c r="A93" s="121"/>
      <c r="B93" s="122" t="s">
        <v>146</v>
      </c>
      <c r="C93" s="210"/>
      <c r="D93" s="210"/>
      <c r="E93" s="210" t="n">
        <v>0</v>
      </c>
      <c r="F93" s="210" t="n">
        <v>0</v>
      </c>
      <c r="G93" s="210" t="n">
        <v>0</v>
      </c>
      <c r="H93" s="210" t="n">
        <v>0</v>
      </c>
      <c r="I93" s="210" t="n">
        <v>0</v>
      </c>
      <c r="J93" s="210" t="n">
        <v>0</v>
      </c>
      <c r="K93" s="210" t="n">
        <v>0</v>
      </c>
      <c r="L93" s="210" t="n">
        <v>0</v>
      </c>
      <c r="M93" s="210" t="n">
        <v>0</v>
      </c>
      <c r="N93" s="210" t="n">
        <v>0</v>
      </c>
      <c r="O93" s="210" t="n">
        <v>0</v>
      </c>
      <c r="P93" s="237" t="n">
        <f aca="false">SUM(D93:O93)</f>
        <v>0</v>
      </c>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8"/>
      <c r="BQ93" s="238"/>
      <c r="BR93" s="238"/>
      <c r="BS93" s="238"/>
      <c r="BT93" s="238"/>
      <c r="BU93" s="238"/>
      <c r="BV93" s="238"/>
      <c r="BW93" s="238"/>
      <c r="BX93" s="238"/>
      <c r="BY93" s="238"/>
      <c r="BZ93" s="238"/>
      <c r="CA93" s="238"/>
      <c r="CB93" s="238"/>
      <c r="CC93" s="238"/>
      <c r="CD93" s="238"/>
      <c r="CE93" s="238"/>
      <c r="CF93" s="238"/>
      <c r="CG93" s="238"/>
      <c r="CH93" s="238"/>
      <c r="CI93" s="238"/>
      <c r="CJ93" s="238"/>
      <c r="CK93" s="238"/>
      <c r="CL93" s="238"/>
      <c r="CM93" s="238"/>
      <c r="CN93" s="238"/>
      <c r="CO93" s="238"/>
      <c r="CP93" s="238"/>
      <c r="CQ93" s="238"/>
      <c r="CR93" s="238"/>
      <c r="CS93" s="238"/>
      <c r="CT93" s="238"/>
      <c r="CU93" s="238"/>
      <c r="CV93" s="238"/>
      <c r="CW93" s="238"/>
      <c r="CX93" s="238"/>
      <c r="CY93" s="238"/>
      <c r="CZ93" s="238"/>
      <c r="DA93" s="238"/>
      <c r="DB93" s="238"/>
      <c r="DC93" s="238"/>
      <c r="DD93" s="238"/>
      <c r="DE93" s="238"/>
      <c r="DF93" s="238"/>
      <c r="DG93" s="238"/>
      <c r="DH93" s="238"/>
      <c r="DI93" s="238"/>
      <c r="DJ93" s="238"/>
      <c r="DK93" s="238"/>
      <c r="DL93" s="238"/>
      <c r="DM93" s="238"/>
      <c r="DN93" s="238"/>
      <c r="DO93" s="238"/>
      <c r="DP93" s="238"/>
      <c r="DQ93" s="238"/>
      <c r="DR93" s="238"/>
      <c r="DS93" s="238"/>
      <c r="DT93" s="238"/>
      <c r="DU93" s="238"/>
      <c r="DV93" s="238"/>
      <c r="DW93" s="238"/>
      <c r="DX93" s="238"/>
      <c r="DY93" s="238"/>
      <c r="DZ93" s="238"/>
      <c r="EA93" s="238"/>
      <c r="EB93" s="238"/>
      <c r="EC93" s="238"/>
      <c r="ED93" s="238"/>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238"/>
      <c r="FJ93" s="238"/>
      <c r="FK93" s="238"/>
      <c r="FL93" s="238"/>
      <c r="FM93" s="238"/>
      <c r="FN93" s="238"/>
      <c r="FO93" s="238"/>
      <c r="FP93" s="238"/>
      <c r="FQ93" s="238"/>
      <c r="FR93" s="238"/>
      <c r="FS93" s="238"/>
      <c r="FT93" s="238"/>
      <c r="FU93" s="238"/>
      <c r="FV93" s="238"/>
      <c r="FW93" s="238"/>
      <c r="FX93" s="238"/>
      <c r="FY93" s="238"/>
      <c r="FZ93" s="238"/>
      <c r="GA93" s="238"/>
      <c r="GB93" s="238"/>
      <c r="GC93" s="238"/>
      <c r="GD93" s="238"/>
      <c r="GE93" s="238"/>
      <c r="GF93" s="238"/>
      <c r="GG93" s="238"/>
      <c r="GH93" s="238"/>
      <c r="GI93" s="238"/>
      <c r="GJ93" s="238"/>
      <c r="GK93" s="238"/>
      <c r="GL93" s="238"/>
      <c r="GM93" s="238"/>
      <c r="GN93" s="238"/>
      <c r="GO93" s="238"/>
      <c r="GP93" s="238"/>
      <c r="GQ93" s="238"/>
      <c r="GR93" s="238"/>
      <c r="GS93" s="238"/>
      <c r="GT93" s="238"/>
      <c r="GU93" s="238"/>
      <c r="GV93" s="238"/>
      <c r="GW93" s="238"/>
      <c r="GX93" s="238"/>
      <c r="GY93" s="238"/>
      <c r="GZ93" s="238"/>
      <c r="HA93" s="238"/>
      <c r="HB93" s="238"/>
      <c r="HC93" s="238"/>
      <c r="HD93" s="238"/>
      <c r="HE93" s="238"/>
      <c r="HF93" s="238"/>
      <c r="HG93" s="238"/>
      <c r="HH93" s="238"/>
      <c r="HI93" s="238"/>
      <c r="HJ93" s="238"/>
      <c r="HK93" s="238"/>
      <c r="HL93" s="238"/>
      <c r="HM93" s="238"/>
      <c r="HN93" s="238"/>
      <c r="HO93" s="238"/>
      <c r="HP93" s="238"/>
      <c r="HQ93" s="238"/>
      <c r="HR93" s="238"/>
      <c r="HS93" s="238"/>
      <c r="HT93" s="238"/>
      <c r="HU93" s="238"/>
      <c r="HV93" s="238"/>
      <c r="HW93" s="238"/>
      <c r="HX93" s="238"/>
      <c r="HY93" s="238"/>
      <c r="HZ93" s="238"/>
      <c r="IA93" s="238"/>
      <c r="IB93" s="238"/>
      <c r="IC93" s="238"/>
      <c r="ID93" s="238"/>
      <c r="IE93" s="238"/>
      <c r="IF93" s="238"/>
      <c r="IG93" s="238"/>
      <c r="IH93" s="238"/>
      <c r="II93" s="238"/>
      <c r="IJ93" s="238"/>
      <c r="IK93" s="238"/>
      <c r="IL93" s="238"/>
      <c r="IM93" s="238"/>
      <c r="IN93" s="238"/>
      <c r="IO93" s="238"/>
      <c r="IP93" s="238"/>
      <c r="IQ93" s="238"/>
      <c r="IR93" s="238"/>
      <c r="IS93" s="238"/>
      <c r="IT93" s="238"/>
      <c r="IU93" s="238"/>
      <c r="IV93" s="238"/>
      <c r="IW93" s="238"/>
    </row>
    <row r="94" customFormat="false" ht="12.75" hidden="false" customHeight="false" outlineLevel="0" collapsed="false">
      <c r="A94" s="121"/>
      <c r="B94" s="18" t="s">
        <v>232</v>
      </c>
      <c r="C94" s="210"/>
      <c r="D94" s="210"/>
      <c r="E94" s="210" t="n">
        <v>0</v>
      </c>
      <c r="F94" s="210" t="n">
        <v>0</v>
      </c>
      <c r="G94" s="210" t="n">
        <v>0</v>
      </c>
      <c r="H94" s="210" t="n">
        <v>0</v>
      </c>
      <c r="I94" s="210" t="n">
        <v>0</v>
      </c>
      <c r="J94" s="210" t="n">
        <v>0</v>
      </c>
      <c r="K94" s="210" t="n">
        <v>0</v>
      </c>
      <c r="L94" s="210" t="n">
        <v>0</v>
      </c>
      <c r="M94" s="210" t="n">
        <v>0</v>
      </c>
      <c r="N94" s="210" t="n">
        <v>0</v>
      </c>
      <c r="O94" s="210" t="n">
        <v>0</v>
      </c>
      <c r="P94" s="237" t="n">
        <f aca="false">SUM(D94:O94)</f>
        <v>0</v>
      </c>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c r="AP94" s="238"/>
      <c r="AQ94" s="238"/>
      <c r="AR94" s="238"/>
      <c r="AS94" s="238"/>
      <c r="AT94" s="238"/>
      <c r="AU94" s="238"/>
      <c r="AV94" s="238"/>
      <c r="AW94" s="238"/>
      <c r="AX94" s="238"/>
      <c r="AY94" s="238"/>
      <c r="AZ94" s="238"/>
      <c r="BA94" s="238"/>
      <c r="BB94" s="238"/>
      <c r="BC94" s="238"/>
      <c r="BD94" s="238"/>
      <c r="BE94" s="238"/>
      <c r="BF94" s="238"/>
      <c r="BG94" s="238"/>
      <c r="BH94" s="238"/>
      <c r="BI94" s="238"/>
      <c r="BJ94" s="238"/>
      <c r="BK94" s="238"/>
      <c r="BL94" s="238"/>
      <c r="BM94" s="238"/>
      <c r="BN94" s="238"/>
      <c r="BO94" s="238"/>
      <c r="BP94" s="238"/>
      <c r="BQ94" s="238"/>
      <c r="BR94" s="238"/>
      <c r="BS94" s="238"/>
      <c r="BT94" s="238"/>
      <c r="BU94" s="238"/>
      <c r="BV94" s="238"/>
      <c r="BW94" s="238"/>
      <c r="BX94" s="238"/>
      <c r="BY94" s="238"/>
      <c r="BZ94" s="238"/>
      <c r="CA94" s="238"/>
      <c r="CB94" s="238"/>
      <c r="CC94" s="238"/>
      <c r="CD94" s="238"/>
      <c r="CE94" s="238"/>
      <c r="CF94" s="238"/>
      <c r="CG94" s="238"/>
      <c r="CH94" s="238"/>
      <c r="CI94" s="238"/>
      <c r="CJ94" s="238"/>
      <c r="CK94" s="238"/>
      <c r="CL94" s="238"/>
      <c r="CM94" s="238"/>
      <c r="CN94" s="238"/>
      <c r="CO94" s="238"/>
      <c r="CP94" s="238"/>
      <c r="CQ94" s="238"/>
      <c r="CR94" s="238"/>
      <c r="CS94" s="238"/>
      <c r="CT94" s="238"/>
      <c r="CU94" s="238"/>
      <c r="CV94" s="238"/>
      <c r="CW94" s="238"/>
      <c r="CX94" s="238"/>
      <c r="CY94" s="238"/>
      <c r="CZ94" s="238"/>
      <c r="DA94" s="238"/>
      <c r="DB94" s="238"/>
      <c r="DC94" s="238"/>
      <c r="DD94" s="238"/>
      <c r="DE94" s="238"/>
      <c r="DF94" s="238"/>
      <c r="DG94" s="238"/>
      <c r="DH94" s="238"/>
      <c r="DI94" s="238"/>
      <c r="DJ94" s="238"/>
      <c r="DK94" s="238"/>
      <c r="DL94" s="238"/>
      <c r="DM94" s="238"/>
      <c r="DN94" s="238"/>
      <c r="DO94" s="238"/>
      <c r="DP94" s="238"/>
      <c r="DQ94" s="238"/>
      <c r="DR94" s="238"/>
      <c r="DS94" s="238"/>
      <c r="DT94" s="238"/>
      <c r="DU94" s="238"/>
      <c r="DV94" s="238"/>
      <c r="DW94" s="238"/>
      <c r="DX94" s="238"/>
      <c r="DY94" s="238"/>
      <c r="DZ94" s="238"/>
      <c r="EA94" s="238"/>
      <c r="EB94" s="238"/>
      <c r="EC94" s="238"/>
      <c r="ED94" s="238"/>
      <c r="EE94" s="238"/>
      <c r="EF94" s="238"/>
      <c r="EG94" s="238"/>
      <c r="EH94" s="238"/>
      <c r="EI94" s="238"/>
      <c r="EJ94" s="238"/>
      <c r="EK94" s="238"/>
      <c r="EL94" s="238"/>
      <c r="EM94" s="238"/>
      <c r="EN94" s="238"/>
      <c r="EO94" s="238"/>
      <c r="EP94" s="238"/>
      <c r="EQ94" s="238"/>
      <c r="ER94" s="238"/>
      <c r="ES94" s="238"/>
      <c r="ET94" s="238"/>
      <c r="EU94" s="238"/>
      <c r="EV94" s="238"/>
      <c r="EW94" s="238"/>
      <c r="EX94" s="238"/>
      <c r="EY94" s="238"/>
      <c r="EZ94" s="238"/>
      <c r="FA94" s="238"/>
      <c r="FB94" s="238"/>
      <c r="FC94" s="238"/>
      <c r="FD94" s="238"/>
      <c r="FE94" s="238"/>
      <c r="FF94" s="238"/>
      <c r="FG94" s="238"/>
      <c r="FH94" s="238"/>
      <c r="FI94" s="238"/>
      <c r="FJ94" s="238"/>
      <c r="FK94" s="238"/>
      <c r="FL94" s="238"/>
      <c r="FM94" s="238"/>
      <c r="FN94" s="238"/>
      <c r="FO94" s="238"/>
      <c r="FP94" s="238"/>
      <c r="FQ94" s="238"/>
      <c r="FR94" s="238"/>
      <c r="FS94" s="238"/>
      <c r="FT94" s="238"/>
      <c r="FU94" s="238"/>
      <c r="FV94" s="238"/>
      <c r="FW94" s="238"/>
      <c r="FX94" s="238"/>
      <c r="FY94" s="238"/>
      <c r="FZ94" s="238"/>
      <c r="GA94" s="238"/>
      <c r="GB94" s="238"/>
      <c r="GC94" s="238"/>
      <c r="GD94" s="238"/>
      <c r="GE94" s="238"/>
      <c r="GF94" s="238"/>
      <c r="GG94" s="238"/>
      <c r="GH94" s="238"/>
      <c r="GI94" s="238"/>
      <c r="GJ94" s="238"/>
      <c r="GK94" s="238"/>
      <c r="GL94" s="238"/>
      <c r="GM94" s="238"/>
      <c r="GN94" s="238"/>
      <c r="GO94" s="238"/>
      <c r="GP94" s="238"/>
      <c r="GQ94" s="238"/>
      <c r="GR94" s="238"/>
      <c r="GS94" s="238"/>
      <c r="GT94" s="238"/>
      <c r="GU94" s="238"/>
      <c r="GV94" s="238"/>
      <c r="GW94" s="238"/>
      <c r="GX94" s="238"/>
      <c r="GY94" s="238"/>
      <c r="GZ94" s="238"/>
      <c r="HA94" s="238"/>
      <c r="HB94" s="238"/>
      <c r="HC94" s="238"/>
      <c r="HD94" s="238"/>
      <c r="HE94" s="238"/>
      <c r="HF94" s="238"/>
      <c r="HG94" s="238"/>
      <c r="HH94" s="238"/>
      <c r="HI94" s="238"/>
      <c r="HJ94" s="238"/>
      <c r="HK94" s="238"/>
      <c r="HL94" s="238"/>
      <c r="HM94" s="238"/>
      <c r="HN94" s="238"/>
      <c r="HO94" s="238"/>
      <c r="HP94" s="238"/>
      <c r="HQ94" s="238"/>
      <c r="HR94" s="238"/>
      <c r="HS94" s="238"/>
      <c r="HT94" s="238"/>
      <c r="HU94" s="238"/>
      <c r="HV94" s="238"/>
      <c r="HW94" s="238"/>
      <c r="HX94" s="238"/>
      <c r="HY94" s="238"/>
      <c r="HZ94" s="238"/>
      <c r="IA94" s="238"/>
      <c r="IB94" s="238"/>
      <c r="IC94" s="238"/>
      <c r="ID94" s="238"/>
      <c r="IE94" s="238"/>
      <c r="IF94" s="238"/>
      <c r="IG94" s="238"/>
      <c r="IH94" s="238"/>
      <c r="II94" s="238"/>
      <c r="IJ94" s="238"/>
      <c r="IK94" s="238"/>
      <c r="IL94" s="238"/>
      <c r="IM94" s="238"/>
      <c r="IN94" s="238"/>
      <c r="IO94" s="238"/>
      <c r="IP94" s="238"/>
      <c r="IQ94" s="238"/>
      <c r="IR94" s="238"/>
      <c r="IS94" s="238"/>
      <c r="IT94" s="238"/>
      <c r="IU94" s="238"/>
      <c r="IV94" s="238"/>
      <c r="IW94" s="238"/>
    </row>
    <row r="95" customFormat="false" ht="12.75" hidden="false" customHeight="false" outlineLevel="0" collapsed="false">
      <c r="A95" s="121"/>
      <c r="B95" s="123" t="s">
        <v>148</v>
      </c>
      <c r="C95" s="210"/>
      <c r="D95" s="210" t="n">
        <f aca="false">Assumptions!F70</f>
        <v>22966.6080843585</v>
      </c>
      <c r="E95" s="210" t="n">
        <f aca="false">D95</f>
        <v>22966.6080843585</v>
      </c>
      <c r="F95" s="210" t="n">
        <f aca="false">E95</f>
        <v>22966.6080843585</v>
      </c>
      <c r="G95" s="210" t="n">
        <f aca="false">F95</f>
        <v>22966.6080843585</v>
      </c>
      <c r="H95" s="210" t="n">
        <f aca="false">G95</f>
        <v>22966.6080843585</v>
      </c>
      <c r="I95" s="210" t="n">
        <f aca="false">H95</f>
        <v>22966.6080843585</v>
      </c>
      <c r="J95" s="210" t="n">
        <f aca="false">I95</f>
        <v>22966.6080843585</v>
      </c>
      <c r="K95" s="210" t="n">
        <f aca="false">J95</f>
        <v>22966.6080843585</v>
      </c>
      <c r="L95" s="210" t="n">
        <f aca="false">K95</f>
        <v>22966.6080843585</v>
      </c>
      <c r="M95" s="210" t="n">
        <f aca="false">L95</f>
        <v>22966.6080843585</v>
      </c>
      <c r="N95" s="210" t="n">
        <f aca="false">M95</f>
        <v>22966.6080843585</v>
      </c>
      <c r="O95" s="210" t="n">
        <f aca="false">N95</f>
        <v>22966.6080843585</v>
      </c>
      <c r="P95" s="237" t="n">
        <f aca="false">SUM(D95:O95)</f>
        <v>275599.297012302</v>
      </c>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c r="AP95" s="238"/>
      <c r="AQ95" s="238"/>
      <c r="AR95" s="238"/>
      <c r="AS95" s="238"/>
      <c r="AT95" s="238"/>
      <c r="AU95" s="238"/>
      <c r="AV95" s="238"/>
      <c r="AW95" s="238"/>
      <c r="AX95" s="238"/>
      <c r="AY95" s="238"/>
      <c r="AZ95" s="238"/>
      <c r="BA95" s="238"/>
      <c r="BB95" s="238"/>
      <c r="BC95" s="238"/>
      <c r="BD95" s="238"/>
      <c r="BE95" s="238"/>
      <c r="BF95" s="238"/>
      <c r="BG95" s="238"/>
      <c r="BH95" s="238"/>
      <c r="BI95" s="238"/>
      <c r="BJ95" s="238"/>
      <c r="BK95" s="238"/>
      <c r="BL95" s="238"/>
      <c r="BM95" s="238"/>
      <c r="BN95" s="238"/>
      <c r="BO95" s="238"/>
      <c r="BP95" s="238"/>
      <c r="BQ95" s="238"/>
      <c r="BR95" s="238"/>
      <c r="BS95" s="238"/>
      <c r="BT95" s="238"/>
      <c r="BU95" s="238"/>
      <c r="BV95" s="238"/>
      <c r="BW95" s="238"/>
      <c r="BX95" s="238"/>
      <c r="BY95" s="238"/>
      <c r="BZ95" s="238"/>
      <c r="CA95" s="238"/>
      <c r="CB95" s="238"/>
      <c r="CC95" s="238"/>
      <c r="CD95" s="238"/>
      <c r="CE95" s="238"/>
      <c r="CF95" s="238"/>
      <c r="CG95" s="238"/>
      <c r="CH95" s="238"/>
      <c r="CI95" s="238"/>
      <c r="CJ95" s="238"/>
      <c r="CK95" s="238"/>
      <c r="CL95" s="238"/>
      <c r="CM95" s="238"/>
      <c r="CN95" s="238"/>
      <c r="CO95" s="238"/>
      <c r="CP95" s="238"/>
      <c r="CQ95" s="238"/>
      <c r="CR95" s="238"/>
      <c r="CS95" s="238"/>
      <c r="CT95" s="238"/>
      <c r="CU95" s="238"/>
      <c r="CV95" s="238"/>
      <c r="CW95" s="238"/>
      <c r="CX95" s="238"/>
      <c r="CY95" s="238"/>
      <c r="CZ95" s="238"/>
      <c r="DA95" s="238"/>
      <c r="DB95" s="238"/>
      <c r="DC95" s="238"/>
      <c r="DD95" s="238"/>
      <c r="DE95" s="238"/>
      <c r="DF95" s="238"/>
      <c r="DG95" s="238"/>
      <c r="DH95" s="238"/>
      <c r="DI95" s="238"/>
      <c r="DJ95" s="238"/>
      <c r="DK95" s="238"/>
      <c r="DL95" s="238"/>
      <c r="DM95" s="238"/>
      <c r="DN95" s="238"/>
      <c r="DO95" s="238"/>
      <c r="DP95" s="238"/>
      <c r="DQ95" s="238"/>
      <c r="DR95" s="238"/>
      <c r="DS95" s="238"/>
      <c r="DT95" s="238"/>
      <c r="DU95" s="238"/>
      <c r="DV95" s="238"/>
      <c r="DW95" s="238"/>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238"/>
      <c r="FK95" s="238"/>
      <c r="FL95" s="238"/>
      <c r="FM95" s="238"/>
      <c r="FN95" s="238"/>
      <c r="FO95" s="238"/>
      <c r="FP95" s="238"/>
      <c r="FQ95" s="238"/>
      <c r="FR95" s="238"/>
      <c r="FS95" s="238"/>
      <c r="FT95" s="238"/>
      <c r="FU95" s="238"/>
      <c r="FV95" s="238"/>
      <c r="FW95" s="238"/>
      <c r="FX95" s="238"/>
      <c r="FY95" s="238"/>
      <c r="FZ95" s="238"/>
      <c r="GA95" s="238"/>
      <c r="GB95" s="238"/>
      <c r="GC95" s="238"/>
      <c r="GD95" s="238"/>
      <c r="GE95" s="238"/>
      <c r="GF95" s="238"/>
      <c r="GG95" s="238"/>
      <c r="GH95" s="238"/>
      <c r="GI95" s="238"/>
      <c r="GJ95" s="238"/>
      <c r="GK95" s="238"/>
      <c r="GL95" s="238"/>
      <c r="GM95" s="238"/>
      <c r="GN95" s="238"/>
      <c r="GO95" s="238"/>
      <c r="GP95" s="238"/>
      <c r="GQ95" s="238"/>
      <c r="GR95" s="238"/>
      <c r="GS95" s="238"/>
      <c r="GT95" s="238"/>
      <c r="GU95" s="238"/>
      <c r="GV95" s="238"/>
      <c r="GW95" s="238"/>
      <c r="GX95" s="238"/>
      <c r="GY95" s="238"/>
      <c r="GZ95" s="238"/>
      <c r="HA95" s="238"/>
      <c r="HB95" s="238"/>
      <c r="HC95" s="238"/>
      <c r="HD95" s="238"/>
      <c r="HE95" s="238"/>
      <c r="HF95" s="238"/>
      <c r="HG95" s="238"/>
      <c r="HH95" s="238"/>
      <c r="HI95" s="238"/>
      <c r="HJ95" s="238"/>
      <c r="HK95" s="238"/>
      <c r="HL95" s="238"/>
      <c r="HM95" s="238"/>
      <c r="HN95" s="238"/>
      <c r="HO95" s="238"/>
      <c r="HP95" s="238"/>
      <c r="HQ95" s="238"/>
      <c r="HR95" s="238"/>
      <c r="HS95" s="238"/>
      <c r="HT95" s="238"/>
      <c r="HU95" s="238"/>
      <c r="HV95" s="238"/>
      <c r="HW95" s="238"/>
      <c r="HX95" s="238"/>
      <c r="HY95" s="238"/>
      <c r="HZ95" s="238"/>
      <c r="IA95" s="238"/>
      <c r="IB95" s="238"/>
      <c r="IC95" s="238"/>
      <c r="ID95" s="238"/>
      <c r="IE95" s="238"/>
      <c r="IF95" s="238"/>
      <c r="IG95" s="238"/>
      <c r="IH95" s="238"/>
      <c r="II95" s="238"/>
      <c r="IJ95" s="238"/>
      <c r="IK95" s="238"/>
      <c r="IL95" s="238"/>
      <c r="IM95" s="238"/>
      <c r="IN95" s="238"/>
      <c r="IO95" s="238"/>
      <c r="IP95" s="238"/>
      <c r="IQ95" s="238"/>
      <c r="IR95" s="238"/>
      <c r="IS95" s="238"/>
      <c r="IT95" s="238"/>
      <c r="IU95" s="238"/>
      <c r="IV95" s="238"/>
      <c r="IW95" s="238"/>
    </row>
    <row r="96" customFormat="false" ht="12.75" hidden="false" customHeight="false" outlineLevel="0" collapsed="false">
      <c r="A96" s="239"/>
      <c r="B96" s="113" t="s">
        <v>149</v>
      </c>
      <c r="C96" s="240" t="n">
        <f aca="false">SUM(C80:C95)</f>
        <v>0</v>
      </c>
      <c r="D96" s="240" t="n">
        <f aca="false">SUM(D80:D95)</f>
        <v>22966.6080843585</v>
      </c>
      <c r="E96" s="240" t="n">
        <f aca="false">SUM(E80:E95)</f>
        <v>22966.6080843585</v>
      </c>
      <c r="F96" s="240" t="n">
        <f aca="false">SUM(F80:F95)</f>
        <v>22966.6080843585</v>
      </c>
      <c r="G96" s="240" t="n">
        <f aca="false">SUM(G80:G95)</f>
        <v>22966.6080843585</v>
      </c>
      <c r="H96" s="240" t="n">
        <f aca="false">SUM(H80:H95)</f>
        <v>22966.6080843585</v>
      </c>
      <c r="I96" s="240" t="n">
        <f aca="false">SUM(I80:I95)</f>
        <v>22966.6080843585</v>
      </c>
      <c r="J96" s="240" t="n">
        <f aca="false">SUM(J80:J95)</f>
        <v>22966.6080843585</v>
      </c>
      <c r="K96" s="240" t="n">
        <f aca="false">SUM(K80:K95)</f>
        <v>22966.6080843585</v>
      </c>
      <c r="L96" s="240" t="n">
        <f aca="false">SUM(L80:L95)</f>
        <v>22966.6080843585</v>
      </c>
      <c r="M96" s="240" t="n">
        <f aca="false">SUM(M80:M95)</f>
        <v>22966.6080843585</v>
      </c>
      <c r="N96" s="240" t="n">
        <f aca="false">SUM(N80:N95)</f>
        <v>22966.6080843585</v>
      </c>
      <c r="O96" s="240" t="n">
        <f aca="false">SUM(O80:O95)</f>
        <v>22966.6080843585</v>
      </c>
      <c r="P96" s="241" t="n">
        <f aca="false">SUM(P80:P95)</f>
        <v>275599.297012302</v>
      </c>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2"/>
      <c r="BP96" s="242"/>
      <c r="BQ96" s="242"/>
      <c r="BR96" s="242"/>
      <c r="BS96" s="242"/>
      <c r="BT96" s="242"/>
      <c r="BU96" s="242"/>
      <c r="BV96" s="242"/>
      <c r="BW96" s="242"/>
      <c r="BX96" s="242"/>
      <c r="BY96" s="242"/>
      <c r="BZ96" s="242"/>
      <c r="CA96" s="242"/>
      <c r="CB96" s="242"/>
      <c r="CC96" s="242"/>
      <c r="CD96" s="242"/>
      <c r="CE96" s="242"/>
      <c r="CF96" s="242"/>
      <c r="CG96" s="242"/>
      <c r="CH96" s="238"/>
      <c r="CI96" s="238"/>
      <c r="CJ96" s="238"/>
      <c r="CK96" s="238"/>
      <c r="CL96" s="238"/>
      <c r="CM96" s="238"/>
      <c r="CN96" s="238"/>
      <c r="CO96" s="238"/>
      <c r="CP96" s="238"/>
      <c r="CQ96" s="238"/>
      <c r="CR96" s="238"/>
      <c r="CS96" s="238"/>
      <c r="CT96" s="238"/>
      <c r="CU96" s="238"/>
      <c r="CV96" s="238"/>
      <c r="CW96" s="238"/>
      <c r="CX96" s="238"/>
      <c r="CY96" s="238"/>
      <c r="CZ96" s="238"/>
      <c r="DA96" s="238"/>
      <c r="DB96" s="238"/>
      <c r="DC96" s="238"/>
      <c r="DD96" s="238"/>
      <c r="DE96" s="238"/>
      <c r="DF96" s="238"/>
      <c r="DG96" s="238"/>
      <c r="DH96" s="238"/>
      <c r="DI96" s="238"/>
      <c r="DJ96" s="238"/>
      <c r="DK96" s="238"/>
      <c r="DL96" s="238"/>
      <c r="DM96" s="238"/>
      <c r="DN96" s="238"/>
      <c r="DO96" s="238"/>
      <c r="DP96" s="238"/>
      <c r="DQ96" s="238"/>
      <c r="DR96" s="238"/>
      <c r="DS96" s="238"/>
      <c r="DT96" s="238"/>
      <c r="DU96" s="238"/>
      <c r="DV96" s="238"/>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238"/>
      <c r="FK96" s="238"/>
      <c r="FL96" s="238"/>
      <c r="FM96" s="238"/>
      <c r="FN96" s="238"/>
      <c r="FO96" s="238"/>
      <c r="FP96" s="238"/>
      <c r="FQ96" s="238"/>
      <c r="FR96" s="238"/>
      <c r="FS96" s="238"/>
      <c r="FT96" s="238"/>
      <c r="FU96" s="238"/>
      <c r="FV96" s="238"/>
      <c r="FW96" s="238"/>
      <c r="FX96" s="238"/>
      <c r="FY96" s="238"/>
      <c r="FZ96" s="238"/>
      <c r="GA96" s="238"/>
      <c r="GB96" s="238"/>
      <c r="GC96" s="238"/>
      <c r="GD96" s="238"/>
      <c r="GE96" s="238"/>
      <c r="GF96" s="238"/>
      <c r="GG96" s="238"/>
      <c r="GH96" s="238"/>
      <c r="GI96" s="238"/>
      <c r="GJ96" s="238"/>
      <c r="GK96" s="238"/>
      <c r="GL96" s="238"/>
      <c r="GM96" s="238"/>
      <c r="GN96" s="238"/>
      <c r="GO96" s="238"/>
      <c r="GP96" s="238"/>
      <c r="GQ96" s="238"/>
      <c r="GR96" s="238"/>
      <c r="GS96" s="238"/>
      <c r="GT96" s="238"/>
      <c r="GU96" s="238"/>
      <c r="GV96" s="238"/>
      <c r="GW96" s="238"/>
      <c r="GX96" s="238"/>
      <c r="GY96" s="238"/>
      <c r="GZ96" s="238"/>
      <c r="HA96" s="238"/>
      <c r="HB96" s="238"/>
      <c r="HC96" s="238"/>
      <c r="HD96" s="238"/>
      <c r="HE96" s="238"/>
      <c r="HF96" s="238"/>
      <c r="HG96" s="238"/>
      <c r="HH96" s="238"/>
      <c r="HI96" s="238"/>
      <c r="HJ96" s="238"/>
      <c r="HK96" s="238"/>
      <c r="HL96" s="238"/>
      <c r="HM96" s="238"/>
      <c r="HN96" s="238"/>
      <c r="HO96" s="238"/>
      <c r="HP96" s="238"/>
      <c r="HQ96" s="238"/>
      <c r="HR96" s="238"/>
      <c r="HS96" s="238"/>
      <c r="HT96" s="238"/>
      <c r="HU96" s="238"/>
      <c r="HV96" s="238"/>
      <c r="HW96" s="238"/>
      <c r="HX96" s="238"/>
      <c r="HY96" s="238"/>
      <c r="HZ96" s="238"/>
      <c r="IA96" s="238"/>
      <c r="IB96" s="238"/>
      <c r="IC96" s="238"/>
      <c r="ID96" s="238"/>
      <c r="IE96" s="238"/>
      <c r="IF96" s="238"/>
      <c r="IG96" s="238"/>
      <c r="IH96" s="238"/>
      <c r="II96" s="238"/>
      <c r="IJ96" s="238"/>
      <c r="IK96" s="238"/>
      <c r="IL96" s="238"/>
      <c r="IM96" s="238"/>
      <c r="IN96" s="238"/>
      <c r="IO96" s="238"/>
      <c r="IP96" s="238"/>
      <c r="IQ96" s="238"/>
      <c r="IR96" s="238"/>
      <c r="IS96" s="238"/>
      <c r="IT96" s="238"/>
      <c r="IU96" s="238"/>
      <c r="IV96" s="238"/>
      <c r="IW96" s="238"/>
    </row>
    <row r="97" customFormat="false" ht="12.75" hidden="false" customHeight="false" outlineLevel="0" collapsed="false">
      <c r="A97" s="121"/>
      <c r="B97" s="210"/>
      <c r="C97" s="210"/>
      <c r="D97" s="210"/>
      <c r="E97" s="210"/>
      <c r="F97" s="210"/>
      <c r="G97" s="210"/>
      <c r="H97" s="210"/>
      <c r="I97" s="210"/>
      <c r="J97" s="210"/>
      <c r="K97" s="210"/>
      <c r="L97" s="210"/>
      <c r="M97" s="210"/>
      <c r="N97" s="210"/>
      <c r="O97" s="210"/>
      <c r="P97" s="237"/>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2"/>
      <c r="BA97" s="242"/>
      <c r="BB97" s="242"/>
      <c r="BC97" s="242"/>
      <c r="BD97" s="242"/>
      <c r="BE97" s="242"/>
      <c r="BF97" s="242"/>
      <c r="BG97" s="242"/>
      <c r="BH97" s="242"/>
      <c r="BI97" s="242"/>
      <c r="BJ97" s="242"/>
      <c r="BK97" s="242"/>
      <c r="BL97" s="242"/>
      <c r="BM97" s="242"/>
      <c r="BN97" s="242"/>
      <c r="BO97" s="242"/>
      <c r="BP97" s="242"/>
      <c r="BQ97" s="242"/>
      <c r="BR97" s="242"/>
      <c r="BS97" s="242"/>
      <c r="BT97" s="242"/>
      <c r="BU97" s="242"/>
      <c r="BV97" s="242"/>
      <c r="BW97" s="242"/>
      <c r="BX97" s="242"/>
      <c r="BY97" s="242"/>
      <c r="BZ97" s="242"/>
      <c r="CA97" s="242"/>
      <c r="CB97" s="242"/>
      <c r="CC97" s="242"/>
      <c r="CD97" s="242"/>
      <c r="CE97" s="242"/>
      <c r="CF97" s="242"/>
      <c r="CG97" s="242"/>
      <c r="CH97" s="238"/>
      <c r="CI97" s="238"/>
      <c r="CJ97" s="238"/>
      <c r="CK97" s="238"/>
      <c r="CL97" s="238"/>
      <c r="CM97" s="238"/>
      <c r="CN97" s="238"/>
      <c r="CO97" s="238"/>
      <c r="CP97" s="238"/>
      <c r="CQ97" s="238"/>
      <c r="CR97" s="238"/>
      <c r="CS97" s="238"/>
      <c r="CT97" s="238"/>
      <c r="CU97" s="238"/>
      <c r="CV97" s="238"/>
      <c r="CW97" s="238"/>
      <c r="CX97" s="238"/>
      <c r="CY97" s="238"/>
      <c r="CZ97" s="238"/>
      <c r="DA97" s="238"/>
      <c r="DB97" s="238"/>
      <c r="DC97" s="238"/>
      <c r="DD97" s="238"/>
      <c r="DE97" s="238"/>
      <c r="DF97" s="238"/>
      <c r="DG97" s="238"/>
      <c r="DH97" s="238"/>
      <c r="DI97" s="238"/>
      <c r="DJ97" s="238"/>
      <c r="DK97" s="238"/>
      <c r="DL97" s="238"/>
      <c r="DM97" s="238"/>
      <c r="DN97" s="238"/>
      <c r="DO97" s="238"/>
      <c r="DP97" s="238"/>
      <c r="DQ97" s="238"/>
      <c r="DR97" s="238"/>
      <c r="DS97" s="238"/>
      <c r="DT97" s="238"/>
      <c r="DU97" s="238"/>
      <c r="DV97" s="238"/>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238"/>
      <c r="FK97" s="238"/>
      <c r="FL97" s="238"/>
      <c r="FM97" s="238"/>
      <c r="FN97" s="238"/>
      <c r="FO97" s="238"/>
      <c r="FP97" s="238"/>
      <c r="FQ97" s="238"/>
      <c r="FR97" s="238"/>
      <c r="FS97" s="238"/>
      <c r="FT97" s="238"/>
      <c r="FU97" s="238"/>
      <c r="FV97" s="238"/>
      <c r="FW97" s="238"/>
      <c r="FX97" s="238"/>
      <c r="FY97" s="238"/>
      <c r="FZ97" s="238"/>
      <c r="GA97" s="238"/>
      <c r="GB97" s="238"/>
      <c r="GC97" s="238"/>
      <c r="GD97" s="238"/>
      <c r="GE97" s="238"/>
      <c r="GF97" s="238"/>
      <c r="GG97" s="238"/>
      <c r="GH97" s="238"/>
      <c r="GI97" s="238"/>
      <c r="GJ97" s="238"/>
      <c r="GK97" s="238"/>
      <c r="GL97" s="238"/>
      <c r="GM97" s="238"/>
      <c r="GN97" s="238"/>
      <c r="GO97" s="238"/>
      <c r="GP97" s="238"/>
      <c r="GQ97" s="238"/>
      <c r="GR97" s="238"/>
      <c r="GS97" s="238"/>
      <c r="GT97" s="238"/>
      <c r="GU97" s="238"/>
      <c r="GV97" s="238"/>
      <c r="GW97" s="238"/>
      <c r="GX97" s="238"/>
      <c r="GY97" s="238"/>
      <c r="GZ97" s="238"/>
      <c r="HA97" s="238"/>
      <c r="HB97" s="238"/>
      <c r="HC97" s="238"/>
      <c r="HD97" s="238"/>
      <c r="HE97" s="238"/>
      <c r="HF97" s="238"/>
      <c r="HG97" s="238"/>
      <c r="HH97" s="238"/>
      <c r="HI97" s="238"/>
      <c r="HJ97" s="238"/>
      <c r="HK97" s="238"/>
      <c r="HL97" s="238"/>
      <c r="HM97" s="238"/>
      <c r="HN97" s="238"/>
      <c r="HO97" s="238"/>
      <c r="HP97" s="238"/>
      <c r="HQ97" s="238"/>
      <c r="HR97" s="238"/>
      <c r="HS97" s="238"/>
      <c r="HT97" s="238"/>
      <c r="HU97" s="238"/>
      <c r="HV97" s="238"/>
      <c r="HW97" s="238"/>
      <c r="HX97" s="238"/>
      <c r="HY97" s="238"/>
      <c r="HZ97" s="238"/>
      <c r="IA97" s="238"/>
      <c r="IB97" s="238"/>
      <c r="IC97" s="238"/>
      <c r="ID97" s="238"/>
      <c r="IE97" s="238"/>
      <c r="IF97" s="238"/>
      <c r="IG97" s="238"/>
      <c r="IH97" s="238"/>
      <c r="II97" s="238"/>
      <c r="IJ97" s="238"/>
      <c r="IK97" s="238"/>
      <c r="IL97" s="238"/>
      <c r="IM97" s="238"/>
      <c r="IN97" s="238"/>
      <c r="IO97" s="238"/>
      <c r="IP97" s="238"/>
      <c r="IQ97" s="238"/>
      <c r="IR97" s="238"/>
      <c r="IS97" s="238"/>
      <c r="IT97" s="238"/>
      <c r="IU97" s="238"/>
      <c r="IV97" s="238"/>
      <c r="IW97" s="238"/>
    </row>
    <row r="98" customFormat="false" ht="12.75" hidden="false" customHeight="false" outlineLevel="0" collapsed="false">
      <c r="A98" s="243" t="s">
        <v>150</v>
      </c>
      <c r="B98" s="244"/>
      <c r="C98" s="244"/>
      <c r="D98" s="244" t="n">
        <f aca="false">+D76+D96</f>
        <v>121728.191417692</v>
      </c>
      <c r="E98" s="244" t="n">
        <f aca="false">E76+E96</f>
        <v>127173.535167692</v>
      </c>
      <c r="F98" s="244" t="n">
        <f aca="false">F76+F96</f>
        <v>127173.535167692</v>
      </c>
      <c r="G98" s="244" t="n">
        <f aca="false">G76+G96</f>
        <v>127173.535167692</v>
      </c>
      <c r="H98" s="244" t="n">
        <f aca="false">H76+H96</f>
        <v>127173.535167692</v>
      </c>
      <c r="I98" s="244" t="n">
        <f aca="false">I76+I96</f>
        <v>127173.535167692</v>
      </c>
      <c r="J98" s="244" t="n">
        <f aca="false">J76+J96</f>
        <v>127173.535167692</v>
      </c>
      <c r="K98" s="244" t="n">
        <f aca="false">K76+K96</f>
        <v>127173.535167692</v>
      </c>
      <c r="L98" s="244" t="n">
        <f aca="false">L76+L96</f>
        <v>127173.535167692</v>
      </c>
      <c r="M98" s="244" t="n">
        <f aca="false">M76+M96</f>
        <v>127173.535167692</v>
      </c>
      <c r="N98" s="244" t="n">
        <f aca="false">N76+N96</f>
        <v>127173.535167692</v>
      </c>
      <c r="O98" s="244" t="n">
        <f aca="false">O76+O96</f>
        <v>127173.535167692</v>
      </c>
      <c r="P98" s="245" t="n">
        <f aca="false">P76+P96</f>
        <v>1520637.0782623</v>
      </c>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c r="DT98" s="246"/>
      <c r="DU98" s="246"/>
      <c r="DV98" s="246"/>
      <c r="DW98" s="246"/>
      <c r="DX98" s="246"/>
      <c r="DY98" s="246"/>
      <c r="DZ98" s="246"/>
      <c r="EA98" s="246"/>
      <c r="EB98" s="246"/>
      <c r="EC98" s="246"/>
      <c r="ED98" s="246"/>
      <c r="EE98" s="246"/>
      <c r="EF98" s="246"/>
      <c r="EG98" s="246"/>
      <c r="EH98" s="246"/>
      <c r="EI98" s="246"/>
      <c r="EJ98" s="246"/>
      <c r="EK98" s="246"/>
      <c r="EL98" s="246"/>
      <c r="EM98" s="246"/>
      <c r="EN98" s="246"/>
      <c r="EO98" s="246"/>
      <c r="EP98" s="246"/>
      <c r="EQ98" s="246"/>
      <c r="ER98" s="246"/>
      <c r="ES98" s="246"/>
      <c r="ET98" s="246"/>
      <c r="EU98" s="246"/>
      <c r="EV98" s="246"/>
      <c r="EW98" s="246"/>
      <c r="EX98" s="246"/>
      <c r="EY98" s="246"/>
      <c r="EZ98" s="246"/>
      <c r="FA98" s="246"/>
      <c r="FB98" s="246"/>
      <c r="FC98" s="246"/>
      <c r="FD98" s="246"/>
      <c r="FE98" s="246"/>
      <c r="FF98" s="246"/>
      <c r="FG98" s="246"/>
      <c r="FH98" s="246"/>
      <c r="FI98" s="246"/>
      <c r="FJ98" s="246"/>
      <c r="FK98" s="246"/>
      <c r="FL98" s="246"/>
      <c r="FM98" s="246"/>
      <c r="FN98" s="246"/>
      <c r="FO98" s="246"/>
      <c r="FP98" s="246"/>
      <c r="FQ98" s="246"/>
      <c r="FR98" s="246"/>
      <c r="FS98" s="246"/>
      <c r="FT98" s="246"/>
      <c r="FU98" s="246"/>
      <c r="FV98" s="246"/>
      <c r="FW98" s="246"/>
      <c r="FX98" s="246"/>
      <c r="FY98" s="246"/>
      <c r="FZ98" s="246"/>
      <c r="GA98" s="246"/>
      <c r="GB98" s="246"/>
      <c r="GC98" s="246"/>
      <c r="GD98" s="246"/>
      <c r="GE98" s="246"/>
      <c r="GF98" s="246"/>
      <c r="GG98" s="246"/>
      <c r="GH98" s="246"/>
      <c r="GI98" s="246"/>
      <c r="GJ98" s="246"/>
      <c r="GK98" s="246"/>
      <c r="GL98" s="246"/>
      <c r="GM98" s="246"/>
      <c r="GN98" s="246"/>
      <c r="GO98" s="246"/>
      <c r="GP98" s="246"/>
      <c r="GQ98" s="246"/>
      <c r="GR98" s="246"/>
      <c r="GS98" s="246"/>
      <c r="GT98" s="246"/>
      <c r="GU98" s="246"/>
      <c r="GV98" s="246"/>
      <c r="GW98" s="246"/>
      <c r="GX98" s="246"/>
      <c r="GY98" s="246"/>
      <c r="GZ98" s="246"/>
      <c r="HA98" s="246"/>
      <c r="HB98" s="246"/>
      <c r="HC98" s="246"/>
      <c r="HD98" s="246"/>
      <c r="HE98" s="246"/>
      <c r="HF98" s="246"/>
      <c r="HG98" s="246"/>
      <c r="HH98" s="246"/>
      <c r="HI98" s="246"/>
      <c r="HJ98" s="246"/>
      <c r="HK98" s="246"/>
      <c r="HL98" s="246"/>
      <c r="HM98" s="246"/>
      <c r="HN98" s="246"/>
      <c r="HO98" s="246"/>
      <c r="HP98" s="246"/>
      <c r="HQ98" s="246"/>
      <c r="HR98" s="246"/>
      <c r="HS98" s="246"/>
      <c r="HT98" s="246"/>
      <c r="HU98" s="246"/>
      <c r="HV98" s="246"/>
      <c r="HW98" s="246"/>
      <c r="HX98" s="246"/>
      <c r="HY98" s="246"/>
      <c r="HZ98" s="246"/>
      <c r="IA98" s="246"/>
      <c r="IB98" s="246"/>
      <c r="IC98" s="246"/>
      <c r="ID98" s="246"/>
      <c r="IE98" s="246"/>
      <c r="IF98" s="246"/>
      <c r="IG98" s="246"/>
      <c r="IH98" s="246"/>
      <c r="II98" s="246"/>
      <c r="IJ98" s="246"/>
      <c r="IK98" s="246"/>
      <c r="IL98" s="246"/>
      <c r="IM98" s="246"/>
      <c r="IN98" s="246"/>
      <c r="IO98" s="246"/>
      <c r="IP98" s="246"/>
      <c r="IQ98" s="246"/>
      <c r="IR98" s="246"/>
      <c r="IS98" s="246"/>
      <c r="IT98" s="246"/>
      <c r="IU98" s="246"/>
      <c r="IV98" s="246"/>
      <c r="IW98" s="246"/>
    </row>
    <row r="101" customFormat="false" ht="12.75" hidden="false" customHeight="false" outlineLevel="0" collapsed="false">
      <c r="A101" s="247" t="str">
        <f aca="true">CELL("FILENAME")</f>
        <v>'file:///mnt/12tb/@roms/datasets/enron/EDRM Enron Email Data Set v2 XML/filtered-attachments/xls/Power_CBO_2002_Plan_Expense.xls'#$Detail Expenses</v>
      </c>
    </row>
  </sheetData>
  <printOptions headings="false" gridLines="false" gridLinesSet="true" horizontalCentered="true" verticalCentered="false"/>
  <pageMargins left="0.1" right="0.1" top="0.159722222222222" bottom="0.179861111111111" header="0.511811023622047" footer="0"/>
  <pageSetup paperSize="1" scale="100" fitToWidth="1" fitToHeight="0" pageOrder="downThenOver" orientation="landscape" blackAndWhite="false" draft="false" cellComments="none" horizontalDpi="300" verticalDpi="300" copies="1"/>
  <headerFooter differentFirst="false" differentOddEven="false">
    <oddHeader/>
    <oddFooter>&amp;L&amp;"Arial Narrow,Regular"&amp;8&amp;D
&amp;T</oddFooter>
  </headerFooter>
  <rowBreaks count="1" manualBreakCount="1">
    <brk id="77" man="true" max="16383" min="0"/>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7" activeCellId="0" sqref="F7"/>
    </sheetView>
  </sheetViews>
  <sheetFormatPr defaultColWidth="9.32421875" defaultRowHeight="12.75" customHeight="true" zeroHeight="false" outlineLevelRow="0" outlineLevelCol="0"/>
  <cols>
    <col collapsed="false" customWidth="true" hidden="false" outlineLevel="0" max="1" min="1" style="51" width="2.65"/>
    <col collapsed="false" customWidth="true" hidden="false" outlineLevel="0" max="2" min="2" style="1" width="42.32"/>
    <col collapsed="false" customWidth="true" hidden="false" outlineLevel="0" max="3" min="3" style="1" width="1.49"/>
    <col collapsed="false" customWidth="true" hidden="false" outlineLevel="0" max="15" min="4" style="1" width="11.82"/>
    <col collapsed="false" customWidth="true" hidden="false" outlineLevel="0" max="16" min="16" style="1" width="13.49"/>
    <col collapsed="false" customWidth="true" hidden="false" outlineLevel="0" max="17" min="17" style="1" width="10.65"/>
    <col collapsed="false" customWidth="false" hidden="false" outlineLevel="0" max="257" min="18" style="1" width="9.32"/>
  </cols>
  <sheetData>
    <row r="1" customFormat="false" ht="9.75" hidden="false" customHeight="true" outlineLevel="0" collapsed="false">
      <c r="A1" s="248"/>
      <c r="B1" s="3"/>
      <c r="C1" s="3"/>
      <c r="D1" s="3"/>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row>
    <row r="2" customFormat="false" ht="27" hidden="false" customHeight="true" outlineLevel="0" collapsed="false">
      <c r="A2" s="249" t="s">
        <v>197</v>
      </c>
      <c r="B2" s="250"/>
      <c r="C2" s="250"/>
      <c r="D2" s="250"/>
      <c r="E2" s="251"/>
      <c r="F2" s="251"/>
      <c r="G2" s="251"/>
      <c r="H2" s="252"/>
      <c r="I2" s="253"/>
      <c r="J2" s="253"/>
      <c r="K2" s="253"/>
      <c r="L2" s="253"/>
      <c r="M2" s="253"/>
      <c r="N2" s="253"/>
      <c r="O2" s="253"/>
      <c r="P2" s="254"/>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7" hidden="false" customHeight="true" outlineLevel="0" collapsed="false">
      <c r="A3" s="255" t="s">
        <v>233</v>
      </c>
      <c r="B3" s="256"/>
      <c r="C3" s="256"/>
      <c r="D3" s="256"/>
      <c r="E3" s="257"/>
      <c r="F3" s="257" t="s">
        <v>234</v>
      </c>
      <c r="G3" s="257"/>
      <c r="H3" s="258"/>
      <c r="I3" s="259"/>
      <c r="J3" s="259"/>
      <c r="K3" s="259"/>
      <c r="L3" s="259"/>
      <c r="M3" s="259"/>
      <c r="N3" s="259"/>
      <c r="O3" s="259"/>
      <c r="P3" s="260" t="str">
        <f aca="false">'Detail Expenses'!P3</f>
        <v>TEAM NAME</v>
      </c>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13.5" hidden="false" customHeight="true" outlineLevel="0" collapsed="false">
      <c r="A4" s="261" t="s">
        <v>45</v>
      </c>
      <c r="B4" s="262"/>
      <c r="C4" s="263"/>
      <c r="D4" s="18"/>
      <c r="E4" s="262"/>
      <c r="F4" s="262"/>
      <c r="G4" s="264"/>
      <c r="H4" s="264"/>
      <c r="I4" s="265"/>
      <c r="J4" s="262"/>
      <c r="K4" s="262"/>
      <c r="L4" s="262"/>
      <c r="M4" s="262"/>
      <c r="N4" s="262"/>
      <c r="O4" s="262"/>
      <c r="P4" s="266"/>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4.25" hidden="false" customHeight="true" outlineLevel="0" collapsed="false">
      <c r="A5" s="267"/>
      <c r="B5" s="263" t="s">
        <v>2</v>
      </c>
      <c r="C5" s="262"/>
      <c r="D5" s="18"/>
      <c r="E5" s="262"/>
      <c r="F5" s="262"/>
      <c r="G5" s="262"/>
      <c r="H5" s="262"/>
      <c r="I5" s="262"/>
      <c r="J5" s="262"/>
      <c r="K5" s="262"/>
      <c r="L5" s="262"/>
      <c r="M5" s="262"/>
      <c r="N5" s="262"/>
      <c r="O5" s="262"/>
      <c r="P5" s="266"/>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4.25" hidden="false" customHeight="true" outlineLevel="0" collapsed="false">
      <c r="A6" s="267"/>
      <c r="B6" s="263" t="s">
        <v>3</v>
      </c>
      <c r="C6" s="262"/>
      <c r="D6" s="268"/>
      <c r="E6" s="262"/>
      <c r="F6" s="262"/>
      <c r="G6" s="262"/>
      <c r="H6" s="262"/>
      <c r="I6" s="262"/>
      <c r="J6" s="262"/>
      <c r="K6" s="262"/>
      <c r="L6" s="262"/>
      <c r="M6" s="262"/>
      <c r="N6" s="262"/>
      <c r="O6" s="262"/>
      <c r="P6" s="266"/>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row>
    <row r="7" customFormat="false" ht="14.25" hidden="false" customHeight="true" outlineLevel="0" collapsed="false">
      <c r="A7" s="267"/>
      <c r="B7" s="263" t="s">
        <v>4</v>
      </c>
      <c r="C7" s="262"/>
      <c r="D7" s="268"/>
      <c r="E7" s="262"/>
      <c r="F7" s="262"/>
      <c r="G7" s="262"/>
      <c r="H7" s="264"/>
      <c r="I7" s="262"/>
      <c r="J7" s="262"/>
      <c r="K7" s="262"/>
      <c r="L7" s="262"/>
      <c r="M7" s="262"/>
      <c r="N7" s="269"/>
      <c r="O7" s="262"/>
      <c r="P7" s="266"/>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row>
    <row r="8" customFormat="false" ht="12.75" hidden="false" customHeight="false" outlineLevel="0" collapsed="false">
      <c r="A8" s="267"/>
      <c r="B8" s="262"/>
      <c r="C8" s="263"/>
      <c r="D8" s="18"/>
      <c r="E8" s="262"/>
      <c r="F8" s="262"/>
      <c r="G8" s="262"/>
      <c r="H8" s="264"/>
      <c r="I8" s="262"/>
      <c r="J8" s="262"/>
      <c r="K8" s="262"/>
      <c r="L8" s="262"/>
      <c r="M8" s="262"/>
      <c r="N8" s="270"/>
      <c r="O8" s="262"/>
      <c r="P8" s="266"/>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row>
    <row r="9" customFormat="false" ht="15.75" hidden="false" customHeight="false" outlineLevel="0" collapsed="false">
      <c r="A9" s="271"/>
      <c r="B9" s="272" t="s">
        <v>235</v>
      </c>
      <c r="C9" s="273" t="e">
        <f aca="false">#REF!+#REF!+#REF!</f>
        <v>#REF!</v>
      </c>
      <c r="D9" s="274" t="n">
        <f aca="false">+Headcount!C28</f>
        <v>8</v>
      </c>
      <c r="E9" s="274" t="n">
        <f aca="false">+Headcount!D28</f>
        <v>8</v>
      </c>
      <c r="F9" s="274" t="n">
        <f aca="false">+Headcount!E28</f>
        <v>8</v>
      </c>
      <c r="G9" s="274" t="n">
        <f aca="false">+Headcount!F28</f>
        <v>8</v>
      </c>
      <c r="H9" s="274" t="n">
        <f aca="false">+Headcount!G28</f>
        <v>8</v>
      </c>
      <c r="I9" s="274" t="n">
        <f aca="false">+Headcount!H28</f>
        <v>8</v>
      </c>
      <c r="J9" s="274" t="n">
        <f aca="false">+Headcount!I28</f>
        <v>8</v>
      </c>
      <c r="K9" s="274" t="n">
        <f aca="false">+Headcount!J28</f>
        <v>8</v>
      </c>
      <c r="L9" s="274" t="n">
        <f aca="false">+Headcount!K28</f>
        <v>8</v>
      </c>
      <c r="M9" s="274" t="n">
        <f aca="false">+Headcount!L28</f>
        <v>8</v>
      </c>
      <c r="N9" s="274" t="n">
        <f aca="false">+Headcount!M28</f>
        <v>8</v>
      </c>
      <c r="O9" s="274" t="n">
        <f aca="false">+Headcount!N28</f>
        <v>8</v>
      </c>
      <c r="P9" s="275"/>
      <c r="Q9" s="276"/>
      <c r="R9" s="276"/>
      <c r="S9" s="276"/>
      <c r="T9" s="276"/>
      <c r="U9" s="276"/>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7"/>
      <c r="AT9" s="277"/>
      <c r="AU9" s="277"/>
      <c r="AV9" s="277"/>
      <c r="AW9" s="277"/>
      <c r="AX9" s="277"/>
      <c r="AY9" s="277"/>
      <c r="AZ9" s="277"/>
      <c r="BA9" s="277"/>
      <c r="BB9" s="277"/>
      <c r="BC9" s="277"/>
      <c r="BD9" s="277"/>
      <c r="BE9" s="277"/>
      <c r="BF9" s="277"/>
      <c r="BG9" s="277"/>
      <c r="BH9" s="277"/>
      <c r="BI9" s="277"/>
      <c r="BJ9" s="277"/>
      <c r="BK9" s="277"/>
      <c r="BL9" s="277"/>
      <c r="BM9" s="277"/>
      <c r="BN9" s="277"/>
      <c r="BO9" s="277"/>
      <c r="BP9" s="277"/>
      <c r="BQ9" s="277"/>
      <c r="BR9" s="277"/>
      <c r="BS9" s="277"/>
      <c r="BT9" s="277"/>
      <c r="BU9" s="277"/>
      <c r="BV9" s="277"/>
      <c r="BW9" s="277"/>
      <c r="BX9" s="277"/>
      <c r="BY9" s="277"/>
      <c r="BZ9" s="277"/>
      <c r="CA9" s="277"/>
      <c r="CB9" s="277"/>
      <c r="CC9" s="277"/>
      <c r="CD9" s="277"/>
      <c r="CE9" s="277"/>
      <c r="CF9" s="277"/>
      <c r="CG9" s="277"/>
      <c r="CH9" s="277"/>
      <c r="CI9" s="277"/>
      <c r="CJ9" s="277"/>
      <c r="CK9" s="277"/>
      <c r="CL9" s="277"/>
      <c r="CM9" s="277"/>
      <c r="CN9" s="277"/>
      <c r="CO9" s="277"/>
      <c r="CP9" s="277"/>
      <c r="CQ9" s="277"/>
      <c r="CR9" s="277"/>
      <c r="CS9" s="277"/>
      <c r="CT9" s="277"/>
      <c r="CU9" s="277"/>
      <c r="CV9" s="277"/>
      <c r="CW9" s="277"/>
      <c r="CX9" s="277"/>
      <c r="CY9" s="277"/>
      <c r="CZ9" s="277"/>
      <c r="DA9" s="277"/>
      <c r="DB9" s="277"/>
      <c r="DC9" s="277"/>
      <c r="DD9" s="277"/>
      <c r="DE9" s="277"/>
      <c r="DF9" s="277"/>
      <c r="DG9" s="277"/>
      <c r="DH9" s="277"/>
      <c r="DI9" s="277"/>
      <c r="DJ9" s="277"/>
      <c r="DK9" s="277"/>
      <c r="DL9" s="277"/>
      <c r="DM9" s="277"/>
      <c r="DN9" s="277"/>
      <c r="DO9" s="277"/>
      <c r="DP9" s="277"/>
      <c r="DQ9" s="277"/>
      <c r="DR9" s="277"/>
      <c r="DS9" s="277"/>
      <c r="DT9" s="277"/>
      <c r="DU9" s="277"/>
      <c r="DV9" s="277"/>
      <c r="DW9" s="277"/>
      <c r="DX9" s="277"/>
      <c r="DY9" s="277"/>
      <c r="DZ9" s="277"/>
      <c r="EA9" s="277"/>
      <c r="EB9" s="277"/>
      <c r="EC9" s="277"/>
      <c r="ED9" s="277"/>
      <c r="EE9" s="277"/>
      <c r="EF9" s="277"/>
      <c r="EG9" s="277"/>
      <c r="EH9" s="277"/>
      <c r="EI9" s="277"/>
      <c r="EJ9" s="277"/>
      <c r="EK9" s="277"/>
      <c r="EL9" s="277"/>
      <c r="EM9" s="277"/>
      <c r="EN9" s="277"/>
      <c r="EO9" s="277"/>
      <c r="EP9" s="277"/>
      <c r="EQ9" s="277"/>
      <c r="ER9" s="277"/>
      <c r="ES9" s="277"/>
      <c r="ET9" s="277"/>
      <c r="EU9" s="277"/>
      <c r="EV9" s="277"/>
      <c r="EW9" s="277"/>
      <c r="EX9" s="277"/>
      <c r="EY9" s="277"/>
      <c r="EZ9" s="277"/>
      <c r="FA9" s="277"/>
      <c r="FB9" s="277"/>
      <c r="FC9" s="277"/>
      <c r="FD9" s="277"/>
      <c r="FE9" s="277"/>
      <c r="FF9" s="277"/>
      <c r="FG9" s="277"/>
      <c r="FH9" s="277"/>
      <c r="FI9" s="277"/>
      <c r="FJ9" s="277"/>
      <c r="FK9" s="277"/>
      <c r="FL9" s="277"/>
      <c r="FM9" s="277"/>
      <c r="FN9" s="277"/>
      <c r="FO9" s="277"/>
      <c r="FP9" s="277"/>
      <c r="FQ9" s="277"/>
      <c r="FR9" s="277"/>
      <c r="FS9" s="277"/>
      <c r="FT9" s="277"/>
      <c r="FU9" s="277"/>
      <c r="FV9" s="277"/>
      <c r="FW9" s="277"/>
      <c r="FX9" s="277"/>
      <c r="FY9" s="277"/>
      <c r="FZ9" s="277"/>
      <c r="GA9" s="277"/>
      <c r="GB9" s="277"/>
      <c r="GC9" s="277"/>
      <c r="GD9" s="277"/>
      <c r="GE9" s="277"/>
      <c r="GF9" s="277"/>
      <c r="GG9" s="277"/>
      <c r="GH9" s="277"/>
      <c r="GI9" s="277"/>
      <c r="GJ9" s="277"/>
      <c r="GK9" s="277"/>
      <c r="GL9" s="277"/>
      <c r="GM9" s="277"/>
      <c r="GN9" s="277"/>
      <c r="GO9" s="277"/>
      <c r="GP9" s="277"/>
      <c r="GQ9" s="277"/>
      <c r="GR9" s="277"/>
      <c r="GS9" s="277"/>
      <c r="GT9" s="277"/>
      <c r="GU9" s="277"/>
      <c r="GV9" s="277"/>
      <c r="GW9" s="277"/>
      <c r="GX9" s="277"/>
      <c r="GY9" s="277"/>
      <c r="GZ9" s="277"/>
      <c r="HA9" s="277"/>
      <c r="HB9" s="277"/>
      <c r="HC9" s="277"/>
      <c r="HD9" s="277"/>
      <c r="HE9" s="277"/>
      <c r="HF9" s="277"/>
      <c r="HG9" s="277"/>
      <c r="HH9" s="277"/>
      <c r="HI9" s="277"/>
      <c r="HJ9" s="277"/>
      <c r="HK9" s="277"/>
      <c r="HL9" s="277"/>
      <c r="HM9" s="277"/>
      <c r="HN9" s="277"/>
      <c r="HO9" s="277"/>
      <c r="HP9" s="277"/>
      <c r="HQ9" s="277"/>
      <c r="HR9" s="277"/>
      <c r="HS9" s="277"/>
      <c r="HT9" s="277"/>
      <c r="HU9" s="277"/>
      <c r="HV9" s="277"/>
      <c r="HW9" s="277"/>
      <c r="HX9" s="277"/>
      <c r="HY9" s="277"/>
      <c r="HZ9" s="277"/>
      <c r="IA9" s="277"/>
      <c r="IB9" s="277"/>
      <c r="IC9" s="277"/>
      <c r="ID9" s="277"/>
      <c r="IE9" s="277"/>
      <c r="IF9" s="277"/>
      <c r="IG9" s="277"/>
      <c r="IH9" s="277"/>
      <c r="II9" s="277"/>
      <c r="IJ9" s="277"/>
      <c r="IK9" s="277"/>
      <c r="IL9" s="277"/>
      <c r="IM9" s="277"/>
      <c r="IN9" s="277"/>
      <c r="IO9" s="277"/>
      <c r="IP9" s="277"/>
      <c r="IQ9" s="277"/>
      <c r="IR9" s="277"/>
      <c r="IS9" s="277"/>
      <c r="IT9" s="277"/>
      <c r="IU9" s="277"/>
      <c r="IV9" s="277"/>
      <c r="IW9" s="277"/>
    </row>
    <row r="10" customFormat="false" ht="15.75" hidden="false" customHeight="false" outlineLevel="0" collapsed="false">
      <c r="A10" s="271"/>
      <c r="B10" s="272" t="s">
        <v>236</v>
      </c>
      <c r="C10" s="273"/>
      <c r="D10" s="274" t="n">
        <f aca="false">+Headcount!C34</f>
        <v>1</v>
      </c>
      <c r="E10" s="274" t="n">
        <f aca="false">+Headcount!D34</f>
        <v>1</v>
      </c>
      <c r="F10" s="274" t="n">
        <f aca="false">+Headcount!E34</f>
        <v>1</v>
      </c>
      <c r="G10" s="274" t="n">
        <f aca="false">+Headcount!F34</f>
        <v>1</v>
      </c>
      <c r="H10" s="274" t="n">
        <f aca="false">+Headcount!G34</f>
        <v>1</v>
      </c>
      <c r="I10" s="274" t="n">
        <f aca="false">+Headcount!H34</f>
        <v>1</v>
      </c>
      <c r="J10" s="274" t="n">
        <f aca="false">+Headcount!I34</f>
        <v>1</v>
      </c>
      <c r="K10" s="274" t="n">
        <f aca="false">+Headcount!J34</f>
        <v>1</v>
      </c>
      <c r="L10" s="274" t="n">
        <f aca="false">+Headcount!K34</f>
        <v>1</v>
      </c>
      <c r="M10" s="274" t="n">
        <f aca="false">+Headcount!L34</f>
        <v>1</v>
      </c>
      <c r="N10" s="274" t="n">
        <f aca="false">+Headcount!M34</f>
        <v>1</v>
      </c>
      <c r="O10" s="274" t="n">
        <f aca="false">+Headcount!N34</f>
        <v>1</v>
      </c>
      <c r="P10" s="275"/>
      <c r="Q10" s="276"/>
      <c r="R10" s="276"/>
      <c r="S10" s="276"/>
      <c r="T10" s="276"/>
      <c r="U10" s="276"/>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277"/>
      <c r="BB10" s="277"/>
      <c r="BC10" s="277"/>
      <c r="BD10" s="277"/>
      <c r="BE10" s="277"/>
      <c r="BF10" s="277"/>
      <c r="BG10" s="277"/>
      <c r="BH10" s="277"/>
      <c r="BI10" s="277"/>
      <c r="BJ10" s="277"/>
      <c r="BK10" s="277"/>
      <c r="BL10" s="277"/>
      <c r="BM10" s="277"/>
      <c r="BN10" s="277"/>
      <c r="BO10" s="277"/>
      <c r="BP10" s="277"/>
      <c r="BQ10" s="277"/>
      <c r="BR10" s="277"/>
      <c r="BS10" s="277"/>
      <c r="BT10" s="277"/>
      <c r="BU10" s="277"/>
      <c r="BV10" s="277"/>
      <c r="BW10" s="277"/>
      <c r="BX10" s="277"/>
      <c r="BY10" s="277"/>
      <c r="BZ10" s="277"/>
      <c r="CA10" s="277"/>
      <c r="CB10" s="277"/>
      <c r="CC10" s="277"/>
      <c r="CD10" s="277"/>
      <c r="CE10" s="277"/>
      <c r="CF10" s="277"/>
      <c r="CG10" s="277"/>
      <c r="CH10" s="277"/>
      <c r="CI10" s="277"/>
      <c r="CJ10" s="277"/>
      <c r="CK10" s="277"/>
      <c r="CL10" s="277"/>
      <c r="CM10" s="277"/>
      <c r="CN10" s="277"/>
      <c r="CO10" s="277"/>
      <c r="CP10" s="277"/>
      <c r="CQ10" s="277"/>
      <c r="CR10" s="277"/>
      <c r="CS10" s="277"/>
      <c r="CT10" s="277"/>
      <c r="CU10" s="277"/>
      <c r="CV10" s="277"/>
      <c r="CW10" s="277"/>
      <c r="CX10" s="277"/>
      <c r="CY10" s="277"/>
      <c r="CZ10" s="277"/>
      <c r="DA10" s="277"/>
      <c r="DB10" s="277"/>
      <c r="DC10" s="277"/>
      <c r="DD10" s="277"/>
      <c r="DE10" s="277"/>
      <c r="DF10" s="277"/>
      <c r="DG10" s="277"/>
      <c r="DH10" s="277"/>
      <c r="DI10" s="277"/>
      <c r="DJ10" s="277"/>
      <c r="DK10" s="277"/>
      <c r="DL10" s="277"/>
      <c r="DM10" s="277"/>
      <c r="DN10" s="277"/>
      <c r="DO10" s="277"/>
      <c r="DP10" s="277"/>
      <c r="DQ10" s="277"/>
      <c r="DR10" s="277"/>
      <c r="DS10" s="277"/>
      <c r="DT10" s="277"/>
      <c r="DU10" s="277"/>
      <c r="DV10" s="277"/>
      <c r="DW10" s="277"/>
      <c r="DX10" s="277"/>
      <c r="DY10" s="277"/>
      <c r="DZ10" s="277"/>
      <c r="EA10" s="277"/>
      <c r="EB10" s="277"/>
      <c r="EC10" s="277"/>
      <c r="ED10" s="277"/>
      <c r="EE10" s="277"/>
      <c r="EF10" s="277"/>
      <c r="EG10" s="277"/>
      <c r="EH10" s="277"/>
      <c r="EI10" s="277"/>
      <c r="EJ10" s="277"/>
      <c r="EK10" s="277"/>
      <c r="EL10" s="277"/>
      <c r="EM10" s="277"/>
      <c r="EN10" s="277"/>
      <c r="EO10" s="277"/>
      <c r="EP10" s="277"/>
      <c r="EQ10" s="277"/>
      <c r="ER10" s="277"/>
      <c r="ES10" s="277"/>
      <c r="ET10" s="277"/>
      <c r="EU10" s="277"/>
      <c r="EV10" s="277"/>
      <c r="EW10" s="277"/>
      <c r="EX10" s="277"/>
      <c r="EY10" s="277"/>
      <c r="EZ10" s="277"/>
      <c r="FA10" s="277"/>
      <c r="FB10" s="277"/>
      <c r="FC10" s="277"/>
      <c r="FD10" s="277"/>
      <c r="FE10" s="277"/>
      <c r="FF10" s="277"/>
      <c r="FG10" s="277"/>
      <c r="FH10" s="277"/>
      <c r="FI10" s="277"/>
      <c r="FJ10" s="277"/>
      <c r="FK10" s="277"/>
      <c r="FL10" s="277"/>
      <c r="FM10" s="277"/>
      <c r="FN10" s="277"/>
      <c r="FO10" s="277"/>
      <c r="FP10" s="277"/>
      <c r="FQ10" s="277"/>
      <c r="FR10" s="277"/>
      <c r="FS10" s="277"/>
      <c r="FT10" s="277"/>
      <c r="FU10" s="277"/>
      <c r="FV10" s="277"/>
      <c r="FW10" s="277"/>
      <c r="FX10" s="277"/>
      <c r="FY10" s="277"/>
      <c r="FZ10" s="277"/>
      <c r="GA10" s="277"/>
      <c r="GB10" s="277"/>
      <c r="GC10" s="277"/>
      <c r="GD10" s="277"/>
      <c r="GE10" s="277"/>
      <c r="GF10" s="277"/>
      <c r="GG10" s="277"/>
      <c r="GH10" s="277"/>
      <c r="GI10" s="277"/>
      <c r="GJ10" s="277"/>
      <c r="GK10" s="277"/>
      <c r="GL10" s="277"/>
      <c r="GM10" s="277"/>
      <c r="GN10" s="277"/>
      <c r="GO10" s="277"/>
      <c r="GP10" s="277"/>
      <c r="GQ10" s="277"/>
      <c r="GR10" s="277"/>
      <c r="GS10" s="277"/>
      <c r="GT10" s="277"/>
      <c r="GU10" s="277"/>
      <c r="GV10" s="277"/>
      <c r="GW10" s="277"/>
      <c r="GX10" s="277"/>
      <c r="GY10" s="277"/>
      <c r="GZ10" s="277"/>
      <c r="HA10" s="277"/>
      <c r="HB10" s="277"/>
      <c r="HC10" s="277"/>
      <c r="HD10" s="277"/>
      <c r="HE10" s="277"/>
      <c r="HF10" s="277"/>
      <c r="HG10" s="277"/>
      <c r="HH10" s="277"/>
      <c r="HI10" s="277"/>
      <c r="HJ10" s="277"/>
      <c r="HK10" s="277"/>
      <c r="HL10" s="277"/>
      <c r="HM10" s="277"/>
      <c r="HN10" s="277"/>
      <c r="HO10" s="277"/>
      <c r="HP10" s="277"/>
      <c r="HQ10" s="277"/>
      <c r="HR10" s="277"/>
      <c r="HS10" s="277"/>
      <c r="HT10" s="277"/>
      <c r="HU10" s="277"/>
      <c r="HV10" s="277"/>
      <c r="HW10" s="277"/>
      <c r="HX10" s="277"/>
      <c r="HY10" s="277"/>
      <c r="HZ10" s="277"/>
      <c r="IA10" s="277"/>
      <c r="IB10" s="277"/>
      <c r="IC10" s="277"/>
      <c r="ID10" s="277"/>
      <c r="IE10" s="277"/>
      <c r="IF10" s="277"/>
      <c r="IG10" s="277"/>
      <c r="IH10" s="277"/>
      <c r="II10" s="277"/>
      <c r="IJ10" s="277"/>
      <c r="IK10" s="277"/>
      <c r="IL10" s="277"/>
      <c r="IM10" s="277"/>
      <c r="IN10" s="277"/>
      <c r="IO10" s="277"/>
      <c r="IP10" s="277"/>
      <c r="IQ10" s="277"/>
      <c r="IR10" s="277"/>
      <c r="IS10" s="277"/>
      <c r="IT10" s="277"/>
      <c r="IU10" s="277"/>
      <c r="IV10" s="277"/>
      <c r="IW10" s="277"/>
    </row>
    <row r="11" customFormat="false" ht="15.75" hidden="false" customHeight="false" outlineLevel="0" collapsed="false">
      <c r="A11" s="188"/>
      <c r="B11" s="189"/>
      <c r="C11" s="187"/>
      <c r="D11" s="92"/>
      <c r="E11" s="92"/>
      <c r="F11" s="92"/>
      <c r="G11" s="92"/>
      <c r="H11" s="92"/>
      <c r="I11" s="92"/>
      <c r="J11" s="92"/>
      <c r="K11" s="92"/>
      <c r="L11" s="92"/>
      <c r="M11" s="92"/>
      <c r="N11" s="92"/>
      <c r="O11" s="92"/>
      <c r="P11" s="95"/>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6"/>
      <c r="DW11" s="186"/>
      <c r="DX11" s="186"/>
      <c r="DY11" s="186"/>
      <c r="DZ11" s="186"/>
      <c r="EA11" s="186"/>
      <c r="EB11" s="186"/>
      <c r="EC11" s="186"/>
      <c r="ED11" s="186"/>
      <c r="EE11" s="186"/>
      <c r="EF11" s="186"/>
      <c r="EG11" s="186"/>
      <c r="EH11" s="186"/>
      <c r="EI11" s="186"/>
      <c r="EJ11" s="186"/>
      <c r="EK11" s="186"/>
      <c r="EL11" s="186"/>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c r="GE11" s="186"/>
      <c r="GF11" s="186"/>
      <c r="GG11" s="186"/>
      <c r="GH11" s="186"/>
      <c r="GI11" s="186"/>
      <c r="GJ11" s="186"/>
      <c r="GK11" s="186"/>
      <c r="GL11" s="186"/>
      <c r="GM11" s="186"/>
      <c r="GN11" s="186"/>
      <c r="GO11" s="186"/>
      <c r="GP11" s="186"/>
      <c r="GQ11" s="186"/>
      <c r="GR11" s="186"/>
      <c r="GS11" s="186"/>
      <c r="GT11" s="186"/>
      <c r="GU11" s="186"/>
      <c r="GV11" s="186"/>
      <c r="GW11" s="186"/>
      <c r="GX11" s="186"/>
      <c r="GY11" s="186"/>
      <c r="GZ11" s="186"/>
      <c r="HA11" s="186"/>
      <c r="HB11" s="186"/>
      <c r="HC11" s="186"/>
      <c r="HD11" s="186"/>
      <c r="HE11" s="186"/>
      <c r="HF11" s="186"/>
      <c r="HG11" s="186"/>
      <c r="HH11" s="186"/>
      <c r="HI11" s="186"/>
      <c r="HJ11" s="186"/>
      <c r="HK11" s="186"/>
      <c r="HL11" s="186"/>
      <c r="HM11" s="186"/>
      <c r="HN11" s="186"/>
      <c r="HO11" s="186"/>
      <c r="HP11" s="186"/>
      <c r="HQ11" s="186"/>
      <c r="HR11" s="186"/>
      <c r="HS11" s="186"/>
      <c r="HT11" s="186"/>
      <c r="HU11" s="186"/>
      <c r="HV11" s="186"/>
      <c r="HW11" s="186"/>
      <c r="HX11" s="186"/>
      <c r="HY11" s="186"/>
      <c r="HZ11" s="186"/>
      <c r="IA11" s="186"/>
      <c r="IB11" s="186"/>
      <c r="IC11" s="186"/>
      <c r="ID11" s="186"/>
      <c r="IE11" s="186"/>
      <c r="IF11" s="186"/>
      <c r="IG11" s="186"/>
      <c r="IH11" s="186"/>
      <c r="II11" s="186"/>
      <c r="IJ11" s="186"/>
      <c r="IK11" s="186"/>
      <c r="IL11" s="186"/>
      <c r="IM11" s="186"/>
      <c r="IN11" s="186"/>
      <c r="IO11" s="186"/>
      <c r="IP11" s="186"/>
      <c r="IQ11" s="186"/>
      <c r="IR11" s="186"/>
      <c r="IS11" s="186"/>
      <c r="IT11" s="186"/>
      <c r="IU11" s="186"/>
      <c r="IV11" s="186"/>
      <c r="IW11" s="186"/>
    </row>
    <row r="12" customFormat="false" ht="15.75" hidden="false" customHeight="false" outlineLevel="0" collapsed="false">
      <c r="A12" s="278"/>
      <c r="B12" s="279" t="s">
        <v>214</v>
      </c>
      <c r="C12" s="280"/>
      <c r="D12" s="281" t="n">
        <v>37257</v>
      </c>
      <c r="E12" s="281" t="n">
        <v>37288</v>
      </c>
      <c r="F12" s="281" t="n">
        <v>37316</v>
      </c>
      <c r="G12" s="281" t="n">
        <v>37347</v>
      </c>
      <c r="H12" s="281" t="n">
        <v>37377</v>
      </c>
      <c r="I12" s="281" t="n">
        <v>37408</v>
      </c>
      <c r="J12" s="281" t="n">
        <v>37438</v>
      </c>
      <c r="K12" s="281" t="n">
        <v>37469</v>
      </c>
      <c r="L12" s="281" t="n">
        <v>37500</v>
      </c>
      <c r="M12" s="281" t="n">
        <v>37530</v>
      </c>
      <c r="N12" s="281" t="n">
        <v>37561</v>
      </c>
      <c r="O12" s="281" t="n">
        <v>37591</v>
      </c>
      <c r="P12" s="282" t="s">
        <v>200</v>
      </c>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76"/>
      <c r="CK12" s="276"/>
      <c r="CL12" s="276"/>
      <c r="CM12" s="276"/>
      <c r="CN12" s="276"/>
      <c r="CO12" s="276"/>
      <c r="CP12" s="276"/>
      <c r="CQ12" s="276"/>
      <c r="CR12" s="276"/>
      <c r="CS12" s="276"/>
      <c r="CT12" s="276"/>
      <c r="CU12" s="276"/>
      <c r="CV12" s="276"/>
      <c r="CW12" s="276"/>
      <c r="CX12" s="276"/>
      <c r="CY12" s="276"/>
      <c r="CZ12" s="276"/>
      <c r="DA12" s="276"/>
      <c r="DB12" s="276"/>
      <c r="DC12" s="276"/>
      <c r="DD12" s="276"/>
      <c r="DE12" s="276"/>
      <c r="DF12" s="276"/>
      <c r="DG12" s="276"/>
      <c r="DH12" s="276"/>
      <c r="DI12" s="276"/>
      <c r="DJ12" s="276"/>
      <c r="DK12" s="276"/>
      <c r="DL12" s="276"/>
      <c r="DM12" s="276"/>
      <c r="DN12" s="276"/>
      <c r="DO12" s="276"/>
      <c r="DP12" s="276"/>
      <c r="DQ12" s="276"/>
      <c r="DR12" s="276"/>
      <c r="DS12" s="276"/>
      <c r="DT12" s="276"/>
      <c r="DU12" s="276"/>
      <c r="DV12" s="276"/>
      <c r="DW12" s="276"/>
      <c r="DX12" s="276"/>
      <c r="DY12" s="276"/>
      <c r="DZ12" s="276"/>
      <c r="EA12" s="276"/>
      <c r="EB12" s="276"/>
      <c r="EC12" s="276"/>
      <c r="ED12" s="276"/>
      <c r="EE12" s="276"/>
      <c r="EF12" s="276"/>
      <c r="EG12" s="276"/>
      <c r="EH12" s="276"/>
      <c r="EI12" s="276"/>
      <c r="EJ12" s="276"/>
      <c r="EK12" s="276"/>
      <c r="EL12" s="276"/>
      <c r="EM12" s="276"/>
      <c r="EN12" s="276"/>
      <c r="EO12" s="276"/>
      <c r="EP12" s="276"/>
      <c r="EQ12" s="276"/>
      <c r="ER12" s="276"/>
      <c r="ES12" s="276"/>
      <c r="ET12" s="276"/>
      <c r="EU12" s="276"/>
      <c r="EV12" s="276"/>
      <c r="EW12" s="276"/>
      <c r="EX12" s="276"/>
      <c r="EY12" s="276"/>
      <c r="EZ12" s="276"/>
      <c r="FA12" s="276"/>
      <c r="FB12" s="276"/>
      <c r="FC12" s="276"/>
      <c r="FD12" s="276"/>
      <c r="FE12" s="276"/>
      <c r="FF12" s="276"/>
      <c r="FG12" s="276"/>
      <c r="FH12" s="276"/>
      <c r="FI12" s="276"/>
      <c r="FJ12" s="276"/>
      <c r="FK12" s="276"/>
      <c r="FL12" s="276"/>
      <c r="FM12" s="276"/>
      <c r="FN12" s="276"/>
      <c r="FO12" s="276"/>
      <c r="FP12" s="276"/>
      <c r="FQ12" s="276"/>
      <c r="FR12" s="276"/>
      <c r="FS12" s="276"/>
      <c r="FT12" s="276"/>
      <c r="FU12" s="276"/>
      <c r="FV12" s="276"/>
      <c r="FW12" s="276"/>
      <c r="FX12" s="276"/>
      <c r="FY12" s="276"/>
      <c r="FZ12" s="276"/>
      <c r="GA12" s="276"/>
      <c r="GB12" s="276"/>
      <c r="GC12" s="276"/>
      <c r="GD12" s="276"/>
      <c r="GE12" s="276"/>
      <c r="GF12" s="276"/>
      <c r="GG12" s="276"/>
      <c r="GH12" s="276"/>
      <c r="GI12" s="276"/>
      <c r="GJ12" s="276"/>
      <c r="GK12" s="276"/>
      <c r="GL12" s="276"/>
      <c r="GM12" s="276"/>
      <c r="GN12" s="276"/>
      <c r="GO12" s="276"/>
      <c r="GP12" s="276"/>
      <c r="GQ12" s="276"/>
      <c r="GR12" s="276"/>
      <c r="GS12" s="276"/>
      <c r="GT12" s="276"/>
      <c r="GU12" s="276"/>
      <c r="GV12" s="276"/>
      <c r="GW12" s="276"/>
      <c r="GX12" s="276"/>
      <c r="GY12" s="276"/>
      <c r="GZ12" s="276"/>
      <c r="HA12" s="276"/>
      <c r="HB12" s="276"/>
      <c r="HC12" s="276"/>
      <c r="HD12" s="276"/>
      <c r="HE12" s="276"/>
      <c r="HF12" s="276"/>
      <c r="HG12" s="276"/>
      <c r="HH12" s="276"/>
      <c r="HI12" s="276"/>
      <c r="HJ12" s="276"/>
      <c r="HK12" s="276"/>
      <c r="HL12" s="276"/>
      <c r="HM12" s="276"/>
      <c r="HN12" s="276"/>
      <c r="HO12" s="276"/>
      <c r="HP12" s="276"/>
      <c r="HQ12" s="276"/>
      <c r="HR12" s="276"/>
      <c r="HS12" s="276"/>
      <c r="HT12" s="276"/>
      <c r="HU12" s="276"/>
      <c r="HV12" s="276"/>
      <c r="HW12" s="276"/>
      <c r="HX12" s="276"/>
      <c r="HY12" s="276"/>
      <c r="HZ12" s="276"/>
      <c r="IA12" s="276"/>
      <c r="IB12" s="276"/>
      <c r="IC12" s="276"/>
      <c r="ID12" s="276"/>
      <c r="IE12" s="276"/>
      <c r="IF12" s="276"/>
      <c r="IG12" s="276"/>
      <c r="IH12" s="276"/>
      <c r="II12" s="276"/>
      <c r="IJ12" s="276"/>
      <c r="IK12" s="276"/>
      <c r="IL12" s="276"/>
      <c r="IM12" s="276"/>
      <c r="IN12" s="276"/>
      <c r="IO12" s="276"/>
      <c r="IP12" s="276"/>
      <c r="IQ12" s="276"/>
      <c r="IR12" s="276"/>
      <c r="IS12" s="276"/>
      <c r="IT12" s="276"/>
      <c r="IU12" s="276"/>
      <c r="IV12" s="276"/>
      <c r="IW12" s="276"/>
    </row>
    <row r="13" customFormat="false" ht="12.75" hidden="false" customHeight="false" outlineLevel="0" collapsed="false">
      <c r="A13" s="90"/>
      <c r="B13" s="109" t="s">
        <v>237</v>
      </c>
      <c r="C13" s="97"/>
      <c r="D13" s="94" t="n">
        <f aca="false">'Detail Expenses'!D32</f>
        <v>60833.3333333333</v>
      </c>
      <c r="E13" s="94" t="n">
        <f aca="false">'Detail Expenses'!E32</f>
        <v>65395.8333333333</v>
      </c>
      <c r="F13" s="94" t="n">
        <f aca="false">'Detail Expenses'!F32</f>
        <v>65395.8333333333</v>
      </c>
      <c r="G13" s="94" t="n">
        <f aca="false">'Detail Expenses'!G32</f>
        <v>65395.8333333333</v>
      </c>
      <c r="H13" s="94" t="n">
        <f aca="false">'Detail Expenses'!H32</f>
        <v>65395.8333333333</v>
      </c>
      <c r="I13" s="94" t="n">
        <f aca="false">'Detail Expenses'!I32</f>
        <v>65395.8333333333</v>
      </c>
      <c r="J13" s="94" t="n">
        <f aca="false">'Detail Expenses'!J32</f>
        <v>65395.8333333333</v>
      </c>
      <c r="K13" s="94" t="n">
        <f aca="false">'Detail Expenses'!K32</f>
        <v>65395.8333333333</v>
      </c>
      <c r="L13" s="94" t="n">
        <f aca="false">'Detail Expenses'!L32</f>
        <v>65395.8333333333</v>
      </c>
      <c r="M13" s="94" t="n">
        <f aca="false">'Detail Expenses'!M32</f>
        <v>65395.8333333333</v>
      </c>
      <c r="N13" s="94" t="n">
        <f aca="false">'Detail Expenses'!N32</f>
        <v>65395.8333333333</v>
      </c>
      <c r="O13" s="94" t="n">
        <f aca="false">'Detail Expenses'!O32</f>
        <v>65395.8333333333</v>
      </c>
      <c r="P13" s="283" t="n">
        <f aca="false">SUM(D13:O13)</f>
        <v>780187.5</v>
      </c>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c r="CJ13" s="154"/>
      <c r="CK13" s="154"/>
      <c r="CL13" s="154"/>
      <c r="CM13" s="154"/>
      <c r="CN13" s="154"/>
      <c r="CO13" s="154"/>
      <c r="CP13" s="154"/>
      <c r="CQ13" s="154"/>
      <c r="CR13" s="154"/>
      <c r="CS13" s="154"/>
      <c r="CT13" s="154"/>
      <c r="CU13" s="154"/>
      <c r="CV13" s="154"/>
      <c r="CW13" s="154"/>
      <c r="CX13" s="154"/>
      <c r="CY13" s="154"/>
      <c r="CZ13" s="154"/>
      <c r="DA13" s="154"/>
      <c r="DB13" s="154"/>
      <c r="DC13" s="154"/>
      <c r="DD13" s="154"/>
      <c r="DE13" s="154"/>
      <c r="DF13" s="154"/>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4"/>
      <c r="FG13" s="154"/>
      <c r="FH13" s="154"/>
      <c r="FI13" s="154"/>
      <c r="FJ13" s="154"/>
      <c r="FK13" s="154"/>
      <c r="FL13" s="154"/>
      <c r="FM13" s="154"/>
      <c r="FN13" s="154"/>
      <c r="FO13" s="154"/>
      <c r="FP13" s="154"/>
      <c r="FQ13" s="154"/>
      <c r="FR13" s="154"/>
      <c r="FS13" s="154"/>
      <c r="FT13" s="154"/>
      <c r="FU13" s="154"/>
      <c r="FV13" s="154"/>
      <c r="FW13" s="154"/>
      <c r="FX13" s="154"/>
      <c r="FY13" s="154"/>
      <c r="FZ13" s="154"/>
      <c r="GA13" s="154"/>
      <c r="GB13" s="154"/>
      <c r="GC13" s="154"/>
      <c r="GD13" s="154"/>
      <c r="GE13" s="154"/>
      <c r="GF13" s="154"/>
      <c r="GG13" s="154"/>
      <c r="GH13" s="154"/>
      <c r="GI13" s="154"/>
      <c r="GJ13" s="154"/>
      <c r="GK13" s="154"/>
      <c r="GL13" s="154"/>
      <c r="GM13" s="154"/>
      <c r="GN13" s="154"/>
      <c r="GO13" s="154"/>
      <c r="GP13" s="154"/>
      <c r="GQ13" s="154"/>
      <c r="GR13" s="154"/>
      <c r="GS13" s="154"/>
      <c r="GT13" s="154"/>
      <c r="GU13" s="154"/>
      <c r="GV13" s="154"/>
      <c r="GW13" s="154"/>
      <c r="GX13" s="154"/>
      <c r="GY13" s="154"/>
      <c r="GZ13" s="154"/>
      <c r="HA13" s="154"/>
      <c r="HB13" s="154"/>
      <c r="HC13" s="154"/>
      <c r="HD13" s="154"/>
      <c r="HE13" s="154"/>
      <c r="HF13" s="154"/>
      <c r="HG13" s="154"/>
      <c r="HH13" s="154"/>
      <c r="HI13" s="154"/>
      <c r="HJ13" s="154"/>
      <c r="HK13" s="154"/>
      <c r="HL13" s="154"/>
      <c r="HM13" s="154"/>
      <c r="HN13" s="154"/>
      <c r="HO13" s="154"/>
      <c r="HP13" s="154"/>
      <c r="HQ13" s="154"/>
      <c r="HR13" s="154"/>
      <c r="HS13" s="154"/>
      <c r="HT13" s="154"/>
      <c r="HU13" s="154"/>
      <c r="HV13" s="154"/>
      <c r="HW13" s="154"/>
      <c r="HX13" s="154"/>
      <c r="HY13" s="154"/>
      <c r="HZ13" s="154"/>
      <c r="IA13" s="154"/>
      <c r="IB13" s="154"/>
      <c r="IC13" s="154"/>
      <c r="ID13" s="154"/>
      <c r="IE13" s="154"/>
      <c r="IF13" s="154"/>
      <c r="IG13" s="154"/>
      <c r="IH13" s="154"/>
      <c r="II13" s="154"/>
      <c r="IJ13" s="154"/>
      <c r="IK13" s="154"/>
      <c r="IL13" s="154"/>
      <c r="IM13" s="154"/>
      <c r="IN13" s="154"/>
      <c r="IO13" s="154"/>
      <c r="IP13" s="154"/>
      <c r="IQ13" s="154"/>
      <c r="IR13" s="154"/>
      <c r="IS13" s="154"/>
      <c r="IT13" s="154"/>
      <c r="IU13" s="154"/>
      <c r="IV13" s="154"/>
      <c r="IW13" s="154"/>
    </row>
    <row r="14" customFormat="false" ht="12.75" hidden="false" customHeight="false" outlineLevel="0" collapsed="false">
      <c r="A14" s="90"/>
      <c r="B14" s="109" t="s">
        <v>238</v>
      </c>
      <c r="C14" s="97"/>
      <c r="D14" s="94" t="n">
        <f aca="false">'Detail Expenses'!D35</f>
        <v>11771.25</v>
      </c>
      <c r="E14" s="94" t="n">
        <f aca="false">'Detail Expenses'!E35</f>
        <v>12654.09375</v>
      </c>
      <c r="F14" s="94" t="n">
        <f aca="false">'Detail Expenses'!F35</f>
        <v>12654.09375</v>
      </c>
      <c r="G14" s="94" t="n">
        <f aca="false">'Detail Expenses'!G35</f>
        <v>12654.09375</v>
      </c>
      <c r="H14" s="94" t="n">
        <f aca="false">'Detail Expenses'!H35</f>
        <v>12654.09375</v>
      </c>
      <c r="I14" s="94" t="n">
        <f aca="false">'Detail Expenses'!I35</f>
        <v>12654.09375</v>
      </c>
      <c r="J14" s="94" t="n">
        <f aca="false">'Detail Expenses'!J35</f>
        <v>12654.09375</v>
      </c>
      <c r="K14" s="94" t="n">
        <f aca="false">'Detail Expenses'!K35</f>
        <v>12654.09375</v>
      </c>
      <c r="L14" s="94" t="n">
        <f aca="false">'Detail Expenses'!L35</f>
        <v>12654.09375</v>
      </c>
      <c r="M14" s="94" t="n">
        <f aca="false">'Detail Expenses'!M35</f>
        <v>12654.09375</v>
      </c>
      <c r="N14" s="94" t="n">
        <f aca="false">'Detail Expenses'!N35</f>
        <v>12654.09375</v>
      </c>
      <c r="O14" s="94" t="n">
        <f aca="false">'Detail Expenses'!O35</f>
        <v>12654.09375</v>
      </c>
      <c r="P14" s="283" t="n">
        <f aca="false">SUM(D14:O14)</f>
        <v>150966.28125</v>
      </c>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154"/>
      <c r="CK14" s="154"/>
      <c r="CL14" s="154"/>
      <c r="CM14" s="154"/>
      <c r="CN14" s="154"/>
      <c r="CO14" s="154"/>
      <c r="CP14" s="154"/>
      <c r="CQ14" s="154"/>
      <c r="CR14" s="154"/>
      <c r="CS14" s="154"/>
      <c r="CT14" s="154"/>
      <c r="CU14" s="154"/>
      <c r="CV14" s="154"/>
      <c r="CW14" s="154"/>
      <c r="CX14" s="154"/>
      <c r="CY14" s="154"/>
      <c r="CZ14" s="154"/>
      <c r="DA14" s="154"/>
      <c r="DB14" s="154"/>
      <c r="DC14" s="154"/>
      <c r="DD14" s="154"/>
      <c r="DE14" s="154"/>
      <c r="DF14" s="154"/>
      <c r="DG14" s="154"/>
      <c r="DH14" s="154"/>
      <c r="DI14" s="154"/>
      <c r="DJ14" s="154"/>
      <c r="DK14" s="154"/>
      <c r="DL14" s="154"/>
      <c r="DM14" s="154"/>
      <c r="DN14" s="154"/>
      <c r="DO14" s="154"/>
      <c r="DP14" s="154"/>
      <c r="DQ14" s="154"/>
      <c r="DR14" s="154"/>
      <c r="DS14" s="154"/>
      <c r="DT14" s="154"/>
      <c r="DU14" s="154"/>
      <c r="DV14" s="154"/>
      <c r="DW14" s="154"/>
      <c r="DX14" s="154"/>
      <c r="DY14" s="154"/>
      <c r="DZ14" s="154"/>
      <c r="EA14" s="154"/>
      <c r="EB14" s="154"/>
      <c r="EC14" s="154"/>
      <c r="ED14" s="154"/>
      <c r="EE14" s="154"/>
      <c r="EF14" s="154"/>
      <c r="EG14" s="154"/>
      <c r="EH14" s="154"/>
      <c r="EI14" s="154"/>
      <c r="EJ14" s="154"/>
      <c r="EK14" s="154"/>
      <c r="EL14" s="154"/>
      <c r="EM14" s="154"/>
      <c r="EN14" s="154"/>
      <c r="EO14" s="154"/>
      <c r="EP14" s="154"/>
      <c r="EQ14" s="154"/>
      <c r="ER14" s="154"/>
      <c r="ES14" s="154"/>
      <c r="ET14" s="154"/>
      <c r="EU14" s="154"/>
      <c r="EV14" s="154"/>
      <c r="EW14" s="154"/>
      <c r="EX14" s="154"/>
      <c r="EY14" s="154"/>
      <c r="EZ14" s="154"/>
      <c r="FA14" s="154"/>
      <c r="FB14" s="154"/>
      <c r="FC14" s="154"/>
      <c r="FD14" s="154"/>
      <c r="FE14" s="154"/>
      <c r="FF14" s="154"/>
      <c r="FG14" s="154"/>
      <c r="FH14" s="154"/>
      <c r="FI14" s="154"/>
      <c r="FJ14" s="154"/>
      <c r="FK14" s="154"/>
      <c r="FL14" s="154"/>
      <c r="FM14" s="154"/>
      <c r="FN14" s="154"/>
      <c r="FO14" s="154"/>
      <c r="FP14" s="154"/>
      <c r="FQ14" s="154"/>
      <c r="FR14" s="154"/>
      <c r="FS14" s="154"/>
      <c r="FT14" s="154"/>
      <c r="FU14" s="154"/>
      <c r="FV14" s="154"/>
      <c r="FW14" s="154"/>
      <c r="FX14" s="154"/>
      <c r="FY14" s="154"/>
      <c r="FZ14" s="154"/>
      <c r="GA14" s="154"/>
      <c r="GB14" s="154"/>
      <c r="GC14" s="154"/>
      <c r="GD14" s="154"/>
      <c r="GE14" s="154"/>
      <c r="GF14" s="154"/>
      <c r="GG14" s="154"/>
      <c r="GH14" s="154"/>
      <c r="GI14" s="154"/>
      <c r="GJ14" s="154"/>
      <c r="GK14" s="154"/>
      <c r="GL14" s="154"/>
      <c r="GM14" s="154"/>
      <c r="GN14" s="154"/>
      <c r="GO14" s="154"/>
      <c r="GP14" s="154"/>
      <c r="GQ14" s="154"/>
      <c r="GR14" s="154"/>
      <c r="GS14" s="154"/>
      <c r="GT14" s="154"/>
      <c r="GU14" s="154"/>
      <c r="GV14" s="154"/>
      <c r="GW14" s="154"/>
      <c r="GX14" s="154"/>
      <c r="GY14" s="154"/>
      <c r="GZ14" s="154"/>
      <c r="HA14" s="154"/>
      <c r="HB14" s="154"/>
      <c r="HC14" s="154"/>
      <c r="HD14" s="154"/>
      <c r="HE14" s="154"/>
      <c r="HF14" s="154"/>
      <c r="HG14" s="154"/>
      <c r="HH14" s="154"/>
      <c r="HI14" s="154"/>
      <c r="HJ14" s="154"/>
      <c r="HK14" s="154"/>
      <c r="HL14" s="154"/>
      <c r="HM14" s="154"/>
      <c r="HN14" s="154"/>
      <c r="HO14" s="154"/>
      <c r="HP14" s="154"/>
      <c r="HQ14" s="154"/>
      <c r="HR14" s="154"/>
      <c r="HS14" s="154"/>
      <c r="HT14" s="154"/>
      <c r="HU14" s="154"/>
      <c r="HV14" s="154"/>
      <c r="HW14" s="154"/>
      <c r="HX14" s="154"/>
      <c r="HY14" s="154"/>
      <c r="HZ14" s="154"/>
      <c r="IA14" s="154"/>
      <c r="IB14" s="154"/>
      <c r="IC14" s="154"/>
      <c r="ID14" s="154"/>
      <c r="IE14" s="154"/>
      <c r="IF14" s="154"/>
      <c r="IG14" s="154"/>
      <c r="IH14" s="154"/>
      <c r="II14" s="154"/>
      <c r="IJ14" s="154"/>
      <c r="IK14" s="154"/>
      <c r="IL14" s="154"/>
      <c r="IM14" s="154"/>
      <c r="IN14" s="154"/>
      <c r="IO14" s="154"/>
      <c r="IP14" s="154"/>
      <c r="IQ14" s="154"/>
      <c r="IR14" s="154"/>
      <c r="IS14" s="154"/>
      <c r="IT14" s="154"/>
      <c r="IU14" s="154"/>
      <c r="IV14" s="154"/>
      <c r="IW14" s="154"/>
    </row>
    <row r="15" customFormat="false" ht="12.75" hidden="false" customHeight="false" outlineLevel="0" collapsed="false">
      <c r="A15" s="90"/>
      <c r="B15" s="109" t="s">
        <v>239</v>
      </c>
      <c r="C15" s="97"/>
      <c r="D15" s="94" t="n">
        <f aca="false">'Detail Expenses'!D44</f>
        <v>2112</v>
      </c>
      <c r="E15" s="94" t="n">
        <f aca="false">'Detail Expenses'!E44</f>
        <v>2112</v>
      </c>
      <c r="F15" s="94" t="n">
        <f aca="false">'Detail Expenses'!F44</f>
        <v>2112</v>
      </c>
      <c r="G15" s="94" t="n">
        <f aca="false">'Detail Expenses'!G44</f>
        <v>2112</v>
      </c>
      <c r="H15" s="94" t="n">
        <f aca="false">'Detail Expenses'!H44</f>
        <v>2112</v>
      </c>
      <c r="I15" s="94" t="n">
        <f aca="false">'Detail Expenses'!I44</f>
        <v>2112</v>
      </c>
      <c r="J15" s="94" t="n">
        <f aca="false">'Detail Expenses'!J44</f>
        <v>2112</v>
      </c>
      <c r="K15" s="94" t="n">
        <f aca="false">'Detail Expenses'!K44</f>
        <v>2112</v>
      </c>
      <c r="L15" s="94" t="n">
        <f aca="false">'Detail Expenses'!L44</f>
        <v>2112</v>
      </c>
      <c r="M15" s="94" t="n">
        <f aca="false">'Detail Expenses'!M44</f>
        <v>2112</v>
      </c>
      <c r="N15" s="94" t="n">
        <f aca="false">'Detail Expenses'!N44</f>
        <v>2112</v>
      </c>
      <c r="O15" s="94" t="n">
        <f aca="false">'Detail Expenses'!O44</f>
        <v>2112</v>
      </c>
      <c r="P15" s="283" t="n">
        <f aca="false">SUM(D15:O15)</f>
        <v>25344</v>
      </c>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4"/>
      <c r="CW15" s="154"/>
      <c r="CX15" s="154"/>
      <c r="CY15" s="154"/>
      <c r="CZ15" s="154"/>
      <c r="DA15" s="154"/>
      <c r="DB15" s="154"/>
      <c r="DC15" s="154"/>
      <c r="DD15" s="154"/>
      <c r="DE15" s="154"/>
      <c r="DF15" s="154"/>
      <c r="DG15" s="154"/>
      <c r="DH15" s="154"/>
      <c r="DI15" s="154"/>
      <c r="DJ15" s="154"/>
      <c r="DK15" s="154"/>
      <c r="DL15" s="154"/>
      <c r="DM15" s="154"/>
      <c r="DN15" s="154"/>
      <c r="DO15" s="154"/>
      <c r="DP15" s="154"/>
      <c r="DQ15" s="154"/>
      <c r="DR15" s="154"/>
      <c r="DS15" s="154"/>
      <c r="DT15" s="154"/>
      <c r="DU15" s="154"/>
      <c r="DV15" s="154"/>
      <c r="DW15" s="154"/>
      <c r="DX15" s="154"/>
      <c r="DY15" s="154"/>
      <c r="DZ15" s="154"/>
      <c r="EA15" s="154"/>
      <c r="EB15" s="154"/>
      <c r="EC15" s="154"/>
      <c r="ED15" s="154"/>
      <c r="EE15" s="154"/>
      <c r="EF15" s="154"/>
      <c r="EG15" s="154"/>
      <c r="EH15" s="154"/>
      <c r="EI15" s="154"/>
      <c r="EJ15" s="154"/>
      <c r="EK15" s="154"/>
      <c r="EL15" s="154"/>
      <c r="EM15" s="154"/>
      <c r="EN15" s="154"/>
      <c r="EO15" s="154"/>
      <c r="EP15" s="154"/>
      <c r="EQ15" s="154"/>
      <c r="ER15" s="154"/>
      <c r="ES15" s="154"/>
      <c r="ET15" s="154"/>
      <c r="EU15" s="154"/>
      <c r="EV15" s="154"/>
      <c r="EW15" s="154"/>
      <c r="EX15" s="154"/>
      <c r="EY15" s="154"/>
      <c r="EZ15" s="154"/>
      <c r="FA15" s="154"/>
      <c r="FB15" s="154"/>
      <c r="FC15" s="154"/>
      <c r="FD15" s="154"/>
      <c r="FE15" s="154"/>
      <c r="FF15" s="154"/>
      <c r="FG15" s="154"/>
      <c r="FH15" s="154"/>
      <c r="FI15" s="154"/>
      <c r="FJ15" s="154"/>
      <c r="FK15" s="154"/>
      <c r="FL15" s="154"/>
      <c r="FM15" s="154"/>
      <c r="FN15" s="154"/>
      <c r="FO15" s="154"/>
      <c r="FP15" s="154"/>
      <c r="FQ15" s="154"/>
      <c r="FR15" s="154"/>
      <c r="FS15" s="154"/>
      <c r="FT15" s="154"/>
      <c r="FU15" s="154"/>
      <c r="FV15" s="154"/>
      <c r="FW15" s="154"/>
      <c r="FX15" s="154"/>
      <c r="FY15" s="154"/>
      <c r="FZ15" s="154"/>
      <c r="GA15" s="154"/>
      <c r="GB15" s="154"/>
      <c r="GC15" s="154"/>
      <c r="GD15" s="154"/>
      <c r="GE15" s="154"/>
      <c r="GF15" s="154"/>
      <c r="GG15" s="154"/>
      <c r="GH15" s="154"/>
      <c r="GI15" s="154"/>
      <c r="GJ15" s="154"/>
      <c r="GK15" s="154"/>
      <c r="GL15" s="154"/>
      <c r="GM15" s="154"/>
      <c r="GN15" s="154"/>
      <c r="GO15" s="154"/>
      <c r="GP15" s="154"/>
      <c r="GQ15" s="154"/>
      <c r="GR15" s="154"/>
      <c r="GS15" s="154"/>
      <c r="GT15" s="154"/>
      <c r="GU15" s="154"/>
      <c r="GV15" s="154"/>
      <c r="GW15" s="154"/>
      <c r="GX15" s="154"/>
      <c r="GY15" s="154"/>
      <c r="GZ15" s="154"/>
      <c r="HA15" s="154"/>
      <c r="HB15" s="154"/>
      <c r="HC15" s="154"/>
      <c r="HD15" s="154"/>
      <c r="HE15" s="154"/>
      <c r="HF15" s="154"/>
      <c r="HG15" s="154"/>
      <c r="HH15" s="154"/>
      <c r="HI15" s="154"/>
      <c r="HJ15" s="154"/>
      <c r="HK15" s="154"/>
      <c r="HL15" s="154"/>
      <c r="HM15" s="154"/>
      <c r="HN15" s="154"/>
      <c r="HO15" s="154"/>
      <c r="HP15" s="154"/>
      <c r="HQ15" s="154"/>
      <c r="HR15" s="154"/>
      <c r="HS15" s="154"/>
      <c r="HT15" s="154"/>
      <c r="HU15" s="154"/>
      <c r="HV15" s="154"/>
      <c r="HW15" s="154"/>
      <c r="HX15" s="154"/>
      <c r="HY15" s="154"/>
      <c r="HZ15" s="154"/>
      <c r="IA15" s="154"/>
      <c r="IB15" s="154"/>
      <c r="IC15" s="154"/>
      <c r="ID15" s="154"/>
      <c r="IE15" s="154"/>
      <c r="IF15" s="154"/>
      <c r="IG15" s="154"/>
      <c r="IH15" s="154"/>
      <c r="II15" s="154"/>
      <c r="IJ15" s="154"/>
      <c r="IK15" s="154"/>
      <c r="IL15" s="154"/>
      <c r="IM15" s="154"/>
      <c r="IN15" s="154"/>
      <c r="IO15" s="154"/>
      <c r="IP15" s="154"/>
      <c r="IQ15" s="154"/>
      <c r="IR15" s="154"/>
      <c r="IS15" s="154"/>
      <c r="IT15" s="154"/>
      <c r="IU15" s="154"/>
      <c r="IV15" s="154"/>
      <c r="IW15" s="154"/>
    </row>
    <row r="16" customFormat="false" ht="12.75" hidden="false" customHeight="false" outlineLevel="0" collapsed="false">
      <c r="A16" s="284"/>
      <c r="B16" s="103" t="s">
        <v>240</v>
      </c>
      <c r="C16" s="97"/>
      <c r="D16" s="285" t="n">
        <f aca="false">+'Detail Expenses'!D45</f>
        <v>0</v>
      </c>
      <c r="E16" s="285" t="n">
        <f aca="false">+'Detail Expenses'!E45</f>
        <v>0</v>
      </c>
      <c r="F16" s="285" t="n">
        <f aca="false">+'Detail Expenses'!F45</f>
        <v>0</v>
      </c>
      <c r="G16" s="285" t="n">
        <f aca="false">+'Detail Expenses'!G45</f>
        <v>0</v>
      </c>
      <c r="H16" s="285" t="n">
        <f aca="false">+'Detail Expenses'!H45</f>
        <v>0</v>
      </c>
      <c r="I16" s="285" t="n">
        <f aca="false">+'Detail Expenses'!I45</f>
        <v>0</v>
      </c>
      <c r="J16" s="285" t="n">
        <f aca="false">+'Detail Expenses'!J45</f>
        <v>0</v>
      </c>
      <c r="K16" s="285" t="n">
        <f aca="false">+'Detail Expenses'!K45</f>
        <v>0</v>
      </c>
      <c r="L16" s="285" t="n">
        <f aca="false">+'Detail Expenses'!L45</f>
        <v>0</v>
      </c>
      <c r="M16" s="285" t="n">
        <f aca="false">+'Detail Expenses'!M45</f>
        <v>0</v>
      </c>
      <c r="N16" s="285" t="n">
        <f aca="false">+'Detail Expenses'!N45</f>
        <v>0</v>
      </c>
      <c r="O16" s="285" t="n">
        <f aca="false">+'Detail Expenses'!O45</f>
        <v>0</v>
      </c>
      <c r="P16" s="286" t="n">
        <f aca="false">+'Detail Expenses'!P45</f>
        <v>0</v>
      </c>
      <c r="Q16" s="0"/>
    </row>
    <row r="17" customFormat="false" ht="12.75" hidden="false" customHeight="false" outlineLevel="0" collapsed="false">
      <c r="A17" s="284"/>
      <c r="B17" s="103" t="s">
        <v>241</v>
      </c>
      <c r="C17" s="97"/>
      <c r="D17" s="285" t="n">
        <f aca="false">+'Detail Expenses'!D46</f>
        <v>0</v>
      </c>
      <c r="E17" s="285" t="n">
        <f aca="false">+'Detail Expenses'!E46</f>
        <v>0</v>
      </c>
      <c r="F17" s="285" t="n">
        <f aca="false">+'Detail Expenses'!F46</f>
        <v>0</v>
      </c>
      <c r="G17" s="285" t="n">
        <f aca="false">+'Detail Expenses'!G46</f>
        <v>0</v>
      </c>
      <c r="H17" s="285" t="n">
        <f aca="false">+'Detail Expenses'!H46</f>
        <v>0</v>
      </c>
      <c r="I17" s="285" t="n">
        <f aca="false">+'Detail Expenses'!I46</f>
        <v>0</v>
      </c>
      <c r="J17" s="285" t="n">
        <f aca="false">+'Detail Expenses'!J46</f>
        <v>0</v>
      </c>
      <c r="K17" s="285" t="n">
        <f aca="false">+'Detail Expenses'!K46</f>
        <v>0</v>
      </c>
      <c r="L17" s="285" t="n">
        <f aca="false">+'Detail Expenses'!L46</f>
        <v>0</v>
      </c>
      <c r="M17" s="285" t="n">
        <f aca="false">+'Detail Expenses'!M46</f>
        <v>0</v>
      </c>
      <c r="N17" s="285" t="n">
        <f aca="false">+'Detail Expenses'!N46</f>
        <v>0</v>
      </c>
      <c r="O17" s="285" t="n">
        <f aca="false">+'Detail Expenses'!O46</f>
        <v>0</v>
      </c>
      <c r="P17" s="286" t="n">
        <f aca="false">+'Detail Expenses'!P46</f>
        <v>0</v>
      </c>
      <c r="Q17" s="0"/>
    </row>
    <row r="18" customFormat="false" ht="12.75" hidden="false" customHeight="false" outlineLevel="0" collapsed="false">
      <c r="A18" s="284"/>
      <c r="B18" s="103" t="s">
        <v>242</v>
      </c>
      <c r="C18" s="97"/>
      <c r="D18" s="285" t="n">
        <f aca="false">+'Detail Expenses'!D47</f>
        <v>24000</v>
      </c>
      <c r="E18" s="285" t="n">
        <f aca="false">+'Detail Expenses'!E47</f>
        <v>24000</v>
      </c>
      <c r="F18" s="285" t="n">
        <f aca="false">+'Detail Expenses'!F47</f>
        <v>24000</v>
      </c>
      <c r="G18" s="285" t="n">
        <f aca="false">+'Detail Expenses'!G47</f>
        <v>24000</v>
      </c>
      <c r="H18" s="285" t="n">
        <f aca="false">+'Detail Expenses'!H47</f>
        <v>24000</v>
      </c>
      <c r="I18" s="285" t="n">
        <f aca="false">+'Detail Expenses'!I47</f>
        <v>24000</v>
      </c>
      <c r="J18" s="285" t="n">
        <f aca="false">+'Detail Expenses'!J47</f>
        <v>24000</v>
      </c>
      <c r="K18" s="285" t="n">
        <f aca="false">+'Detail Expenses'!K47</f>
        <v>24000</v>
      </c>
      <c r="L18" s="285" t="n">
        <f aca="false">+'Detail Expenses'!L47</f>
        <v>24000</v>
      </c>
      <c r="M18" s="285" t="n">
        <f aca="false">+'Detail Expenses'!M47</f>
        <v>24000</v>
      </c>
      <c r="N18" s="285" t="n">
        <f aca="false">+'Detail Expenses'!N47</f>
        <v>24000</v>
      </c>
      <c r="O18" s="285" t="n">
        <f aca="false">+'Detail Expenses'!O47</f>
        <v>24000</v>
      </c>
      <c r="P18" s="286" t="n">
        <f aca="false">+'Detail Expenses'!P47</f>
        <v>288000</v>
      </c>
      <c r="Q18" s="0"/>
    </row>
    <row r="19" customFormat="false" ht="12.75" hidden="false" customHeight="false" outlineLevel="0" collapsed="false">
      <c r="A19" s="284"/>
      <c r="B19" s="103" t="s">
        <v>243</v>
      </c>
      <c r="C19" s="97"/>
      <c r="D19" s="285" t="n">
        <f aca="false">+'Detail Expenses'!D48</f>
        <v>0</v>
      </c>
      <c r="E19" s="285" t="n">
        <f aca="false">+'Detail Expenses'!E48</f>
        <v>0</v>
      </c>
      <c r="F19" s="285" t="n">
        <f aca="false">+'Detail Expenses'!F48</f>
        <v>0</v>
      </c>
      <c r="G19" s="285" t="n">
        <f aca="false">+'Detail Expenses'!G48</f>
        <v>0</v>
      </c>
      <c r="H19" s="285" t="n">
        <f aca="false">+'Detail Expenses'!H48</f>
        <v>0</v>
      </c>
      <c r="I19" s="285" t="n">
        <f aca="false">+'Detail Expenses'!I48</f>
        <v>0</v>
      </c>
      <c r="J19" s="285" t="n">
        <f aca="false">+'Detail Expenses'!J48</f>
        <v>0</v>
      </c>
      <c r="K19" s="285" t="n">
        <f aca="false">+'Detail Expenses'!K48</f>
        <v>0</v>
      </c>
      <c r="L19" s="285" t="n">
        <f aca="false">+'Detail Expenses'!L48</f>
        <v>0</v>
      </c>
      <c r="M19" s="285" t="n">
        <f aca="false">+'Detail Expenses'!M48</f>
        <v>0</v>
      </c>
      <c r="N19" s="285" t="n">
        <f aca="false">+'Detail Expenses'!N48</f>
        <v>0</v>
      </c>
      <c r="O19" s="285" t="n">
        <f aca="false">+'Detail Expenses'!O48</f>
        <v>0</v>
      </c>
      <c r="P19" s="286" t="n">
        <f aca="false">+'Detail Expenses'!P48</f>
        <v>0</v>
      </c>
      <c r="Q19" s="0"/>
    </row>
    <row r="20" customFormat="false" ht="12.75" hidden="false" customHeight="false" outlineLevel="0" collapsed="false">
      <c r="A20" s="90"/>
      <c r="B20" s="99" t="s">
        <v>244</v>
      </c>
      <c r="C20" s="97"/>
      <c r="D20" s="94" t="n">
        <f aca="false">'Detail Expenses'!D54</f>
        <v>45</v>
      </c>
      <c r="E20" s="94" t="n">
        <f aca="false">'Detail Expenses'!E54</f>
        <v>45</v>
      </c>
      <c r="F20" s="94" t="n">
        <f aca="false">'Detail Expenses'!F54</f>
        <v>45</v>
      </c>
      <c r="G20" s="94" t="n">
        <f aca="false">'Detail Expenses'!G54</f>
        <v>45</v>
      </c>
      <c r="H20" s="94" t="n">
        <f aca="false">'Detail Expenses'!H54</f>
        <v>45</v>
      </c>
      <c r="I20" s="94" t="n">
        <f aca="false">'Detail Expenses'!I54</f>
        <v>45</v>
      </c>
      <c r="J20" s="94" t="n">
        <f aca="false">'Detail Expenses'!J54</f>
        <v>45</v>
      </c>
      <c r="K20" s="94" t="n">
        <f aca="false">'Detail Expenses'!K54</f>
        <v>45</v>
      </c>
      <c r="L20" s="94" t="n">
        <f aca="false">'Detail Expenses'!L54</f>
        <v>45</v>
      </c>
      <c r="M20" s="94" t="n">
        <f aca="false">'Detail Expenses'!M54</f>
        <v>45</v>
      </c>
      <c r="N20" s="94" t="n">
        <f aca="false">'Detail Expenses'!N54</f>
        <v>45</v>
      </c>
      <c r="O20" s="94" t="n">
        <f aca="false">'Detail Expenses'!O54</f>
        <v>45</v>
      </c>
      <c r="P20" s="283" t="n">
        <f aca="false">SUM(D20:O20)</f>
        <v>540</v>
      </c>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154"/>
      <c r="DD20" s="154"/>
      <c r="DE20" s="154"/>
      <c r="DF20" s="154"/>
      <c r="DG20" s="154"/>
      <c r="DH20" s="154"/>
      <c r="DI20" s="154"/>
      <c r="DJ20" s="154"/>
      <c r="DK20" s="154"/>
      <c r="DL20" s="154"/>
      <c r="DM20" s="154"/>
      <c r="DN20" s="154"/>
      <c r="DO20" s="154"/>
      <c r="DP20" s="154"/>
      <c r="DQ20" s="154"/>
      <c r="DR20" s="154"/>
      <c r="DS20" s="154"/>
      <c r="DT20" s="154"/>
      <c r="DU20" s="154"/>
      <c r="DV20" s="154"/>
      <c r="DW20" s="154"/>
      <c r="DX20" s="154"/>
      <c r="DY20" s="154"/>
      <c r="DZ20" s="154"/>
      <c r="EA20" s="154"/>
      <c r="EB20" s="154"/>
      <c r="EC20" s="154"/>
      <c r="ED20" s="154"/>
      <c r="EE20" s="154"/>
      <c r="EF20" s="154"/>
      <c r="EG20" s="154"/>
      <c r="EH20" s="154"/>
      <c r="EI20" s="154"/>
      <c r="EJ20" s="154"/>
      <c r="EK20" s="154"/>
      <c r="EL20" s="154"/>
      <c r="EM20" s="154"/>
      <c r="EN20" s="154"/>
      <c r="EO20" s="154"/>
      <c r="EP20" s="154"/>
      <c r="EQ20" s="154"/>
      <c r="ER20" s="154"/>
      <c r="ES20" s="154"/>
      <c r="ET20" s="154"/>
      <c r="EU20" s="154"/>
      <c r="EV20" s="154"/>
      <c r="EW20" s="154"/>
      <c r="EX20" s="154"/>
      <c r="EY20" s="154"/>
      <c r="EZ20" s="154"/>
      <c r="FA20" s="154"/>
      <c r="FB20" s="154"/>
      <c r="FC20" s="154"/>
      <c r="FD20" s="154"/>
      <c r="FE20" s="154"/>
      <c r="FF20" s="154"/>
      <c r="FG20" s="154"/>
      <c r="FH20" s="154"/>
      <c r="FI20" s="154"/>
      <c r="FJ20" s="154"/>
      <c r="FK20" s="154"/>
      <c r="FL20" s="154"/>
      <c r="FM20" s="154"/>
      <c r="FN20" s="154"/>
      <c r="FO20" s="154"/>
      <c r="FP20" s="154"/>
      <c r="FQ20" s="154"/>
      <c r="FR20" s="154"/>
      <c r="FS20" s="154"/>
      <c r="FT20" s="154"/>
      <c r="FU20" s="154"/>
      <c r="FV20" s="154"/>
      <c r="FW20" s="154"/>
      <c r="FX20" s="154"/>
      <c r="FY20" s="154"/>
      <c r="FZ20" s="154"/>
      <c r="GA20" s="154"/>
      <c r="GB20" s="154"/>
      <c r="GC20" s="154"/>
      <c r="GD20" s="154"/>
      <c r="GE20" s="154"/>
      <c r="GF20" s="154"/>
      <c r="GG20" s="154"/>
      <c r="GH20" s="154"/>
      <c r="GI20" s="154"/>
      <c r="GJ20" s="154"/>
      <c r="GK20" s="154"/>
      <c r="GL20" s="154"/>
      <c r="GM20" s="154"/>
      <c r="GN20" s="154"/>
      <c r="GO20" s="154"/>
      <c r="GP20" s="154"/>
      <c r="GQ20" s="154"/>
      <c r="GR20" s="154"/>
      <c r="GS20" s="154"/>
      <c r="GT20" s="154"/>
      <c r="GU20" s="154"/>
      <c r="GV20" s="154"/>
      <c r="GW20" s="154"/>
      <c r="GX20" s="154"/>
      <c r="GY20" s="154"/>
      <c r="GZ20" s="154"/>
      <c r="HA20" s="154"/>
      <c r="HB20" s="154"/>
      <c r="HC20" s="154"/>
      <c r="HD20" s="154"/>
      <c r="HE20" s="154"/>
      <c r="HF20" s="154"/>
      <c r="HG20" s="154"/>
      <c r="HH20" s="154"/>
      <c r="HI20" s="154"/>
      <c r="HJ20" s="154"/>
      <c r="HK20" s="154"/>
      <c r="HL20" s="154"/>
      <c r="HM20" s="154"/>
      <c r="HN20" s="154"/>
      <c r="HO20" s="154"/>
      <c r="HP20" s="154"/>
      <c r="HQ20" s="154"/>
      <c r="HR20" s="154"/>
      <c r="HS20" s="154"/>
      <c r="HT20" s="154"/>
      <c r="HU20" s="154"/>
      <c r="HV20" s="154"/>
      <c r="HW20" s="154"/>
      <c r="HX20" s="154"/>
      <c r="HY20" s="154"/>
      <c r="HZ20" s="154"/>
      <c r="IA20" s="154"/>
      <c r="IB20" s="154"/>
      <c r="IC20" s="154"/>
      <c r="ID20" s="154"/>
      <c r="IE20" s="154"/>
      <c r="IF20" s="154"/>
      <c r="IG20" s="154"/>
      <c r="IH20" s="154"/>
      <c r="II20" s="154"/>
      <c r="IJ20" s="154"/>
      <c r="IK20" s="154"/>
      <c r="IL20" s="154"/>
      <c r="IM20" s="154"/>
      <c r="IN20" s="154"/>
      <c r="IO20" s="154"/>
      <c r="IP20" s="154"/>
      <c r="IQ20" s="154"/>
      <c r="IR20" s="154"/>
      <c r="IS20" s="154"/>
      <c r="IT20" s="154"/>
      <c r="IU20" s="154"/>
      <c r="IV20" s="154"/>
      <c r="IW20" s="154"/>
    </row>
    <row r="21" customFormat="false" ht="12.75" hidden="false" customHeight="false" outlineLevel="0" collapsed="false">
      <c r="A21" s="284"/>
      <c r="B21" s="103" t="s">
        <v>245</v>
      </c>
      <c r="C21" s="97"/>
      <c r="D21" s="285" t="n">
        <f aca="false">'Detail Expenses'!D55</f>
        <v>0</v>
      </c>
      <c r="E21" s="285" t="n">
        <f aca="false">'Detail Expenses'!E55</f>
        <v>0</v>
      </c>
      <c r="F21" s="285" t="n">
        <f aca="false">'Detail Expenses'!F55</f>
        <v>0</v>
      </c>
      <c r="G21" s="285" t="n">
        <f aca="false">'Detail Expenses'!G55</f>
        <v>0</v>
      </c>
      <c r="H21" s="285" t="n">
        <f aca="false">'Detail Expenses'!H55</f>
        <v>0</v>
      </c>
      <c r="I21" s="285" t="n">
        <f aca="false">'Detail Expenses'!I55</f>
        <v>0</v>
      </c>
      <c r="J21" s="285" t="n">
        <f aca="false">'Detail Expenses'!J55</f>
        <v>0</v>
      </c>
      <c r="K21" s="285" t="n">
        <f aca="false">'Detail Expenses'!K55</f>
        <v>0</v>
      </c>
      <c r="L21" s="285" t="n">
        <f aca="false">'Detail Expenses'!L55</f>
        <v>0</v>
      </c>
      <c r="M21" s="285" t="n">
        <f aca="false">'Detail Expenses'!M55</f>
        <v>0</v>
      </c>
      <c r="N21" s="285" t="n">
        <f aca="false">'Detail Expenses'!N55</f>
        <v>0</v>
      </c>
      <c r="O21" s="285" t="n">
        <f aca="false">'Detail Expenses'!O55</f>
        <v>0</v>
      </c>
      <c r="P21" s="283" t="n">
        <f aca="false">SUM(D21:O21)</f>
        <v>0</v>
      </c>
      <c r="Q21" s="0"/>
    </row>
    <row r="22" customFormat="false" ht="12.75" hidden="false" customHeight="false" outlineLevel="0" collapsed="false">
      <c r="A22" s="284"/>
      <c r="B22" s="99" t="s">
        <v>93</v>
      </c>
      <c r="C22" s="97"/>
      <c r="D22" s="285" t="n">
        <f aca="false">'Detail Expenses'!D56</f>
        <v>0</v>
      </c>
      <c r="E22" s="285" t="n">
        <f aca="false">'Detail Expenses'!E56</f>
        <v>0</v>
      </c>
      <c r="F22" s="285" t="n">
        <f aca="false">'Detail Expenses'!F56</f>
        <v>0</v>
      </c>
      <c r="G22" s="285" t="n">
        <f aca="false">'Detail Expenses'!G56</f>
        <v>0</v>
      </c>
      <c r="H22" s="285" t="n">
        <f aca="false">'Detail Expenses'!H56</f>
        <v>0</v>
      </c>
      <c r="I22" s="285" t="n">
        <f aca="false">'Detail Expenses'!I56</f>
        <v>0</v>
      </c>
      <c r="J22" s="285" t="n">
        <f aca="false">'Detail Expenses'!J56</f>
        <v>0</v>
      </c>
      <c r="K22" s="285" t="n">
        <f aca="false">'Detail Expenses'!K56</f>
        <v>0</v>
      </c>
      <c r="L22" s="285" t="n">
        <f aca="false">'Detail Expenses'!L56</f>
        <v>0</v>
      </c>
      <c r="M22" s="285" t="n">
        <f aca="false">'Detail Expenses'!M56</f>
        <v>0</v>
      </c>
      <c r="N22" s="285" t="n">
        <f aca="false">'Detail Expenses'!N56</f>
        <v>0</v>
      </c>
      <c r="O22" s="285" t="n">
        <f aca="false">'Detail Expenses'!O56</f>
        <v>0</v>
      </c>
      <c r="P22" s="283" t="n">
        <f aca="false">SUM(D22:O22)</f>
        <v>0</v>
      </c>
    </row>
    <row r="23" customFormat="false" ht="12.75" hidden="false" customHeight="false" outlineLevel="0" collapsed="false">
      <c r="A23" s="90"/>
      <c r="B23" s="99" t="s">
        <v>246</v>
      </c>
      <c r="C23" s="97"/>
      <c r="D23" s="94" t="n">
        <f aca="false">'Detail Expenses'!D59</f>
        <v>0</v>
      </c>
      <c r="E23" s="94" t="n">
        <f aca="false">'Detail Expenses'!E59</f>
        <v>0</v>
      </c>
      <c r="F23" s="94" t="n">
        <f aca="false">'Detail Expenses'!F59</f>
        <v>0</v>
      </c>
      <c r="G23" s="94" t="n">
        <f aca="false">'Detail Expenses'!G59</f>
        <v>0</v>
      </c>
      <c r="H23" s="94" t="n">
        <f aca="false">'Detail Expenses'!H59</f>
        <v>0</v>
      </c>
      <c r="I23" s="94" t="n">
        <f aca="false">'Detail Expenses'!I59</f>
        <v>0</v>
      </c>
      <c r="J23" s="94" t="n">
        <f aca="false">'Detail Expenses'!J59</f>
        <v>0</v>
      </c>
      <c r="K23" s="94" t="n">
        <f aca="false">'Detail Expenses'!K59</f>
        <v>0</v>
      </c>
      <c r="L23" s="94" t="n">
        <f aca="false">'Detail Expenses'!L59</f>
        <v>0</v>
      </c>
      <c r="M23" s="94" t="n">
        <f aca="false">'Detail Expenses'!M59</f>
        <v>0</v>
      </c>
      <c r="N23" s="94" t="n">
        <f aca="false">'Detail Expenses'!N59</f>
        <v>0</v>
      </c>
      <c r="O23" s="94" t="n">
        <f aca="false">'Detail Expenses'!O59</f>
        <v>0</v>
      </c>
      <c r="P23" s="283" t="n">
        <f aca="false">SUM(D23:O23)</f>
        <v>0</v>
      </c>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154"/>
      <c r="DD23" s="154"/>
      <c r="DE23" s="154"/>
      <c r="DF23" s="154"/>
      <c r="DG23" s="154"/>
      <c r="DH23" s="154"/>
      <c r="DI23" s="154"/>
      <c r="DJ23" s="154"/>
      <c r="DK23" s="154"/>
      <c r="DL23" s="154"/>
      <c r="DM23" s="154"/>
      <c r="DN23" s="154"/>
      <c r="DO23" s="154"/>
      <c r="DP23" s="154"/>
      <c r="DQ23" s="154"/>
      <c r="DR23" s="154"/>
      <c r="DS23" s="154"/>
      <c r="DT23" s="154"/>
      <c r="DU23" s="154"/>
      <c r="DV23" s="154"/>
      <c r="DW23" s="154"/>
      <c r="DX23" s="154"/>
      <c r="DY23" s="154"/>
      <c r="DZ23" s="154"/>
      <c r="EA23" s="154"/>
      <c r="EB23" s="154"/>
      <c r="EC23" s="154"/>
      <c r="ED23" s="154"/>
      <c r="EE23" s="154"/>
      <c r="EF23" s="154"/>
      <c r="EG23" s="154"/>
      <c r="EH23" s="154"/>
      <c r="EI23" s="154"/>
      <c r="EJ23" s="154"/>
      <c r="EK23" s="154"/>
      <c r="EL23" s="154"/>
      <c r="EM23" s="154"/>
      <c r="EN23" s="154"/>
      <c r="EO23" s="154"/>
      <c r="EP23" s="154"/>
      <c r="EQ23" s="154"/>
      <c r="ER23" s="154"/>
      <c r="ES23" s="154"/>
      <c r="ET23" s="154"/>
      <c r="EU23" s="154"/>
      <c r="EV23" s="154"/>
      <c r="EW23" s="154"/>
      <c r="EX23" s="154"/>
      <c r="EY23" s="154"/>
      <c r="EZ23" s="154"/>
      <c r="FA23" s="154"/>
      <c r="FB23" s="154"/>
      <c r="FC23" s="154"/>
      <c r="FD23" s="154"/>
      <c r="FE23" s="154"/>
      <c r="FF23" s="154"/>
      <c r="FG23" s="154"/>
      <c r="FH23" s="154"/>
      <c r="FI23" s="154"/>
      <c r="FJ23" s="154"/>
      <c r="FK23" s="154"/>
      <c r="FL23" s="154"/>
      <c r="FM23" s="154"/>
      <c r="FN23" s="154"/>
      <c r="FO23" s="154"/>
      <c r="FP23" s="154"/>
      <c r="FQ23" s="154"/>
      <c r="FR23" s="154"/>
      <c r="FS23" s="154"/>
      <c r="FT23" s="154"/>
      <c r="FU23" s="154"/>
      <c r="FV23" s="154"/>
      <c r="FW23" s="154"/>
      <c r="FX23" s="154"/>
      <c r="FY23" s="154"/>
      <c r="FZ23" s="154"/>
      <c r="GA23" s="154"/>
      <c r="GB23" s="154"/>
      <c r="GC23" s="154"/>
      <c r="GD23" s="154"/>
      <c r="GE23" s="154"/>
      <c r="GF23" s="154"/>
      <c r="GG23" s="154"/>
      <c r="GH23" s="154"/>
      <c r="GI23" s="154"/>
      <c r="GJ23" s="154"/>
      <c r="GK23" s="154"/>
      <c r="GL23" s="154"/>
      <c r="GM23" s="154"/>
      <c r="GN23" s="154"/>
      <c r="GO23" s="154"/>
      <c r="GP23" s="154"/>
      <c r="GQ23" s="154"/>
      <c r="GR23" s="154"/>
      <c r="GS23" s="154"/>
      <c r="GT23" s="154"/>
      <c r="GU23" s="154"/>
      <c r="GV23" s="154"/>
      <c r="GW23" s="154"/>
      <c r="GX23" s="154"/>
      <c r="GY23" s="154"/>
      <c r="GZ23" s="154"/>
      <c r="HA23" s="154"/>
      <c r="HB23" s="154"/>
      <c r="HC23" s="154"/>
      <c r="HD23" s="154"/>
      <c r="HE23" s="154"/>
      <c r="HF23" s="154"/>
      <c r="HG23" s="154"/>
      <c r="HH23" s="154"/>
      <c r="HI23" s="154"/>
      <c r="HJ23" s="154"/>
      <c r="HK23" s="154"/>
      <c r="HL23" s="154"/>
      <c r="HM23" s="154"/>
      <c r="HN23" s="154"/>
      <c r="HO23" s="154"/>
      <c r="HP23" s="154"/>
      <c r="HQ23" s="154"/>
      <c r="HR23" s="154"/>
      <c r="HS23" s="154"/>
      <c r="HT23" s="154"/>
      <c r="HU23" s="154"/>
      <c r="HV23" s="154"/>
      <c r="HW23" s="154"/>
      <c r="HX23" s="154"/>
      <c r="HY23" s="154"/>
      <c r="HZ23" s="154"/>
      <c r="IA23" s="154"/>
      <c r="IB23" s="154"/>
      <c r="IC23" s="154"/>
      <c r="ID23" s="154"/>
      <c r="IE23" s="154"/>
      <c r="IF23" s="154"/>
      <c r="IG23" s="154"/>
      <c r="IH23" s="154"/>
      <c r="II23" s="154"/>
      <c r="IJ23" s="154"/>
      <c r="IK23" s="154"/>
      <c r="IL23" s="154"/>
      <c r="IM23" s="154"/>
      <c r="IN23" s="154"/>
      <c r="IO23" s="154"/>
      <c r="IP23" s="154"/>
      <c r="IQ23" s="154"/>
      <c r="IR23" s="154"/>
      <c r="IS23" s="154"/>
      <c r="IT23" s="154"/>
      <c r="IU23" s="154"/>
      <c r="IV23" s="154"/>
      <c r="IW23" s="154"/>
    </row>
    <row r="24" customFormat="false" ht="12.75" hidden="false" customHeight="false" outlineLevel="0" collapsed="false">
      <c r="A24" s="287"/>
      <c r="B24" s="103" t="s">
        <v>100</v>
      </c>
      <c r="C24" s="46"/>
      <c r="D24" s="285" t="n">
        <f aca="false">'Detail Expenses'!D60</f>
        <v>0</v>
      </c>
      <c r="E24" s="285" t="n">
        <f aca="false">'Detail Expenses'!E60</f>
        <v>0</v>
      </c>
      <c r="F24" s="285" t="n">
        <f aca="false">'Detail Expenses'!F60</f>
        <v>0</v>
      </c>
      <c r="G24" s="285" t="n">
        <f aca="false">'Detail Expenses'!G60</f>
        <v>0</v>
      </c>
      <c r="H24" s="285" t="n">
        <f aca="false">'Detail Expenses'!H60</f>
        <v>0</v>
      </c>
      <c r="I24" s="285" t="n">
        <f aca="false">'Detail Expenses'!I60</f>
        <v>0</v>
      </c>
      <c r="J24" s="285" t="n">
        <f aca="false">'Detail Expenses'!J60</f>
        <v>0</v>
      </c>
      <c r="K24" s="285" t="n">
        <f aca="false">'Detail Expenses'!K60</f>
        <v>0</v>
      </c>
      <c r="L24" s="285" t="n">
        <f aca="false">'Detail Expenses'!L60</f>
        <v>0</v>
      </c>
      <c r="M24" s="285" t="n">
        <f aca="false">'Detail Expenses'!M60</f>
        <v>0</v>
      </c>
      <c r="N24" s="285" t="n">
        <f aca="false">'Detail Expenses'!N60</f>
        <v>0</v>
      </c>
      <c r="O24" s="285" t="n">
        <f aca="false">'Detail Expenses'!O60</f>
        <v>0</v>
      </c>
      <c r="P24" s="283" t="n">
        <f aca="false">SUM(D24:O24)</f>
        <v>0</v>
      </c>
    </row>
    <row r="25" customFormat="false" ht="12.75" hidden="false" customHeight="false" outlineLevel="0" collapsed="false">
      <c r="A25" s="287"/>
      <c r="B25" s="103" t="s">
        <v>103</v>
      </c>
      <c r="C25" s="46"/>
      <c r="D25" s="285" t="n">
        <f aca="false">'Detail Expenses'!D61</f>
        <v>0</v>
      </c>
      <c r="E25" s="285" t="n">
        <f aca="false">'Detail Expenses'!E61</f>
        <v>0</v>
      </c>
      <c r="F25" s="285" t="n">
        <f aca="false">'Detail Expenses'!F61</f>
        <v>0</v>
      </c>
      <c r="G25" s="285" t="n">
        <f aca="false">'Detail Expenses'!G61</f>
        <v>0</v>
      </c>
      <c r="H25" s="285" t="n">
        <f aca="false">'Detail Expenses'!H61</f>
        <v>0</v>
      </c>
      <c r="I25" s="285" t="n">
        <f aca="false">'Detail Expenses'!I61</f>
        <v>0</v>
      </c>
      <c r="J25" s="285" t="n">
        <f aca="false">'Detail Expenses'!J61</f>
        <v>0</v>
      </c>
      <c r="K25" s="285" t="n">
        <f aca="false">'Detail Expenses'!K61</f>
        <v>0</v>
      </c>
      <c r="L25" s="285" t="n">
        <f aca="false">'Detail Expenses'!L61</f>
        <v>0</v>
      </c>
      <c r="M25" s="285" t="n">
        <f aca="false">'Detail Expenses'!M61</f>
        <v>0</v>
      </c>
      <c r="N25" s="285" t="n">
        <f aca="false">'Detail Expenses'!N61</f>
        <v>0</v>
      </c>
      <c r="O25" s="285" t="n">
        <f aca="false">'Detail Expenses'!O61</f>
        <v>0</v>
      </c>
      <c r="P25" s="283" t="n">
        <f aca="false">SUM(D25:O25)</f>
        <v>0</v>
      </c>
    </row>
    <row r="26" customFormat="false" ht="12.75" hidden="false" customHeight="false" outlineLevel="0" collapsed="false">
      <c r="A26" s="287"/>
      <c r="B26" s="103" t="s">
        <v>105</v>
      </c>
      <c r="C26" s="46"/>
      <c r="D26" s="285" t="n">
        <f aca="false">'Detail Expenses'!D62</f>
        <v>0</v>
      </c>
      <c r="E26" s="285" t="n">
        <f aca="false">'Detail Expenses'!E62</f>
        <v>0</v>
      </c>
      <c r="F26" s="285" t="n">
        <f aca="false">'Detail Expenses'!F62</f>
        <v>0</v>
      </c>
      <c r="G26" s="285" t="n">
        <f aca="false">'Detail Expenses'!G62</f>
        <v>0</v>
      </c>
      <c r="H26" s="285" t="n">
        <f aca="false">'Detail Expenses'!H62</f>
        <v>0</v>
      </c>
      <c r="I26" s="285" t="n">
        <f aca="false">'Detail Expenses'!I62</f>
        <v>0</v>
      </c>
      <c r="J26" s="285" t="n">
        <f aca="false">'Detail Expenses'!J62</f>
        <v>0</v>
      </c>
      <c r="K26" s="285" t="n">
        <f aca="false">'Detail Expenses'!K62</f>
        <v>0</v>
      </c>
      <c r="L26" s="285" t="n">
        <f aca="false">'Detail Expenses'!L62</f>
        <v>0</v>
      </c>
      <c r="M26" s="285" t="n">
        <f aca="false">'Detail Expenses'!M62</f>
        <v>0</v>
      </c>
      <c r="N26" s="285" t="n">
        <f aca="false">'Detail Expenses'!N62</f>
        <v>0</v>
      </c>
      <c r="O26" s="285" t="n">
        <f aca="false">'Detail Expenses'!O62</f>
        <v>0</v>
      </c>
      <c r="P26" s="283" t="n">
        <f aca="false">SUM(D26:O26)</f>
        <v>0</v>
      </c>
    </row>
    <row r="27" customFormat="false" ht="12.75" hidden="false" customHeight="false" outlineLevel="0" collapsed="false">
      <c r="A27" s="287"/>
      <c r="B27" s="103" t="s">
        <v>226</v>
      </c>
      <c r="C27" s="46"/>
      <c r="D27" s="285" t="n">
        <f aca="false">'Detail Expenses'!D63</f>
        <v>0</v>
      </c>
      <c r="E27" s="285" t="n">
        <f aca="false">'Detail Expenses'!E63</f>
        <v>0</v>
      </c>
      <c r="F27" s="285" t="n">
        <f aca="false">'Detail Expenses'!F63</f>
        <v>0</v>
      </c>
      <c r="G27" s="285" t="n">
        <f aca="false">'Detail Expenses'!G63</f>
        <v>0</v>
      </c>
      <c r="H27" s="285" t="n">
        <f aca="false">'Detail Expenses'!H63</f>
        <v>0</v>
      </c>
      <c r="I27" s="285" t="n">
        <f aca="false">'Detail Expenses'!I63</f>
        <v>0</v>
      </c>
      <c r="J27" s="285" t="n">
        <f aca="false">'Detail Expenses'!J63</f>
        <v>0</v>
      </c>
      <c r="K27" s="285" t="n">
        <f aca="false">'Detail Expenses'!K63</f>
        <v>0</v>
      </c>
      <c r="L27" s="285" t="n">
        <f aca="false">'Detail Expenses'!L63</f>
        <v>0</v>
      </c>
      <c r="M27" s="285" t="n">
        <f aca="false">'Detail Expenses'!M63</f>
        <v>0</v>
      </c>
      <c r="N27" s="285" t="n">
        <f aca="false">'Detail Expenses'!N63</f>
        <v>0</v>
      </c>
      <c r="O27" s="285" t="n">
        <f aca="false">'Detail Expenses'!O63</f>
        <v>0</v>
      </c>
      <c r="P27" s="283" t="n">
        <f aca="false">SUM(D27:O27)</f>
        <v>0</v>
      </c>
    </row>
    <row r="28" customFormat="false" ht="12.75" hidden="false" customHeight="false" outlineLevel="0" collapsed="false">
      <c r="A28" s="284"/>
      <c r="B28" s="103" t="s">
        <v>247</v>
      </c>
      <c r="C28" s="46"/>
      <c r="D28" s="285" t="n">
        <f aca="false">'Detail Expenses'!D71</f>
        <v>0</v>
      </c>
      <c r="E28" s="285" t="n">
        <f aca="false">'Detail Expenses'!E71</f>
        <v>0</v>
      </c>
      <c r="F28" s="285" t="n">
        <f aca="false">'Detail Expenses'!F71</f>
        <v>0</v>
      </c>
      <c r="G28" s="285" t="n">
        <f aca="false">'Detail Expenses'!G71</f>
        <v>0</v>
      </c>
      <c r="H28" s="285" t="n">
        <f aca="false">'Detail Expenses'!H71</f>
        <v>0</v>
      </c>
      <c r="I28" s="285" t="n">
        <f aca="false">'Detail Expenses'!I71</f>
        <v>0</v>
      </c>
      <c r="J28" s="285" t="n">
        <f aca="false">'Detail Expenses'!J71</f>
        <v>0</v>
      </c>
      <c r="K28" s="285" t="n">
        <f aca="false">'Detail Expenses'!K71</f>
        <v>0</v>
      </c>
      <c r="L28" s="285" t="n">
        <f aca="false">'Detail Expenses'!L71</f>
        <v>0</v>
      </c>
      <c r="M28" s="285" t="n">
        <f aca="false">'Detail Expenses'!M71</f>
        <v>0</v>
      </c>
      <c r="N28" s="285" t="n">
        <f aca="false">'Detail Expenses'!N71</f>
        <v>0</v>
      </c>
      <c r="O28" s="285" t="n">
        <f aca="false">'Detail Expenses'!O71</f>
        <v>0</v>
      </c>
      <c r="P28" s="283" t="n">
        <f aca="false">SUM(D28:O28)</f>
        <v>0</v>
      </c>
    </row>
    <row r="29" customFormat="false" ht="12.75" hidden="false" customHeight="false" outlineLevel="0" collapsed="false">
      <c r="A29" s="284"/>
      <c r="B29" s="103" t="s">
        <v>248</v>
      </c>
      <c r="C29" s="46"/>
      <c r="D29" s="285" t="n">
        <f aca="false">'Detail Expenses'!D74</f>
        <v>0</v>
      </c>
      <c r="E29" s="285" t="n">
        <f aca="false">'Detail Expenses'!E74</f>
        <v>0</v>
      </c>
      <c r="F29" s="285" t="n">
        <f aca="false">'Detail Expenses'!F74</f>
        <v>0</v>
      </c>
      <c r="G29" s="285" t="n">
        <f aca="false">'Detail Expenses'!G74</f>
        <v>0</v>
      </c>
      <c r="H29" s="285" t="n">
        <f aca="false">'Detail Expenses'!H74</f>
        <v>0</v>
      </c>
      <c r="I29" s="285" t="n">
        <f aca="false">'Detail Expenses'!I74</f>
        <v>0</v>
      </c>
      <c r="J29" s="285" t="n">
        <f aca="false">'Detail Expenses'!J74</f>
        <v>0</v>
      </c>
      <c r="K29" s="285" t="n">
        <f aca="false">'Detail Expenses'!K74</f>
        <v>0</v>
      </c>
      <c r="L29" s="285" t="n">
        <f aca="false">'Detail Expenses'!L74</f>
        <v>0</v>
      </c>
      <c r="M29" s="285" t="n">
        <f aca="false">'Detail Expenses'!M74</f>
        <v>0</v>
      </c>
      <c r="N29" s="285" t="n">
        <f aca="false">'Detail Expenses'!N74</f>
        <v>0</v>
      </c>
      <c r="O29" s="285" t="n">
        <f aca="false">'Detail Expenses'!O74</f>
        <v>0</v>
      </c>
      <c r="P29" s="283" t="n">
        <f aca="false">SUM(D29:O29)</f>
        <v>0</v>
      </c>
    </row>
    <row r="30" customFormat="false" ht="12.75" hidden="false" customHeight="false" outlineLevel="0" collapsed="false">
      <c r="A30" s="284"/>
      <c r="B30" s="99" t="s">
        <v>130</v>
      </c>
      <c r="C30" s="46"/>
      <c r="D30" s="285" t="n">
        <f aca="false">'Detail Expenses'!D75</f>
        <v>0</v>
      </c>
      <c r="E30" s="285" t="n">
        <f aca="false">'Detail Expenses'!E75</f>
        <v>0</v>
      </c>
      <c r="F30" s="285" t="n">
        <f aca="false">'Detail Expenses'!F75</f>
        <v>0</v>
      </c>
      <c r="G30" s="285" t="n">
        <f aca="false">'Detail Expenses'!G75</f>
        <v>0</v>
      </c>
      <c r="H30" s="285" t="n">
        <f aca="false">'Detail Expenses'!H75</f>
        <v>0</v>
      </c>
      <c r="I30" s="285" t="n">
        <f aca="false">'Detail Expenses'!I75</f>
        <v>0</v>
      </c>
      <c r="J30" s="285" t="n">
        <f aca="false">'Detail Expenses'!J75</f>
        <v>0</v>
      </c>
      <c r="K30" s="285" t="n">
        <f aca="false">'Detail Expenses'!K75</f>
        <v>0</v>
      </c>
      <c r="L30" s="285" t="n">
        <f aca="false">'Detail Expenses'!L75</f>
        <v>0</v>
      </c>
      <c r="M30" s="285" t="n">
        <f aca="false">'Detail Expenses'!M75</f>
        <v>0</v>
      </c>
      <c r="N30" s="285" t="n">
        <f aca="false">'Detail Expenses'!N75</f>
        <v>0</v>
      </c>
      <c r="O30" s="285" t="n">
        <f aca="false">'Detail Expenses'!O75</f>
        <v>0</v>
      </c>
      <c r="P30" s="283" t="n">
        <f aca="false">SUM(D30:O30)</f>
        <v>0</v>
      </c>
    </row>
    <row r="31" customFormat="false" ht="12.75" hidden="false" customHeight="false" outlineLevel="0" collapsed="false">
      <c r="A31" s="288"/>
      <c r="B31" s="289" t="s">
        <v>131</v>
      </c>
      <c r="C31" s="290"/>
      <c r="D31" s="291" t="n">
        <f aca="false">SUM(D13:D30)</f>
        <v>98761.5833333333</v>
      </c>
      <c r="E31" s="291" t="n">
        <f aca="false">SUM(E13:E30)</f>
        <v>104206.927083333</v>
      </c>
      <c r="F31" s="291" t="n">
        <f aca="false">SUM(F13:F30)</f>
        <v>104206.927083333</v>
      </c>
      <c r="G31" s="291" t="n">
        <f aca="false">SUM(G13:G30)</f>
        <v>104206.927083333</v>
      </c>
      <c r="H31" s="291" t="n">
        <f aca="false">SUM(H13:H30)</f>
        <v>104206.927083333</v>
      </c>
      <c r="I31" s="291" t="n">
        <f aca="false">SUM(I13:I30)</f>
        <v>104206.927083333</v>
      </c>
      <c r="J31" s="291" t="n">
        <f aca="false">SUM(J13:J30)</f>
        <v>104206.927083333</v>
      </c>
      <c r="K31" s="291" t="n">
        <f aca="false">SUM(K13:K30)</f>
        <v>104206.927083333</v>
      </c>
      <c r="L31" s="291" t="n">
        <f aca="false">SUM(L13:L30)</f>
        <v>104206.927083333</v>
      </c>
      <c r="M31" s="291" t="n">
        <f aca="false">SUM(M13:M30)</f>
        <v>104206.927083333</v>
      </c>
      <c r="N31" s="291" t="n">
        <f aca="false">SUM(N13:N30)</f>
        <v>104206.927083333</v>
      </c>
      <c r="O31" s="291" t="n">
        <f aca="false">SUM(O13:O30)</f>
        <v>104206.927083333</v>
      </c>
      <c r="P31" s="292" t="n">
        <f aca="false">SUM(P13:P30)</f>
        <v>1245037.78125</v>
      </c>
      <c r="Q31" s="293"/>
    </row>
    <row r="32" customFormat="false" ht="12.75" hidden="false" customHeight="false" outlineLevel="0" collapsed="false">
      <c r="A32" s="294"/>
      <c r="B32" s="99"/>
      <c r="C32" s="97"/>
      <c r="D32" s="92"/>
      <c r="E32" s="92"/>
      <c r="F32" s="92"/>
      <c r="G32" s="92"/>
      <c r="H32" s="92"/>
      <c r="I32" s="92"/>
      <c r="J32" s="92"/>
      <c r="K32" s="92"/>
      <c r="L32" s="92"/>
      <c r="M32" s="92"/>
      <c r="N32" s="92"/>
      <c r="O32" s="92"/>
      <c r="P32" s="95"/>
    </row>
    <row r="33" customFormat="false" ht="12" hidden="false" customHeight="true" outlineLevel="0" collapsed="false">
      <c r="A33" s="288"/>
      <c r="B33" s="289" t="s">
        <v>249</v>
      </c>
      <c r="C33" s="290"/>
      <c r="D33" s="291" t="n">
        <f aca="false">'Detail Expenses'!D96</f>
        <v>22966.6080843585</v>
      </c>
      <c r="E33" s="291" t="n">
        <f aca="false">'Detail Expenses'!E96</f>
        <v>22966.6080843585</v>
      </c>
      <c r="F33" s="291" t="n">
        <f aca="false">'Detail Expenses'!F96</f>
        <v>22966.6080843585</v>
      </c>
      <c r="G33" s="291" t="n">
        <f aca="false">'Detail Expenses'!G96</f>
        <v>22966.6080843585</v>
      </c>
      <c r="H33" s="291" t="n">
        <f aca="false">'Detail Expenses'!H96</f>
        <v>22966.6080843585</v>
      </c>
      <c r="I33" s="291" t="n">
        <f aca="false">'Detail Expenses'!I96</f>
        <v>22966.6080843585</v>
      </c>
      <c r="J33" s="291" t="n">
        <f aca="false">'Detail Expenses'!J96</f>
        <v>22966.6080843585</v>
      </c>
      <c r="K33" s="291" t="n">
        <f aca="false">'Detail Expenses'!K96</f>
        <v>22966.6080843585</v>
      </c>
      <c r="L33" s="291" t="n">
        <f aca="false">'Detail Expenses'!L96</f>
        <v>22966.6080843585</v>
      </c>
      <c r="M33" s="291" t="n">
        <f aca="false">'Detail Expenses'!M96</f>
        <v>22966.6080843585</v>
      </c>
      <c r="N33" s="291" t="n">
        <f aca="false">'Detail Expenses'!N96</f>
        <v>22966.6080843585</v>
      </c>
      <c r="O33" s="291" t="n">
        <f aca="false">'Detail Expenses'!O96</f>
        <v>22966.6080843585</v>
      </c>
      <c r="P33" s="292" t="n">
        <f aca="false">SUM(D33:O33)</f>
        <v>275599.297012302</v>
      </c>
      <c r="Q33" s="293"/>
      <c r="AA33" s="293"/>
      <c r="AK33" s="293"/>
      <c r="AS33" s="295"/>
      <c r="AT33" s="295"/>
      <c r="AU33" s="295"/>
      <c r="AV33" s="295"/>
      <c r="AW33" s="295"/>
      <c r="AX33" s="295"/>
      <c r="AY33" s="295"/>
      <c r="AZ33" s="295"/>
      <c r="BA33" s="295"/>
      <c r="BB33" s="295"/>
      <c r="BC33" s="295"/>
      <c r="BD33" s="295"/>
      <c r="BE33" s="295"/>
      <c r="BF33" s="295"/>
      <c r="BG33" s="295"/>
      <c r="BH33" s="295"/>
      <c r="BI33" s="295"/>
      <c r="BJ33" s="295"/>
      <c r="BK33" s="295"/>
      <c r="BL33" s="295"/>
      <c r="BM33" s="295"/>
      <c r="BN33" s="295"/>
      <c r="BO33" s="295"/>
      <c r="BP33" s="295"/>
      <c r="BQ33" s="295"/>
      <c r="BR33" s="295"/>
      <c r="BS33" s="295"/>
      <c r="BT33" s="295"/>
      <c r="BU33" s="295"/>
      <c r="BV33" s="295"/>
      <c r="BW33" s="295"/>
      <c r="BX33" s="295"/>
      <c r="BY33" s="295"/>
      <c r="BZ33" s="295"/>
      <c r="CA33" s="295"/>
      <c r="CB33" s="295"/>
      <c r="CC33" s="295"/>
      <c r="CD33" s="295"/>
      <c r="CE33" s="295"/>
      <c r="CF33" s="295"/>
      <c r="CG33" s="295"/>
      <c r="CH33" s="295"/>
      <c r="CI33" s="295"/>
      <c r="CJ33" s="295"/>
      <c r="CK33" s="295"/>
      <c r="CL33" s="295"/>
      <c r="CM33" s="295"/>
      <c r="CN33" s="295"/>
      <c r="CO33" s="295"/>
      <c r="CP33" s="295"/>
      <c r="CQ33" s="295"/>
      <c r="CR33" s="295"/>
      <c r="CS33" s="295"/>
      <c r="CT33" s="295"/>
      <c r="CU33" s="295"/>
      <c r="CV33" s="295"/>
      <c r="CW33" s="295"/>
      <c r="CX33" s="295"/>
      <c r="CY33" s="295"/>
      <c r="CZ33" s="295"/>
      <c r="DA33" s="295"/>
      <c r="DB33" s="295"/>
      <c r="DC33" s="295"/>
      <c r="DD33" s="295"/>
      <c r="DE33" s="295"/>
      <c r="DF33" s="295"/>
      <c r="DG33" s="295"/>
      <c r="DH33" s="295"/>
      <c r="DI33" s="295"/>
      <c r="DJ33" s="295"/>
      <c r="DK33" s="295"/>
      <c r="DL33" s="295"/>
      <c r="DM33" s="295"/>
      <c r="DN33" s="295"/>
      <c r="DO33" s="295"/>
      <c r="DP33" s="295"/>
      <c r="DQ33" s="295"/>
      <c r="DR33" s="295"/>
      <c r="DS33" s="295"/>
      <c r="DT33" s="295"/>
      <c r="DU33" s="295"/>
      <c r="DV33" s="295"/>
      <c r="DW33" s="295"/>
      <c r="DX33" s="295"/>
      <c r="DY33" s="295"/>
      <c r="DZ33" s="295"/>
      <c r="EA33" s="295"/>
      <c r="EB33" s="295"/>
      <c r="EC33" s="295"/>
      <c r="ED33" s="295"/>
      <c r="EE33" s="295"/>
      <c r="EF33" s="295"/>
      <c r="EG33" s="295"/>
      <c r="EH33" s="295"/>
      <c r="EI33" s="295"/>
      <c r="EJ33" s="295"/>
      <c r="EK33" s="295"/>
      <c r="EL33" s="295"/>
      <c r="EM33" s="295"/>
      <c r="EN33" s="295"/>
      <c r="EO33" s="295"/>
      <c r="EP33" s="295"/>
      <c r="EQ33" s="295"/>
      <c r="ER33" s="295"/>
      <c r="ES33" s="295"/>
      <c r="ET33" s="295"/>
      <c r="EU33" s="295"/>
      <c r="EV33" s="295"/>
      <c r="EW33" s="295"/>
      <c r="EX33" s="295"/>
      <c r="EY33" s="295"/>
      <c r="EZ33" s="295"/>
      <c r="FA33" s="295"/>
      <c r="FB33" s="295"/>
      <c r="FC33" s="295"/>
      <c r="FD33" s="295"/>
      <c r="FE33" s="295"/>
      <c r="FF33" s="295"/>
      <c r="FG33" s="295"/>
      <c r="FH33" s="295"/>
      <c r="FI33" s="295"/>
      <c r="FJ33" s="295"/>
      <c r="FK33" s="295"/>
      <c r="FL33" s="295"/>
      <c r="FM33" s="295"/>
      <c r="FN33" s="295"/>
      <c r="FO33" s="295"/>
      <c r="FP33" s="295"/>
      <c r="FQ33" s="295"/>
      <c r="FR33" s="295"/>
      <c r="FS33" s="295"/>
      <c r="FT33" s="295"/>
      <c r="FU33" s="295"/>
      <c r="FV33" s="295"/>
      <c r="FW33" s="295"/>
      <c r="FX33" s="295"/>
      <c r="FY33" s="295"/>
      <c r="FZ33" s="295"/>
      <c r="GA33" s="295"/>
      <c r="GB33" s="295"/>
      <c r="GC33" s="295"/>
      <c r="GD33" s="295"/>
      <c r="GE33" s="295"/>
      <c r="GF33" s="295"/>
      <c r="GG33" s="295"/>
      <c r="GH33" s="295"/>
      <c r="GI33" s="295"/>
      <c r="GJ33" s="295"/>
      <c r="GK33" s="295"/>
      <c r="GL33" s="295"/>
      <c r="GM33" s="295"/>
      <c r="GN33" s="295"/>
      <c r="GO33" s="295"/>
      <c r="GP33" s="295"/>
      <c r="GQ33" s="295"/>
      <c r="GR33" s="295"/>
      <c r="GS33" s="295"/>
      <c r="GT33" s="295"/>
      <c r="GU33" s="295"/>
      <c r="GV33" s="295"/>
      <c r="GW33" s="295"/>
      <c r="GX33" s="295"/>
      <c r="GY33" s="295"/>
      <c r="GZ33" s="295"/>
      <c r="HA33" s="295"/>
      <c r="HB33" s="295"/>
      <c r="HC33" s="295"/>
      <c r="HD33" s="295"/>
      <c r="HE33" s="295"/>
      <c r="HF33" s="295"/>
      <c r="HG33" s="295"/>
      <c r="HH33" s="295"/>
      <c r="HI33" s="295"/>
      <c r="HJ33" s="295"/>
      <c r="HK33" s="295"/>
      <c r="HL33" s="295"/>
      <c r="HM33" s="295"/>
      <c r="HN33" s="295"/>
      <c r="HO33" s="295"/>
      <c r="HP33" s="295"/>
      <c r="HQ33" s="295"/>
      <c r="HR33" s="295"/>
      <c r="HS33" s="295"/>
      <c r="HT33" s="295"/>
      <c r="HU33" s="295"/>
      <c r="HV33" s="295"/>
      <c r="HW33" s="295"/>
      <c r="HX33" s="295"/>
      <c r="HY33" s="295"/>
      <c r="HZ33" s="295"/>
      <c r="IA33" s="295"/>
      <c r="IB33" s="295"/>
      <c r="IC33" s="295"/>
      <c r="ID33" s="295"/>
      <c r="IE33" s="295"/>
      <c r="IF33" s="295"/>
      <c r="IG33" s="295"/>
      <c r="IH33" s="295"/>
      <c r="II33" s="295"/>
      <c r="IJ33" s="295"/>
      <c r="IK33" s="295"/>
      <c r="IL33" s="295"/>
      <c r="IM33" s="295"/>
      <c r="IN33" s="295"/>
      <c r="IO33" s="295"/>
      <c r="IP33" s="295"/>
      <c r="IQ33" s="295"/>
      <c r="IR33" s="295"/>
      <c r="IS33" s="295"/>
      <c r="IT33" s="295"/>
      <c r="IU33" s="295"/>
      <c r="IV33" s="295"/>
      <c r="IW33" s="295"/>
    </row>
    <row r="34" customFormat="false" ht="12" hidden="false" customHeight="true" outlineLevel="0" collapsed="false">
      <c r="A34" s="294"/>
      <c r="B34" s="99"/>
      <c r="C34" s="97"/>
      <c r="D34" s="94"/>
      <c r="E34" s="94"/>
      <c r="F34" s="94"/>
      <c r="G34" s="94"/>
      <c r="H34" s="94"/>
      <c r="I34" s="94"/>
      <c r="J34" s="94"/>
      <c r="K34" s="94"/>
      <c r="L34" s="94"/>
      <c r="M34" s="94"/>
      <c r="N34" s="94"/>
      <c r="O34" s="94"/>
      <c r="P34" s="283"/>
      <c r="AS34" s="154"/>
      <c r="AT34" s="154"/>
      <c r="AU34" s="154"/>
      <c r="AV34" s="154"/>
      <c r="AW34" s="154"/>
      <c r="AX34" s="154"/>
      <c r="AY34" s="154"/>
      <c r="AZ34" s="154"/>
      <c r="BA34" s="154"/>
      <c r="BB34" s="154"/>
      <c r="BC34" s="154"/>
      <c r="BD34" s="154"/>
      <c r="BE34" s="154"/>
      <c r="BF34" s="154"/>
      <c r="BG34" s="154"/>
      <c r="BH34" s="154"/>
      <c r="BI34" s="154"/>
      <c r="BJ34" s="154"/>
      <c r="BK34" s="154"/>
      <c r="BL34" s="154"/>
      <c r="BM34" s="154"/>
      <c r="BN34" s="154"/>
      <c r="BO34" s="154"/>
      <c r="BP34" s="154"/>
      <c r="BQ34" s="154"/>
      <c r="BR34" s="154"/>
      <c r="BS34" s="154"/>
      <c r="BT34" s="154"/>
      <c r="BU34" s="154"/>
      <c r="BV34" s="154"/>
      <c r="BW34" s="154"/>
      <c r="BX34" s="154"/>
      <c r="BY34" s="154"/>
      <c r="BZ34" s="154"/>
      <c r="CA34" s="154"/>
      <c r="CB34" s="154"/>
      <c r="CC34" s="154"/>
      <c r="CD34" s="154"/>
      <c r="CE34" s="154"/>
      <c r="CF34" s="154"/>
      <c r="CG34" s="154"/>
      <c r="CH34" s="154"/>
      <c r="CI34" s="154"/>
      <c r="CJ34" s="154"/>
      <c r="CK34" s="154"/>
      <c r="CL34" s="154"/>
      <c r="CM34" s="154"/>
      <c r="CN34" s="154"/>
      <c r="CO34" s="154"/>
      <c r="CP34" s="154"/>
      <c r="CQ34" s="154"/>
      <c r="CR34" s="154"/>
      <c r="CS34" s="154"/>
      <c r="CT34" s="154"/>
      <c r="CU34" s="154"/>
      <c r="CV34" s="154"/>
      <c r="CW34" s="154"/>
      <c r="CX34" s="154"/>
      <c r="CY34" s="154"/>
      <c r="CZ34" s="154"/>
      <c r="DA34" s="154"/>
      <c r="DB34" s="154"/>
      <c r="DC34" s="154"/>
      <c r="DD34" s="154"/>
      <c r="DE34" s="154"/>
      <c r="DF34" s="154"/>
      <c r="DG34" s="154"/>
      <c r="DH34" s="154"/>
      <c r="DI34" s="154"/>
      <c r="DJ34" s="154"/>
      <c r="DK34" s="154"/>
      <c r="DL34" s="154"/>
      <c r="DM34" s="154"/>
      <c r="DN34" s="154"/>
      <c r="DO34" s="154"/>
      <c r="DP34" s="154"/>
      <c r="DQ34" s="154"/>
      <c r="DR34" s="154"/>
      <c r="DS34" s="154"/>
      <c r="DT34" s="154"/>
      <c r="DU34" s="154"/>
      <c r="DV34" s="154"/>
      <c r="DW34" s="154"/>
      <c r="DX34" s="154"/>
      <c r="DY34" s="154"/>
      <c r="DZ34" s="154"/>
      <c r="EA34" s="154"/>
      <c r="EB34" s="154"/>
      <c r="EC34" s="154"/>
      <c r="ED34" s="154"/>
      <c r="EE34" s="154"/>
      <c r="EF34" s="154"/>
      <c r="EG34" s="154"/>
      <c r="EH34" s="154"/>
      <c r="EI34" s="154"/>
      <c r="EJ34" s="154"/>
      <c r="EK34" s="154"/>
      <c r="EL34" s="154"/>
      <c r="EM34" s="154"/>
      <c r="EN34" s="154"/>
      <c r="EO34" s="154"/>
      <c r="EP34" s="154"/>
      <c r="EQ34" s="154"/>
      <c r="ER34" s="154"/>
      <c r="ES34" s="154"/>
      <c r="ET34" s="154"/>
      <c r="EU34" s="154"/>
      <c r="EV34" s="154"/>
      <c r="EW34" s="154"/>
      <c r="EX34" s="154"/>
      <c r="EY34" s="154"/>
      <c r="EZ34" s="154"/>
      <c r="FA34" s="154"/>
      <c r="FB34" s="154"/>
      <c r="FC34" s="154"/>
      <c r="FD34" s="154"/>
      <c r="FE34" s="154"/>
      <c r="FF34" s="154"/>
      <c r="FG34" s="154"/>
      <c r="FH34" s="154"/>
      <c r="FI34" s="154"/>
      <c r="FJ34" s="154"/>
      <c r="FK34" s="154"/>
      <c r="FL34" s="154"/>
      <c r="FM34" s="154"/>
      <c r="FN34" s="154"/>
      <c r="FO34" s="154"/>
      <c r="FP34" s="154"/>
      <c r="FQ34" s="154"/>
      <c r="FR34" s="154"/>
      <c r="FS34" s="154"/>
      <c r="FT34" s="154"/>
      <c r="FU34" s="154"/>
      <c r="FV34" s="154"/>
      <c r="FW34" s="154"/>
      <c r="FX34" s="154"/>
      <c r="FY34" s="154"/>
      <c r="FZ34" s="154"/>
      <c r="GA34" s="154"/>
      <c r="GB34" s="154"/>
      <c r="GC34" s="154"/>
      <c r="GD34" s="154"/>
      <c r="GE34" s="154"/>
      <c r="GF34" s="154"/>
      <c r="GG34" s="154"/>
      <c r="GH34" s="154"/>
      <c r="GI34" s="154"/>
      <c r="GJ34" s="154"/>
      <c r="GK34" s="154"/>
      <c r="GL34" s="154"/>
      <c r="GM34" s="154"/>
      <c r="GN34" s="154"/>
      <c r="GO34" s="154"/>
      <c r="GP34" s="154"/>
      <c r="GQ34" s="154"/>
      <c r="GR34" s="154"/>
      <c r="GS34" s="154"/>
      <c r="GT34" s="154"/>
      <c r="GU34" s="154"/>
      <c r="GV34" s="154"/>
      <c r="GW34" s="154"/>
      <c r="GX34" s="154"/>
      <c r="GY34" s="154"/>
      <c r="GZ34" s="154"/>
      <c r="HA34" s="154"/>
      <c r="HB34" s="154"/>
      <c r="HC34" s="154"/>
      <c r="HD34" s="154"/>
      <c r="HE34" s="154"/>
      <c r="HF34" s="154"/>
      <c r="HG34" s="154"/>
      <c r="HH34" s="154"/>
      <c r="HI34" s="154"/>
      <c r="HJ34" s="154"/>
      <c r="HK34" s="154"/>
      <c r="HL34" s="154"/>
      <c r="HM34" s="154"/>
      <c r="HN34" s="154"/>
      <c r="HO34" s="154"/>
      <c r="HP34" s="154"/>
      <c r="HQ34" s="154"/>
      <c r="HR34" s="154"/>
      <c r="HS34" s="154"/>
      <c r="HT34" s="154"/>
      <c r="HU34" s="154"/>
      <c r="HV34" s="154"/>
      <c r="HW34" s="154"/>
      <c r="HX34" s="154"/>
      <c r="HY34" s="154"/>
      <c r="HZ34" s="154"/>
      <c r="IA34" s="154"/>
      <c r="IB34" s="154"/>
      <c r="IC34" s="154"/>
      <c r="ID34" s="154"/>
      <c r="IE34" s="154"/>
      <c r="IF34" s="154"/>
      <c r="IG34" s="154"/>
      <c r="IH34" s="154"/>
      <c r="II34" s="154"/>
      <c r="IJ34" s="154"/>
      <c r="IK34" s="154"/>
      <c r="IL34" s="154"/>
      <c r="IM34" s="154"/>
      <c r="IN34" s="154"/>
      <c r="IO34" s="154"/>
      <c r="IP34" s="154"/>
      <c r="IQ34" s="154"/>
      <c r="IR34" s="154"/>
      <c r="IS34" s="154"/>
      <c r="IT34" s="154"/>
      <c r="IU34" s="154"/>
      <c r="IV34" s="154"/>
      <c r="IW34" s="154"/>
    </row>
    <row r="35" customFormat="false" ht="12" hidden="false" customHeight="true" outlineLevel="0" collapsed="false">
      <c r="A35" s="296"/>
      <c r="B35" s="297" t="s">
        <v>150</v>
      </c>
      <c r="C35" s="298"/>
      <c r="D35" s="299" t="n">
        <f aca="false">D31+D33</f>
        <v>121728.191417692</v>
      </c>
      <c r="E35" s="299" t="n">
        <f aca="false">E31+E33</f>
        <v>127173.535167692</v>
      </c>
      <c r="F35" s="299" t="n">
        <f aca="false">F31+F33</f>
        <v>127173.535167692</v>
      </c>
      <c r="G35" s="299" t="n">
        <f aca="false">G31+G33</f>
        <v>127173.535167692</v>
      </c>
      <c r="H35" s="299" t="n">
        <f aca="false">H31+H33</f>
        <v>127173.535167692</v>
      </c>
      <c r="I35" s="299" t="n">
        <f aca="false">I31+I33</f>
        <v>127173.535167692</v>
      </c>
      <c r="J35" s="299" t="n">
        <f aca="false">J31+J33</f>
        <v>127173.535167692</v>
      </c>
      <c r="K35" s="299" t="n">
        <f aca="false">K31+K33</f>
        <v>127173.535167692</v>
      </c>
      <c r="L35" s="299" t="n">
        <f aca="false">L31+L33</f>
        <v>127173.535167692</v>
      </c>
      <c r="M35" s="299" t="n">
        <f aca="false">M31+M33</f>
        <v>127173.535167692</v>
      </c>
      <c r="N35" s="299" t="n">
        <f aca="false">N31+N33</f>
        <v>127173.535167692</v>
      </c>
      <c r="O35" s="299" t="n">
        <f aca="false">O31+O33</f>
        <v>127173.535167692</v>
      </c>
      <c r="P35" s="300" t="n">
        <f aca="false">P31+P33</f>
        <v>1520637.0782623</v>
      </c>
      <c r="Q35" s="293"/>
      <c r="AA35" s="293"/>
      <c r="AK35" s="293"/>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c r="IW35" s="301"/>
    </row>
    <row r="36" customFormat="false" ht="12.75" hidden="false" customHeight="false" outlineLevel="0" collapsed="false">
      <c r="A36" s="46"/>
      <c r="D36" s="293"/>
    </row>
    <row r="37" customFormat="false" ht="12.75" hidden="false" customHeight="false" outlineLevel="0" collapsed="false">
      <c r="A37" s="302" t="str">
        <f aca="true">CELL("FILENAME")</f>
        <v>'file:///mnt/12tb/@roms/datasets/enron/EDRM Enron Email Data Set v2 XML/filtered-attachments/xls/Power_CBO_2002_Plan_Expense.xls'#$Summary</v>
      </c>
      <c r="D37" s="293"/>
    </row>
    <row r="38" customFormat="false" ht="12.75" hidden="false" customHeight="false" outlineLevel="0" collapsed="false">
      <c r="A38" s="46"/>
      <c r="D38" s="293"/>
    </row>
    <row r="39" customFormat="false" ht="12.75" hidden="false" customHeight="false" outlineLevel="0" collapsed="false">
      <c r="A39" s="46"/>
      <c r="D39" s="293"/>
    </row>
    <row r="40" customFormat="false" ht="12.75" hidden="false" customHeight="false" outlineLevel="0" collapsed="false">
      <c r="A40" s="46"/>
      <c r="D40" s="293"/>
    </row>
    <row r="41" customFormat="false" ht="12.75" hidden="false" customHeight="false" outlineLevel="0" collapsed="false">
      <c r="A41" s="46"/>
      <c r="D41" s="293"/>
    </row>
    <row r="42" customFormat="false" ht="12.75" hidden="false" customHeight="false" outlineLevel="0" collapsed="false">
      <c r="A42" s="46"/>
      <c r="D42" s="293"/>
    </row>
    <row r="43" customFormat="false" ht="12.75" hidden="false" customHeight="false" outlineLevel="0" collapsed="false">
      <c r="A43" s="46"/>
      <c r="D43" s="293"/>
    </row>
    <row r="44" customFormat="false" ht="12.75" hidden="false" customHeight="false" outlineLevel="0" collapsed="false">
      <c r="A44" s="46"/>
      <c r="D44" s="293"/>
    </row>
    <row r="45" customFormat="false" ht="12.75" hidden="false" customHeight="false" outlineLevel="0" collapsed="false">
      <c r="A45" s="46"/>
      <c r="D45" s="293"/>
    </row>
    <row r="46" customFormat="false" ht="12.75" hidden="false" customHeight="false" outlineLevel="0" collapsed="false">
      <c r="A46" s="46"/>
      <c r="D46" s="293"/>
    </row>
    <row r="47" customFormat="false" ht="12.75" hidden="false" customHeight="false" outlineLevel="0" collapsed="false">
      <c r="A47" s="46"/>
      <c r="D47" s="293"/>
    </row>
    <row r="48" customFormat="false" ht="12.75" hidden="false" customHeight="false" outlineLevel="0" collapsed="false">
      <c r="A48" s="46"/>
      <c r="D48" s="293"/>
    </row>
    <row r="49" customFormat="false" ht="12.75" hidden="false" customHeight="false" outlineLevel="0" collapsed="false">
      <c r="A49" s="46"/>
      <c r="D49" s="293"/>
    </row>
    <row r="50" customFormat="false" ht="12.75" hidden="false" customHeight="false" outlineLevel="0" collapsed="false">
      <c r="A50" s="46"/>
      <c r="D50" s="293"/>
    </row>
    <row r="51" customFormat="false" ht="12.75" hidden="false" customHeight="false" outlineLevel="0" collapsed="false">
      <c r="A51" s="46"/>
      <c r="D51" s="293"/>
    </row>
    <row r="52" customFormat="false" ht="12.75" hidden="false" customHeight="false" outlineLevel="0" collapsed="false">
      <c r="A52" s="46"/>
      <c r="D52" s="293"/>
    </row>
    <row r="53" customFormat="false" ht="12.75" hidden="false" customHeight="false" outlineLevel="0" collapsed="false">
      <c r="A53" s="46"/>
      <c r="D53" s="293"/>
    </row>
    <row r="54" customFormat="false" ht="12.75" hidden="false" customHeight="false" outlineLevel="0" collapsed="false">
      <c r="A54" s="46"/>
      <c r="D54" s="293"/>
    </row>
    <row r="55" customFormat="false" ht="12.75" hidden="false" customHeight="false" outlineLevel="0" collapsed="false">
      <c r="A55" s="46"/>
      <c r="D55" s="293"/>
    </row>
    <row r="56" customFormat="false" ht="12.75" hidden="false" customHeight="false" outlineLevel="0" collapsed="false">
      <c r="A56" s="46"/>
      <c r="D56" s="293"/>
    </row>
    <row r="57" customFormat="false" ht="12.75" hidden="false" customHeight="false" outlineLevel="0" collapsed="false">
      <c r="A57" s="46"/>
      <c r="D57" s="293"/>
    </row>
    <row r="58" customFormat="false" ht="12.75" hidden="false" customHeight="false" outlineLevel="0" collapsed="false">
      <c r="A58" s="46"/>
      <c r="D58" s="293"/>
    </row>
    <row r="59" customFormat="false" ht="12.75" hidden="false" customHeight="false" outlineLevel="0" collapsed="false">
      <c r="A59" s="46"/>
      <c r="D59" s="293"/>
    </row>
    <row r="60" customFormat="false" ht="12.75" hidden="false" customHeight="false" outlineLevel="0" collapsed="false">
      <c r="A60" s="46"/>
      <c r="D60" s="293"/>
    </row>
    <row r="61" customFormat="false" ht="12.75" hidden="false" customHeight="false" outlineLevel="0" collapsed="false">
      <c r="A61" s="46"/>
      <c r="D61" s="293"/>
    </row>
    <row r="62" customFormat="false" ht="12.75" hidden="false" customHeight="false" outlineLevel="0" collapsed="false">
      <c r="A62" s="46"/>
      <c r="D62" s="293"/>
    </row>
    <row r="63" customFormat="false" ht="12.75" hidden="false" customHeight="false" outlineLevel="0" collapsed="false">
      <c r="A63" s="46"/>
      <c r="D63" s="293"/>
    </row>
    <row r="64" customFormat="false" ht="12.75" hidden="false" customHeight="false" outlineLevel="0" collapsed="false">
      <c r="A64" s="46"/>
      <c r="D64" s="293"/>
    </row>
    <row r="65" customFormat="false" ht="12.75" hidden="false" customHeight="false" outlineLevel="0" collapsed="false">
      <c r="A65" s="46"/>
      <c r="D65" s="293"/>
    </row>
    <row r="66" customFormat="false" ht="12.75" hidden="false" customHeight="false" outlineLevel="0" collapsed="false">
      <c r="A66" s="46"/>
      <c r="D66" s="293"/>
    </row>
    <row r="67" customFormat="false" ht="12.75" hidden="false" customHeight="false" outlineLevel="0" collapsed="false">
      <c r="A67" s="46"/>
      <c r="D67" s="293"/>
    </row>
    <row r="68" customFormat="false" ht="12.75" hidden="false" customHeight="false" outlineLevel="0" collapsed="false">
      <c r="A68" s="46"/>
      <c r="D68" s="293"/>
    </row>
    <row r="69" customFormat="false" ht="12.75" hidden="false" customHeight="false" outlineLevel="0" collapsed="false">
      <c r="A69" s="46"/>
      <c r="D69" s="293"/>
    </row>
    <row r="70" customFormat="false" ht="12.75" hidden="false" customHeight="false" outlineLevel="0" collapsed="false">
      <c r="A70" s="46"/>
      <c r="D70" s="293"/>
    </row>
    <row r="71" customFormat="false" ht="12.75" hidden="false" customHeight="false" outlineLevel="0" collapsed="false">
      <c r="A71" s="46"/>
      <c r="D71" s="293"/>
    </row>
    <row r="72" customFormat="false" ht="12.75" hidden="false" customHeight="false" outlineLevel="0" collapsed="false">
      <c r="A72" s="46"/>
      <c r="D72" s="293"/>
    </row>
    <row r="73" customFormat="false" ht="12.75" hidden="false" customHeight="false" outlineLevel="0" collapsed="false">
      <c r="A73" s="46"/>
      <c r="D73" s="293"/>
    </row>
    <row r="74" customFormat="false" ht="12.75" hidden="false" customHeight="false" outlineLevel="0" collapsed="false">
      <c r="A74" s="46"/>
    </row>
    <row r="75" customFormat="false" ht="12.75" hidden="false" customHeight="false" outlineLevel="0" collapsed="false">
      <c r="A75" s="46"/>
    </row>
    <row r="76" customFormat="false" ht="12.75" hidden="false" customHeight="false" outlineLevel="0" collapsed="false">
      <c r="A76" s="46"/>
    </row>
    <row r="77" customFormat="false" ht="12.75" hidden="false" customHeight="false" outlineLevel="0" collapsed="false">
      <c r="A77" s="46"/>
    </row>
    <row r="78" customFormat="false" ht="12.75" hidden="false" customHeight="false" outlineLevel="0" collapsed="false">
      <c r="A78" s="46"/>
    </row>
    <row r="79" customFormat="false" ht="12.75" hidden="false" customHeight="false" outlineLevel="0" collapsed="false">
      <c r="A79" s="46"/>
    </row>
    <row r="80" customFormat="false" ht="12.75" hidden="false" customHeight="false" outlineLevel="0" collapsed="false">
      <c r="A80" s="46"/>
    </row>
    <row r="81" customFormat="false" ht="12.75" hidden="false" customHeight="false" outlineLevel="0" collapsed="false">
      <c r="A81" s="46"/>
    </row>
    <row r="82" customFormat="false" ht="12.75" hidden="false" customHeight="false" outlineLevel="0" collapsed="false">
      <c r="A82" s="46"/>
    </row>
    <row r="83" customFormat="false" ht="12.75" hidden="false" customHeight="false" outlineLevel="0" collapsed="false">
      <c r="A83" s="46"/>
    </row>
    <row r="84" customFormat="false" ht="12.75" hidden="false" customHeight="false" outlineLevel="0" collapsed="false">
      <c r="A84" s="46"/>
    </row>
    <row r="85" customFormat="false" ht="12.75" hidden="false" customHeight="false" outlineLevel="0" collapsed="false">
      <c r="A85" s="46"/>
    </row>
    <row r="86" customFormat="false" ht="12.75" hidden="false" customHeight="false" outlineLevel="0" collapsed="false">
      <c r="A86" s="46"/>
    </row>
    <row r="87" customFormat="false" ht="12.75" hidden="false" customHeight="false" outlineLevel="0" collapsed="false">
      <c r="A87" s="46"/>
    </row>
    <row r="88" customFormat="false" ht="12.75" hidden="false" customHeight="false" outlineLevel="0" collapsed="false">
      <c r="A88" s="46"/>
    </row>
    <row r="89" customFormat="false" ht="12.75" hidden="false" customHeight="false" outlineLevel="0" collapsed="false">
      <c r="A89" s="46"/>
    </row>
    <row r="90" customFormat="false" ht="12.75" hidden="false" customHeight="false" outlineLevel="0" collapsed="false">
      <c r="A90" s="46"/>
    </row>
    <row r="91" customFormat="false" ht="12.75" hidden="false" customHeight="false" outlineLevel="0" collapsed="false">
      <c r="A91" s="46"/>
    </row>
    <row r="92" customFormat="false" ht="12.75" hidden="false" customHeight="false" outlineLevel="0" collapsed="false">
      <c r="A92" s="46"/>
    </row>
    <row r="93" customFormat="false" ht="12.75" hidden="false" customHeight="false" outlineLevel="0" collapsed="false">
      <c r="A93" s="46"/>
    </row>
    <row r="94" customFormat="false" ht="12.75" hidden="false" customHeight="false" outlineLevel="0" collapsed="false">
      <c r="A94" s="46"/>
    </row>
    <row r="95" customFormat="false" ht="12.75" hidden="false" customHeight="false" outlineLevel="0" collapsed="false">
      <c r="A95" s="46"/>
    </row>
    <row r="96" customFormat="false" ht="12.75" hidden="false" customHeight="false" outlineLevel="0" collapsed="false">
      <c r="A96" s="46"/>
    </row>
    <row r="97" customFormat="false" ht="12.75" hidden="false" customHeight="false" outlineLevel="0" collapsed="false">
      <c r="A97" s="46"/>
    </row>
    <row r="98" customFormat="false" ht="12.75" hidden="false" customHeight="false" outlineLevel="0" collapsed="false">
      <c r="A98" s="46"/>
    </row>
    <row r="99" customFormat="false" ht="12.75" hidden="false" customHeight="false" outlineLevel="0" collapsed="false">
      <c r="A99" s="46"/>
    </row>
    <row r="100" customFormat="false" ht="12.75" hidden="false" customHeight="false" outlineLevel="0" collapsed="false">
      <c r="A100" s="46"/>
    </row>
    <row r="101" customFormat="false" ht="12.75" hidden="false" customHeight="false" outlineLevel="0" collapsed="false">
      <c r="A101" s="46"/>
    </row>
    <row r="102" customFormat="false" ht="12.75" hidden="false" customHeight="false" outlineLevel="0" collapsed="false">
      <c r="A102" s="46"/>
    </row>
    <row r="103" customFormat="false" ht="12.75" hidden="false" customHeight="false" outlineLevel="0" collapsed="false">
      <c r="A103" s="46"/>
    </row>
    <row r="104" customFormat="false" ht="12.75" hidden="false" customHeight="false" outlineLevel="0" collapsed="false">
      <c r="A104" s="46"/>
    </row>
    <row r="105" customFormat="false" ht="12.75" hidden="false" customHeight="false" outlineLevel="0" collapsed="false">
      <c r="A105" s="46"/>
    </row>
    <row r="106" customFormat="false" ht="12.75" hidden="false" customHeight="false" outlineLevel="0" collapsed="false">
      <c r="A106" s="46"/>
    </row>
    <row r="107" customFormat="false" ht="12.75" hidden="false" customHeight="false" outlineLevel="0" collapsed="false">
      <c r="A107" s="46"/>
    </row>
    <row r="108" customFormat="false" ht="12.75" hidden="false" customHeight="false" outlineLevel="0" collapsed="false">
      <c r="A108" s="46"/>
    </row>
    <row r="109" customFormat="false" ht="12.75" hidden="false" customHeight="false" outlineLevel="0" collapsed="false">
      <c r="A109" s="46"/>
    </row>
    <row r="110" customFormat="false" ht="12.75" hidden="false" customHeight="false" outlineLevel="0" collapsed="false">
      <c r="A110" s="46"/>
    </row>
    <row r="111" customFormat="false" ht="12.75" hidden="false" customHeight="false" outlineLevel="0" collapsed="false">
      <c r="A111" s="46"/>
    </row>
    <row r="112" customFormat="false" ht="12.75" hidden="false" customHeight="false" outlineLevel="0" collapsed="false">
      <c r="A112" s="46"/>
    </row>
  </sheetData>
  <printOptions headings="false" gridLines="false" gridLinesSet="true" horizontalCentered="false" verticalCentered="false"/>
  <pageMargins left="0.320138888888889" right="0.209722222222222" top="0.3" bottom="0.1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5234375" defaultRowHeight="12.75" customHeight="true" zeroHeight="false" outlineLevelRow="0" outlineLevelCol="0"/>
  <cols>
    <col collapsed="false" customWidth="true" hidden="false" outlineLevel="0" max="1" min="1" style="303" width="3.32"/>
    <col collapsed="false" customWidth="true" hidden="false" outlineLevel="0" max="2" min="2" style="303" width="31.32"/>
    <col collapsed="false" customWidth="true" hidden="false" outlineLevel="0" max="3" min="3" style="303" width="17.65"/>
    <col collapsed="false" customWidth="true" hidden="false" outlineLevel="0" max="4" min="4" style="303" width="12.65"/>
    <col collapsed="false" customWidth="true" hidden="false" outlineLevel="0" max="5" min="5" style="303" width="12.99"/>
    <col collapsed="false" customWidth="true" hidden="false" outlineLevel="0" max="6" min="6" style="303" width="57.65"/>
    <col collapsed="false" customWidth="true" hidden="false" outlineLevel="0" max="7" min="7" style="304" width="29.99"/>
    <col collapsed="false" customWidth="true" hidden="false" outlineLevel="0" max="8" min="8" style="305" width="15.99"/>
    <col collapsed="false" customWidth="false" hidden="false" outlineLevel="0" max="257" min="9" style="303" width="10.65"/>
  </cols>
  <sheetData>
    <row r="1" customFormat="false" ht="19.5" hidden="false" customHeight="false" outlineLevel="0" collapsed="false">
      <c r="B1" s="306" t="s">
        <v>250</v>
      </c>
      <c r="C1" s="306"/>
      <c r="D1" s="306"/>
      <c r="E1" s="306"/>
      <c r="F1" s="306"/>
      <c r="G1" s="307"/>
      <c r="H1" s="308"/>
      <c r="I1" s="307"/>
      <c r="J1" s="307"/>
    </row>
    <row r="2" customFormat="false" ht="19.5" hidden="false" customHeight="false" outlineLevel="0" collapsed="false">
      <c r="B2" s="309"/>
      <c r="C2" s="309"/>
      <c r="D2" s="309"/>
      <c r="E2" s="309"/>
      <c r="F2" s="309"/>
      <c r="G2" s="307"/>
      <c r="H2" s="308"/>
      <c r="I2" s="307"/>
      <c r="J2" s="307"/>
    </row>
    <row r="3" customFormat="false" ht="19.5" hidden="false" customHeight="false" outlineLevel="0" collapsed="false">
      <c r="B3" s="310" t="s">
        <v>251</v>
      </c>
      <c r="C3" s="309"/>
      <c r="D3" s="309"/>
      <c r="E3" s="309"/>
      <c r="F3" s="309"/>
      <c r="G3" s="307"/>
      <c r="H3" s="308"/>
      <c r="I3" s="307"/>
      <c r="J3" s="307"/>
    </row>
    <row r="4" customFormat="false" ht="31.5" hidden="false" customHeight="false" outlineLevel="0" collapsed="false">
      <c r="A4" s="311"/>
      <c r="B4" s="312" t="s">
        <v>252</v>
      </c>
      <c r="C4" s="313" t="s">
        <v>253</v>
      </c>
      <c r="D4" s="313" t="s">
        <v>254</v>
      </c>
      <c r="E4" s="313" t="s">
        <v>255</v>
      </c>
      <c r="F4" s="313" t="s">
        <v>256</v>
      </c>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1"/>
      <c r="BN4" s="311"/>
      <c r="BO4" s="311"/>
      <c r="BP4" s="311"/>
      <c r="BQ4" s="311"/>
      <c r="BR4" s="311"/>
      <c r="BS4" s="311"/>
      <c r="BT4" s="311"/>
      <c r="BU4" s="311"/>
      <c r="BV4" s="311"/>
      <c r="BW4" s="311"/>
      <c r="BX4" s="311"/>
      <c r="BY4" s="311"/>
      <c r="BZ4" s="311"/>
      <c r="CA4" s="311"/>
      <c r="CB4" s="311"/>
      <c r="CC4" s="311"/>
      <c r="CD4" s="311"/>
      <c r="CE4" s="311"/>
      <c r="CF4" s="311"/>
      <c r="CG4" s="311"/>
      <c r="CH4" s="311"/>
      <c r="CI4" s="311"/>
      <c r="CJ4" s="311"/>
      <c r="CK4" s="311"/>
      <c r="CL4" s="311"/>
      <c r="CM4" s="311"/>
      <c r="CN4" s="311"/>
      <c r="CO4" s="311"/>
      <c r="CP4" s="311"/>
      <c r="CQ4" s="311"/>
      <c r="CR4" s="311"/>
      <c r="CS4" s="311"/>
      <c r="CT4" s="311"/>
      <c r="CU4" s="311"/>
      <c r="CV4" s="311"/>
      <c r="CW4" s="311"/>
      <c r="CX4" s="311"/>
      <c r="CY4" s="311"/>
      <c r="CZ4" s="311"/>
      <c r="DA4" s="311"/>
      <c r="DB4" s="311"/>
      <c r="DC4" s="311"/>
      <c r="DD4" s="311"/>
      <c r="DE4" s="311"/>
      <c r="DF4" s="311"/>
      <c r="DG4" s="311"/>
      <c r="DH4" s="311"/>
      <c r="DI4" s="311"/>
      <c r="DJ4" s="311"/>
      <c r="DK4" s="311"/>
      <c r="DL4" s="311"/>
      <c r="DM4" s="311"/>
      <c r="DN4" s="311"/>
      <c r="DO4" s="311"/>
      <c r="DP4" s="311"/>
      <c r="DQ4" s="311"/>
      <c r="DR4" s="311"/>
      <c r="DS4" s="311"/>
      <c r="DT4" s="311"/>
      <c r="DU4" s="311"/>
      <c r="DV4" s="311"/>
      <c r="DW4" s="311"/>
      <c r="DX4" s="311"/>
      <c r="DY4" s="311"/>
      <c r="DZ4" s="311"/>
      <c r="EA4" s="311"/>
      <c r="EB4" s="311"/>
      <c r="EC4" s="311"/>
      <c r="ED4" s="311"/>
      <c r="EE4" s="311"/>
      <c r="EF4" s="311"/>
      <c r="EG4" s="311"/>
      <c r="EH4" s="311"/>
      <c r="EI4" s="311"/>
      <c r="EJ4" s="311"/>
      <c r="EK4" s="311"/>
      <c r="EL4" s="311"/>
      <c r="EM4" s="311"/>
      <c r="EN4" s="311"/>
      <c r="EO4" s="311"/>
      <c r="EP4" s="311"/>
      <c r="EQ4" s="311"/>
      <c r="ER4" s="311"/>
      <c r="ES4" s="311"/>
      <c r="ET4" s="311"/>
      <c r="EU4" s="311"/>
      <c r="EV4" s="311"/>
      <c r="EW4" s="311"/>
      <c r="EX4" s="311"/>
      <c r="EY4" s="311"/>
      <c r="EZ4" s="311"/>
      <c r="FA4" s="311"/>
      <c r="FB4" s="311"/>
      <c r="FC4" s="311"/>
      <c r="FD4" s="311"/>
      <c r="FE4" s="311"/>
      <c r="FF4" s="311"/>
      <c r="FG4" s="311"/>
      <c r="FH4" s="311"/>
      <c r="FI4" s="311"/>
      <c r="FJ4" s="311"/>
      <c r="FK4" s="311"/>
      <c r="FL4" s="311"/>
      <c r="FM4" s="311"/>
      <c r="FN4" s="311"/>
      <c r="FO4" s="311"/>
      <c r="FP4" s="311"/>
      <c r="FQ4" s="311"/>
      <c r="FR4" s="311"/>
      <c r="FS4" s="311"/>
      <c r="FT4" s="311"/>
      <c r="FU4" s="311"/>
      <c r="FV4" s="311"/>
      <c r="FW4" s="311"/>
      <c r="FX4" s="311"/>
      <c r="FY4" s="311"/>
      <c r="FZ4" s="311"/>
      <c r="GA4" s="311"/>
      <c r="GB4" s="311"/>
      <c r="GC4" s="311"/>
      <c r="GD4" s="311"/>
      <c r="GE4" s="311"/>
      <c r="GF4" s="311"/>
      <c r="GG4" s="311"/>
      <c r="GH4" s="311"/>
      <c r="GI4" s="311"/>
      <c r="GJ4" s="311"/>
      <c r="GK4" s="311"/>
      <c r="GL4" s="311"/>
      <c r="GM4" s="311"/>
      <c r="GN4" s="311"/>
      <c r="GO4" s="311"/>
      <c r="GP4" s="311"/>
      <c r="GQ4" s="311"/>
      <c r="GR4" s="311"/>
      <c r="GS4" s="311"/>
      <c r="GT4" s="311"/>
      <c r="GU4" s="311"/>
      <c r="GV4" s="311"/>
      <c r="GW4" s="311"/>
      <c r="GX4" s="311"/>
      <c r="GY4" s="311"/>
      <c r="GZ4" s="311"/>
      <c r="HA4" s="311"/>
      <c r="HB4" s="311"/>
      <c r="HC4" s="311"/>
      <c r="HD4" s="311"/>
      <c r="HE4" s="311"/>
      <c r="HF4" s="311"/>
      <c r="HG4" s="311"/>
      <c r="HH4" s="311"/>
      <c r="HI4" s="311"/>
      <c r="HJ4" s="311"/>
      <c r="HK4" s="311"/>
      <c r="HL4" s="311"/>
      <c r="HM4" s="311"/>
      <c r="HN4" s="311"/>
      <c r="HO4" s="311"/>
      <c r="HP4" s="311"/>
      <c r="HQ4" s="311"/>
      <c r="HR4" s="311"/>
      <c r="HS4" s="311"/>
      <c r="HT4" s="311"/>
      <c r="HU4" s="311"/>
      <c r="HV4" s="311"/>
      <c r="HW4" s="311"/>
      <c r="HX4" s="311"/>
      <c r="HY4" s="311"/>
      <c r="HZ4" s="311"/>
      <c r="IA4" s="311"/>
      <c r="IB4" s="311"/>
      <c r="IC4" s="311"/>
      <c r="ID4" s="311"/>
      <c r="IE4" s="311"/>
      <c r="IF4" s="311"/>
      <c r="IG4" s="311"/>
      <c r="IH4" s="311"/>
      <c r="II4" s="311"/>
      <c r="IJ4" s="311"/>
      <c r="IK4" s="311"/>
      <c r="IL4" s="311"/>
      <c r="IM4" s="311"/>
      <c r="IN4" s="311"/>
      <c r="IO4" s="311"/>
      <c r="IP4" s="311"/>
      <c r="IQ4" s="311"/>
      <c r="IR4" s="311"/>
      <c r="IS4" s="311"/>
      <c r="IT4" s="311"/>
      <c r="IU4" s="311"/>
      <c r="IV4" s="311"/>
      <c r="IW4" s="311"/>
    </row>
    <row r="5" customFormat="false" ht="12.75" hidden="false" customHeight="false" outlineLevel="0" collapsed="false">
      <c r="B5" s="304"/>
      <c r="G5" s="303"/>
      <c r="H5" s="303"/>
    </row>
    <row r="6" customFormat="false" ht="12.75" hidden="false" customHeight="false" outlineLevel="0" collapsed="false">
      <c r="B6" s="304" t="s">
        <v>257</v>
      </c>
      <c r="C6" s="314"/>
      <c r="F6" s="315" t="s">
        <v>258</v>
      </c>
      <c r="G6" s="303"/>
      <c r="H6" s="303"/>
    </row>
    <row r="7" customFormat="false" ht="51" hidden="false" customHeight="false" outlineLevel="0" collapsed="false">
      <c r="B7" s="304" t="s">
        <v>259</v>
      </c>
      <c r="C7" s="314"/>
      <c r="F7" s="316" t="s">
        <v>260</v>
      </c>
      <c r="G7" s="303"/>
      <c r="H7" s="303"/>
    </row>
    <row r="8" customFormat="false" ht="12.75" hidden="false" customHeight="false" outlineLevel="0" collapsed="false">
      <c r="B8" s="304" t="s">
        <v>261</v>
      </c>
      <c r="C8" s="314"/>
      <c r="F8" s="315" t="s">
        <v>258</v>
      </c>
      <c r="G8" s="303"/>
      <c r="H8" s="303"/>
    </row>
    <row r="9" customFormat="false" ht="12.75" hidden="false" customHeight="false" outlineLevel="0" collapsed="false">
      <c r="B9" s="304" t="s">
        <v>262</v>
      </c>
      <c r="C9" s="314"/>
      <c r="F9" s="315" t="s">
        <v>263</v>
      </c>
      <c r="G9" s="303"/>
      <c r="H9" s="303"/>
    </row>
    <row r="10" customFormat="false" ht="12.75" hidden="false" customHeight="false" outlineLevel="0" collapsed="false">
      <c r="B10" s="304" t="s">
        <v>264</v>
      </c>
      <c r="C10" s="314"/>
      <c r="F10" s="315" t="s">
        <v>258</v>
      </c>
      <c r="G10" s="303"/>
      <c r="H10" s="303"/>
    </row>
    <row r="11" customFormat="false" ht="12.75" hidden="false" customHeight="false" outlineLevel="0" collapsed="false">
      <c r="B11" s="304" t="s">
        <v>265</v>
      </c>
      <c r="C11" s="314"/>
      <c r="F11" s="315" t="s">
        <v>266</v>
      </c>
      <c r="G11" s="303"/>
      <c r="H11" s="303"/>
    </row>
    <row r="12" customFormat="false" ht="38.25" hidden="false" customHeight="false" outlineLevel="0" collapsed="false">
      <c r="B12" s="304" t="s">
        <v>267</v>
      </c>
      <c r="C12" s="314"/>
      <c r="F12" s="316" t="s">
        <v>268</v>
      </c>
      <c r="G12" s="303"/>
      <c r="H12" s="303"/>
    </row>
    <row r="13" customFormat="false" ht="12.75" hidden="false" customHeight="false" outlineLevel="0" collapsed="false">
      <c r="B13" s="304" t="s">
        <v>269</v>
      </c>
      <c r="C13" s="314"/>
      <c r="F13" s="303" t="s">
        <v>270</v>
      </c>
      <c r="G13" s="303"/>
      <c r="H13" s="303"/>
    </row>
    <row r="14" customFormat="false" ht="12.75" hidden="false" customHeight="false" outlineLevel="0" collapsed="false">
      <c r="B14" s="304" t="s">
        <v>271</v>
      </c>
      <c r="C14" s="314"/>
      <c r="F14" s="303" t="s">
        <v>272</v>
      </c>
      <c r="G14" s="303"/>
      <c r="H14" s="303"/>
    </row>
    <row r="15" customFormat="false" ht="38.25" hidden="false" customHeight="false" outlineLevel="0" collapsed="false">
      <c r="A15" s="307" t="s">
        <v>32</v>
      </c>
      <c r="B15" s="304" t="s">
        <v>273</v>
      </c>
      <c r="C15" s="314" t="n">
        <f aca="false">(D15*E15)*12</f>
        <v>2496</v>
      </c>
      <c r="D15" s="303" t="n">
        <v>100</v>
      </c>
      <c r="E15" s="303" t="n">
        <v>2.08</v>
      </c>
      <c r="F15" s="316" t="s">
        <v>274</v>
      </c>
      <c r="G15" s="303"/>
      <c r="H15" s="303"/>
    </row>
    <row r="16" customFormat="false" ht="12.75" hidden="false" customHeight="false" outlineLevel="0" collapsed="false">
      <c r="B16" s="304" t="s">
        <v>275</v>
      </c>
      <c r="C16" s="314" t="n">
        <f aca="false">(D16*E16)*12</f>
        <v>36</v>
      </c>
      <c r="D16" s="303" t="n">
        <v>100</v>
      </c>
      <c r="E16" s="303" t="n">
        <v>0.03</v>
      </c>
      <c r="F16" s="315" t="s">
        <v>276</v>
      </c>
      <c r="G16" s="303"/>
      <c r="H16" s="303"/>
    </row>
    <row r="17" customFormat="false" ht="12.75" hidden="false" customHeight="false" outlineLevel="0" collapsed="false">
      <c r="B17" s="304" t="s">
        <v>277</v>
      </c>
      <c r="C17" s="314" t="n">
        <f aca="false">(D17*E17)*12</f>
        <v>60</v>
      </c>
      <c r="D17" s="303" t="n">
        <v>100</v>
      </c>
      <c r="E17" s="303" t="n">
        <v>0.05</v>
      </c>
      <c r="F17" s="315" t="s">
        <v>276</v>
      </c>
      <c r="G17" s="303"/>
      <c r="H17" s="303"/>
    </row>
    <row r="18" customFormat="false" ht="12.75" hidden="false" customHeight="false" outlineLevel="0" collapsed="false">
      <c r="B18" s="304" t="s">
        <v>278</v>
      </c>
      <c r="C18" s="314" t="n">
        <f aca="false">(D18*E18)*12</f>
        <v>84</v>
      </c>
      <c r="D18" s="303" t="n">
        <v>100</v>
      </c>
      <c r="E18" s="303" t="n">
        <v>0.07</v>
      </c>
      <c r="F18" s="315" t="s">
        <v>276</v>
      </c>
      <c r="G18" s="303"/>
      <c r="H18" s="303"/>
    </row>
    <row r="19" customFormat="false" ht="38.25" hidden="false" customHeight="false" outlineLevel="0" collapsed="false">
      <c r="B19" s="304" t="s">
        <v>279</v>
      </c>
      <c r="C19" s="314" t="n">
        <f aca="false">(D19*E19)*12</f>
        <v>48</v>
      </c>
      <c r="D19" s="303" t="n">
        <v>100</v>
      </c>
      <c r="E19" s="303" t="n">
        <v>0.04</v>
      </c>
      <c r="F19" s="316" t="s">
        <v>280</v>
      </c>
      <c r="G19" s="303"/>
      <c r="H19" s="303"/>
    </row>
    <row r="20" customFormat="false" ht="12.75" hidden="false" customHeight="false" outlineLevel="0" collapsed="false">
      <c r="B20" s="304" t="s">
        <v>281</v>
      </c>
      <c r="C20" s="314" t="n">
        <f aca="false">(D20*E20)*12</f>
        <v>45</v>
      </c>
      <c r="D20" s="303" t="n">
        <v>1</v>
      </c>
      <c r="E20" s="303" t="n">
        <v>3.75</v>
      </c>
      <c r="F20" s="315" t="s">
        <v>282</v>
      </c>
      <c r="G20" s="303"/>
      <c r="H20" s="303"/>
    </row>
    <row r="21" customFormat="false" ht="12.75" hidden="false" customHeight="false" outlineLevel="0" collapsed="false">
      <c r="B21" s="304" t="s">
        <v>283</v>
      </c>
      <c r="C21" s="317" t="n">
        <f aca="false">(D21*E21)*12</f>
        <v>168.96</v>
      </c>
      <c r="D21" s="303" t="n">
        <v>1</v>
      </c>
      <c r="E21" s="303" t="n">
        <v>14.08</v>
      </c>
      <c r="F21" s="303" t="s">
        <v>282</v>
      </c>
      <c r="G21" s="303"/>
      <c r="H21" s="303"/>
    </row>
    <row r="22" customFormat="false" ht="12.75" hidden="false" customHeight="false" outlineLevel="0" collapsed="false">
      <c r="B22" s="304"/>
      <c r="C22" s="314" t="n">
        <f aca="false">SUM(C6:C21)</f>
        <v>2937.96</v>
      </c>
      <c r="G22" s="303"/>
      <c r="H22" s="303"/>
    </row>
    <row r="23" customFormat="false" ht="12.75" hidden="false" customHeight="false" outlineLevel="0" collapsed="false">
      <c r="B23" s="304"/>
      <c r="C23" s="314"/>
      <c r="G23" s="303"/>
      <c r="H23" s="303"/>
    </row>
    <row r="24" customFormat="false" ht="12.75" hidden="false" customHeight="false" outlineLevel="0" collapsed="false">
      <c r="B24" s="304"/>
      <c r="G24" s="303"/>
      <c r="H24" s="303"/>
    </row>
    <row r="25" customFormat="false" ht="13.5" hidden="false" customHeight="false" outlineLevel="0" collapsed="false">
      <c r="B25" s="304"/>
      <c r="G25" s="303"/>
      <c r="H25" s="303"/>
    </row>
    <row r="26" customFormat="false" ht="12.75" hidden="false" customHeight="false" outlineLevel="0" collapsed="false">
      <c r="B26" s="318" t="s">
        <v>284</v>
      </c>
      <c r="C26" s="319"/>
      <c r="D26" s="319"/>
      <c r="E26" s="319"/>
      <c r="F26" s="320"/>
      <c r="G26" s="303"/>
      <c r="H26" s="303"/>
    </row>
    <row r="27" customFormat="false" ht="13.5" hidden="false" customHeight="false" outlineLevel="0" collapsed="false">
      <c r="B27" s="321" t="s">
        <v>285</v>
      </c>
      <c r="C27" s="322"/>
      <c r="D27" s="322"/>
      <c r="E27" s="322"/>
      <c r="F27" s="323"/>
      <c r="G27" s="303"/>
      <c r="H27" s="303"/>
    </row>
    <row r="28" customFormat="false" ht="12.75" hidden="false" customHeight="false" outlineLevel="0" collapsed="false">
      <c r="F28" s="304"/>
      <c r="G28" s="305"/>
      <c r="H28" s="303"/>
    </row>
    <row r="29" customFormat="false" ht="12.75" hidden="false" customHeight="false" outlineLevel="0" collapsed="false">
      <c r="F29" s="304"/>
      <c r="G29" s="305"/>
      <c r="H29" s="303"/>
    </row>
    <row r="30" customFormat="false" ht="12.75" hidden="false" customHeight="false" outlineLevel="0" collapsed="false">
      <c r="F30" s="304"/>
      <c r="G30" s="305"/>
      <c r="H30" s="303"/>
    </row>
  </sheetData>
  <mergeCells count="1">
    <mergeCell ref="B1:F1"/>
  </mergeCells>
  <printOptions headings="false" gridLines="false" gridLinesSet="true" horizontalCentered="false" verticalCentered="false"/>
  <pageMargins left="0.359722222222222" right="0.279861111111111" top="0.984027777777778" bottom="0.870138888888889"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F1039"/>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F17" activeCellId="0" sqref="F17"/>
    </sheetView>
  </sheetViews>
  <sheetFormatPr defaultColWidth="9.0546875" defaultRowHeight="12.75" customHeight="true" zeroHeight="false" outlineLevelRow="0" outlineLevelCol="0"/>
  <cols>
    <col collapsed="false" customWidth="true" hidden="false" outlineLevel="0" max="2" min="2" style="0" width="4.32"/>
    <col collapsed="false" customWidth="true" hidden="false" outlineLevel="0" max="4" min="4" style="0" width="51.65"/>
    <col collapsed="false" customWidth="true" hidden="false" outlineLevel="0" max="5" min="5" style="0" width="2.15"/>
    <col collapsed="false" customWidth="true" hidden="false" outlineLevel="0" max="6" min="6" style="0" width="51.65"/>
  </cols>
  <sheetData>
    <row r="1" customFormat="false" ht="12.75" hidden="false" customHeight="false" outlineLevel="0" collapsed="false">
      <c r="B1" s="324" t="s">
        <v>239</v>
      </c>
      <c r="C1" s="325"/>
      <c r="D1" s="326"/>
      <c r="E1" s="327"/>
      <c r="F1" s="328"/>
    </row>
    <row r="2" customFormat="false" ht="24.75" hidden="false" customHeight="true" outlineLevel="0" collapsed="false">
      <c r="B2" s="324"/>
      <c r="C2" s="325" t="n">
        <v>52001500</v>
      </c>
      <c r="D2" s="326" t="s">
        <v>286</v>
      </c>
      <c r="E2" s="327"/>
      <c r="F2" s="328" t="s">
        <v>287</v>
      </c>
    </row>
    <row r="3" customFormat="false" ht="24.75" hidden="false" customHeight="true" outlineLevel="0" collapsed="false">
      <c r="B3" s="324"/>
      <c r="C3" s="325" t="n">
        <v>52002000</v>
      </c>
      <c r="D3" s="329" t="s">
        <v>288</v>
      </c>
      <c r="E3" s="327"/>
      <c r="F3" s="328" t="s">
        <v>289</v>
      </c>
    </row>
    <row r="4" customFormat="false" ht="24.75" hidden="false" customHeight="true" outlineLevel="0" collapsed="false">
      <c r="B4" s="324"/>
      <c r="C4" s="325" t="n">
        <v>52002500</v>
      </c>
      <c r="D4" s="326" t="s">
        <v>290</v>
      </c>
      <c r="E4" s="327"/>
      <c r="F4" s="328" t="s">
        <v>291</v>
      </c>
    </row>
    <row r="5" customFormat="false" ht="24.75" hidden="false" customHeight="true" outlineLevel="0" collapsed="false">
      <c r="B5" s="324"/>
      <c r="C5" s="325" t="n">
        <v>52003000</v>
      </c>
      <c r="D5" s="326" t="s">
        <v>292</v>
      </c>
      <c r="E5" s="327"/>
      <c r="F5" s="328" t="s">
        <v>293</v>
      </c>
    </row>
    <row r="6" customFormat="false" ht="24.75" hidden="false" customHeight="true" outlineLevel="0" collapsed="false">
      <c r="B6" s="324"/>
      <c r="C6" s="325" t="n">
        <v>52003500</v>
      </c>
      <c r="D6" s="326" t="s">
        <v>294</v>
      </c>
      <c r="E6" s="327"/>
      <c r="F6" s="328" t="s">
        <v>295</v>
      </c>
    </row>
    <row r="7" customFormat="false" ht="24.75" hidden="false" customHeight="true" outlineLevel="0" collapsed="false">
      <c r="B7" s="324"/>
      <c r="C7" s="325" t="n">
        <v>52004000</v>
      </c>
      <c r="D7" s="326" t="s">
        <v>296</v>
      </c>
      <c r="E7" s="327"/>
      <c r="F7" s="328" t="s">
        <v>297</v>
      </c>
    </row>
    <row r="8" customFormat="false" ht="24.75" hidden="false" customHeight="true" outlineLevel="0" collapsed="false">
      <c r="B8" s="324"/>
      <c r="C8" s="325" t="n">
        <v>52004500</v>
      </c>
      <c r="D8" s="326" t="s">
        <v>298</v>
      </c>
      <c r="E8" s="327"/>
      <c r="F8" s="328" t="s">
        <v>299</v>
      </c>
    </row>
    <row r="9" customFormat="false" ht="24.75" hidden="false" customHeight="true" outlineLevel="0" collapsed="false">
      <c r="B9" s="324" t="s">
        <v>300</v>
      </c>
      <c r="C9" s="325"/>
      <c r="D9" s="326"/>
      <c r="E9" s="327"/>
      <c r="F9" s="328"/>
    </row>
    <row r="10" customFormat="false" ht="24.75" hidden="false" customHeight="true" outlineLevel="0" collapsed="false">
      <c r="B10" s="324"/>
      <c r="C10" s="325" t="n">
        <v>52500500</v>
      </c>
      <c r="D10" s="326" t="s">
        <v>245</v>
      </c>
      <c r="E10" s="327"/>
      <c r="F10" s="328" t="s">
        <v>301</v>
      </c>
    </row>
    <row r="11" customFormat="false" ht="24.75" hidden="false" customHeight="true" outlineLevel="0" collapsed="false">
      <c r="B11" s="324"/>
      <c r="C11" s="325" t="n">
        <v>52502000</v>
      </c>
      <c r="D11" s="326" t="s">
        <v>302</v>
      </c>
      <c r="E11" s="327"/>
      <c r="F11" s="330" t="s">
        <v>303</v>
      </c>
    </row>
    <row r="12" customFormat="false" ht="24.75" hidden="false" customHeight="true" outlineLevel="0" collapsed="false">
      <c r="B12" s="324"/>
      <c r="C12" s="325" t="n">
        <v>52502500</v>
      </c>
      <c r="D12" s="326" t="s">
        <v>304</v>
      </c>
      <c r="E12" s="327"/>
      <c r="F12" s="330" t="s">
        <v>305</v>
      </c>
    </row>
    <row r="13" customFormat="false" ht="24.75" hidden="false" customHeight="true" outlineLevel="0" collapsed="false">
      <c r="B13" s="324"/>
      <c r="C13" s="325" t="n">
        <v>52503500</v>
      </c>
      <c r="D13" s="326" t="s">
        <v>306</v>
      </c>
      <c r="E13" s="327"/>
      <c r="F13" s="328" t="s">
        <v>307</v>
      </c>
    </row>
    <row r="14" customFormat="false" ht="24.75" hidden="false" customHeight="true" outlineLevel="0" collapsed="false">
      <c r="B14" s="324"/>
      <c r="C14" s="325" t="n">
        <v>52504000</v>
      </c>
      <c r="D14" s="326" t="s">
        <v>308</v>
      </c>
      <c r="E14" s="327"/>
      <c r="F14" s="328" t="s">
        <v>309</v>
      </c>
    </row>
    <row r="15" customFormat="false" ht="24.75" hidden="false" customHeight="true" outlineLevel="0" collapsed="false">
      <c r="B15" s="324"/>
      <c r="C15" s="325" t="n">
        <v>52504100</v>
      </c>
      <c r="D15" s="326" t="s">
        <v>93</v>
      </c>
      <c r="E15" s="327"/>
      <c r="F15" s="328" t="s">
        <v>310</v>
      </c>
    </row>
    <row r="16" customFormat="false" ht="24.75" hidden="false" customHeight="true" outlineLevel="0" collapsed="false">
      <c r="B16" s="324"/>
      <c r="C16" s="325" t="n">
        <v>52504200</v>
      </c>
      <c r="D16" s="326" t="s">
        <v>311</v>
      </c>
      <c r="E16" s="327"/>
      <c r="F16" s="328" t="s">
        <v>312</v>
      </c>
    </row>
    <row r="17" customFormat="false" ht="24.75" hidden="false" customHeight="true" outlineLevel="0" collapsed="false">
      <c r="B17" s="324"/>
      <c r="C17" s="325" t="n">
        <v>52504500</v>
      </c>
      <c r="D17" s="326" t="s">
        <v>100</v>
      </c>
      <c r="E17" s="327"/>
      <c r="F17" s="328" t="s">
        <v>313</v>
      </c>
    </row>
    <row r="18" customFormat="false" ht="24.75" hidden="false" customHeight="true" outlineLevel="0" collapsed="false">
      <c r="B18" s="324"/>
      <c r="C18" s="325" t="n">
        <v>52505500</v>
      </c>
      <c r="D18" s="326" t="s">
        <v>314</v>
      </c>
      <c r="E18" s="327"/>
      <c r="F18" s="328" t="s">
        <v>315</v>
      </c>
    </row>
    <row r="19" customFormat="false" ht="24.75" hidden="false" customHeight="true" outlineLevel="0" collapsed="false">
      <c r="B19" s="324"/>
      <c r="C19" s="325" t="n">
        <v>52506000</v>
      </c>
      <c r="D19" s="326" t="s">
        <v>316</v>
      </c>
      <c r="E19" s="327"/>
      <c r="F19" s="328" t="s">
        <v>317</v>
      </c>
    </row>
    <row r="20" customFormat="false" ht="24.75" hidden="false" customHeight="true" outlineLevel="0" collapsed="false">
      <c r="B20" s="324"/>
      <c r="C20" s="325" t="n">
        <v>52506500</v>
      </c>
      <c r="D20" s="326" t="s">
        <v>318</v>
      </c>
      <c r="E20" s="327"/>
      <c r="F20" s="328" t="s">
        <v>319</v>
      </c>
    </row>
    <row r="21" customFormat="false" ht="24.75" hidden="false" customHeight="true" outlineLevel="0" collapsed="false">
      <c r="B21" s="324"/>
      <c r="C21" s="325" t="n">
        <v>52507000</v>
      </c>
      <c r="D21" s="326" t="s">
        <v>320</v>
      </c>
      <c r="E21" s="327"/>
      <c r="F21" s="328" t="s">
        <v>321</v>
      </c>
    </row>
    <row r="22" customFormat="false" ht="24.75" hidden="false" customHeight="true" outlineLevel="0" collapsed="false">
      <c r="B22" s="324"/>
      <c r="C22" s="325" t="n">
        <v>52507100</v>
      </c>
      <c r="D22" s="326" t="s">
        <v>322</v>
      </c>
      <c r="E22" s="327"/>
      <c r="F22" s="328" t="s">
        <v>323</v>
      </c>
    </row>
    <row r="23" customFormat="false" ht="24.75" hidden="false" customHeight="true" outlineLevel="0" collapsed="false">
      <c r="B23" s="324"/>
      <c r="C23" s="325" t="n">
        <v>52507200</v>
      </c>
      <c r="D23" s="326" t="s">
        <v>324</v>
      </c>
      <c r="E23" s="327"/>
      <c r="F23" s="328" t="s">
        <v>325</v>
      </c>
    </row>
    <row r="24" customFormat="false" ht="24.75" hidden="false" customHeight="true" outlineLevel="0" collapsed="false">
      <c r="B24" s="324"/>
      <c r="C24" s="325" t="n">
        <v>52507300</v>
      </c>
      <c r="D24" s="326" t="s">
        <v>326</v>
      </c>
      <c r="E24" s="327"/>
      <c r="F24" s="328" t="s">
        <v>327</v>
      </c>
    </row>
    <row r="25" customFormat="false" ht="24.75" hidden="false" customHeight="true" outlineLevel="0" collapsed="false">
      <c r="B25" s="324"/>
      <c r="C25" s="325" t="n">
        <v>52507400</v>
      </c>
      <c r="D25" s="326" t="s">
        <v>242</v>
      </c>
      <c r="E25" s="327"/>
      <c r="F25" s="328" t="s">
        <v>328</v>
      </c>
    </row>
    <row r="26" customFormat="false" ht="24.75" hidden="false" customHeight="true" outlineLevel="0" collapsed="false">
      <c r="B26" s="324"/>
      <c r="C26" s="325" t="n">
        <v>52507500</v>
      </c>
      <c r="D26" s="326" t="s">
        <v>329</v>
      </c>
      <c r="E26" s="327"/>
      <c r="F26" s="328" t="s">
        <v>330</v>
      </c>
    </row>
    <row r="27" customFormat="false" ht="24.75" hidden="false" customHeight="true" outlineLevel="0" collapsed="false">
      <c r="B27" s="324"/>
      <c r="C27" s="325" t="n">
        <v>52507600</v>
      </c>
      <c r="D27" s="326" t="s">
        <v>331</v>
      </c>
      <c r="E27" s="327"/>
      <c r="F27" s="328" t="s">
        <v>332</v>
      </c>
    </row>
    <row r="28" customFormat="false" ht="24.75" hidden="false" customHeight="true" outlineLevel="0" collapsed="false">
      <c r="B28" s="324"/>
      <c r="C28" s="325" t="n">
        <v>52507700</v>
      </c>
      <c r="D28" s="326" t="s">
        <v>333</v>
      </c>
      <c r="E28" s="327"/>
      <c r="F28" s="328" t="s">
        <v>334</v>
      </c>
    </row>
    <row r="29" customFormat="false" ht="24.75" hidden="false" customHeight="true" outlineLevel="0" collapsed="false">
      <c r="B29" s="324"/>
      <c r="C29" s="325" t="n">
        <v>52508000</v>
      </c>
      <c r="D29" s="326" t="s">
        <v>335</v>
      </c>
      <c r="E29" s="327"/>
      <c r="F29" s="328" t="s">
        <v>336</v>
      </c>
    </row>
    <row r="30" customFormat="false" ht="24.75" hidden="false" customHeight="true" outlineLevel="0" collapsed="false">
      <c r="B30" s="324"/>
      <c r="C30" s="325" t="n">
        <v>52508100</v>
      </c>
      <c r="D30" s="326" t="s">
        <v>337</v>
      </c>
      <c r="E30" s="327"/>
      <c r="F30" s="328" t="s">
        <v>338</v>
      </c>
    </row>
    <row r="31" customFormat="false" ht="24.75" hidden="false" customHeight="true" outlineLevel="0" collapsed="false">
      <c r="B31" s="324"/>
      <c r="C31" s="325" t="n">
        <v>52508500</v>
      </c>
      <c r="D31" s="326" t="s">
        <v>339</v>
      </c>
      <c r="E31" s="327"/>
      <c r="F31" s="328" t="s">
        <v>340</v>
      </c>
    </row>
    <row r="32" customFormat="false" ht="24.75" hidden="false" customHeight="true" outlineLevel="0" collapsed="false">
      <c r="B32" s="324"/>
      <c r="C32" s="325" t="n">
        <v>52509000</v>
      </c>
      <c r="D32" s="326" t="s">
        <v>341</v>
      </c>
      <c r="E32" s="327"/>
      <c r="F32" s="328" t="s">
        <v>342</v>
      </c>
    </row>
    <row r="33" customFormat="false" ht="24.75" hidden="false" customHeight="true" outlineLevel="0" collapsed="false">
      <c r="B33" s="324"/>
      <c r="C33" s="325" t="n">
        <v>53500500</v>
      </c>
      <c r="D33" s="326" t="s">
        <v>343</v>
      </c>
      <c r="E33" s="327"/>
      <c r="F33" s="328" t="s">
        <v>344</v>
      </c>
    </row>
    <row r="34" customFormat="false" ht="24.75" hidden="false" customHeight="true" outlineLevel="0" collapsed="false">
      <c r="B34" s="324"/>
      <c r="C34" s="325" t="n">
        <v>53500000</v>
      </c>
      <c r="D34" s="326" t="s">
        <v>345</v>
      </c>
      <c r="E34" s="327"/>
      <c r="F34" s="328" t="s">
        <v>346</v>
      </c>
    </row>
    <row r="35" customFormat="false" ht="24.75" hidden="false" customHeight="true" outlineLevel="0" collapsed="false">
      <c r="B35" s="324"/>
      <c r="C35" s="325" t="n">
        <v>53600000</v>
      </c>
      <c r="D35" s="326" t="s">
        <v>347</v>
      </c>
      <c r="E35" s="327"/>
      <c r="F35" s="328" t="s">
        <v>348</v>
      </c>
    </row>
    <row r="36" customFormat="false" ht="24.75" hidden="false" customHeight="true" outlineLevel="0" collapsed="false">
      <c r="B36" s="324"/>
      <c r="C36" s="325" t="n">
        <v>53800000</v>
      </c>
      <c r="D36" s="326" t="s">
        <v>349</v>
      </c>
      <c r="E36" s="327"/>
      <c r="F36" s="328" t="s">
        <v>350</v>
      </c>
    </row>
    <row r="37" customFormat="false" ht="24.75" hidden="false" customHeight="true" outlineLevel="0" collapsed="false">
      <c r="B37" s="324"/>
      <c r="C37" s="325" t="n">
        <v>53801000</v>
      </c>
      <c r="D37" s="326" t="s">
        <v>351</v>
      </c>
      <c r="E37" s="327"/>
      <c r="F37" s="328" t="s">
        <v>352</v>
      </c>
    </row>
    <row r="38" customFormat="false" ht="24.75" hidden="false" customHeight="true" outlineLevel="0" collapsed="false">
      <c r="B38" s="324"/>
      <c r="C38" s="325" t="n">
        <v>54005000</v>
      </c>
      <c r="D38" s="326" t="s">
        <v>353</v>
      </c>
      <c r="E38" s="327"/>
      <c r="F38" s="328" t="s">
        <v>354</v>
      </c>
    </row>
    <row r="39" customFormat="false" ht="19.5" hidden="false" customHeight="true" outlineLevel="0" collapsed="false">
      <c r="B39" s="324"/>
      <c r="C39" s="325"/>
      <c r="D39" s="326"/>
      <c r="E39" s="327"/>
      <c r="F39" s="328"/>
    </row>
    <row r="40" customFormat="false" ht="19.5" hidden="false" customHeight="true" outlineLevel="0" collapsed="false">
      <c r="B40" s="324"/>
      <c r="C40" s="325"/>
      <c r="D40" s="326"/>
      <c r="E40" s="327"/>
      <c r="F40" s="328"/>
    </row>
    <row r="41" customFormat="false" ht="19.5" hidden="false" customHeight="true" outlineLevel="0" collapsed="false">
      <c r="B41" s="324"/>
      <c r="C41" s="325"/>
      <c r="D41" s="326"/>
      <c r="E41" s="327"/>
      <c r="F41" s="328"/>
    </row>
    <row r="42" customFormat="false" ht="19.5" hidden="false" customHeight="true" outlineLevel="0" collapsed="false">
      <c r="B42" s="324"/>
      <c r="C42" s="325"/>
      <c r="D42" s="326"/>
      <c r="E42" s="327"/>
      <c r="F42" s="328"/>
    </row>
    <row r="43" customFormat="false" ht="19.5" hidden="false" customHeight="true" outlineLevel="0" collapsed="false">
      <c r="B43" s="324"/>
      <c r="C43" s="325"/>
      <c r="D43" s="326"/>
      <c r="E43" s="327"/>
      <c r="F43" s="328"/>
    </row>
    <row r="44" customFormat="false" ht="19.5" hidden="false" customHeight="true" outlineLevel="0" collapsed="false">
      <c r="B44" s="324"/>
      <c r="C44" s="325"/>
      <c r="D44" s="326"/>
      <c r="E44" s="327"/>
      <c r="F44" s="328"/>
    </row>
    <row r="45" customFormat="false" ht="19.5" hidden="false" customHeight="true" outlineLevel="0" collapsed="false">
      <c r="B45" s="324"/>
      <c r="C45" s="325"/>
      <c r="D45" s="326"/>
      <c r="E45" s="327"/>
      <c r="F45" s="328"/>
    </row>
    <row r="46" customFormat="false" ht="19.5" hidden="false" customHeight="true" outlineLevel="0" collapsed="false">
      <c r="B46" s="324"/>
      <c r="C46" s="325"/>
      <c r="D46" s="326"/>
      <c r="E46" s="327"/>
      <c r="F46" s="328"/>
    </row>
    <row r="47" customFormat="false" ht="19.5" hidden="false" customHeight="true" outlineLevel="0" collapsed="false">
      <c r="B47" s="324"/>
      <c r="C47" s="325"/>
      <c r="D47" s="326"/>
      <c r="E47" s="327"/>
      <c r="F47" s="328"/>
    </row>
    <row r="48" customFormat="false" ht="19.5" hidden="false" customHeight="true" outlineLevel="0" collapsed="false">
      <c r="B48" s="324"/>
      <c r="C48" s="325"/>
      <c r="D48" s="326"/>
      <c r="E48" s="327"/>
      <c r="F48" s="328"/>
    </row>
    <row r="49" customFormat="false" ht="19.5" hidden="false" customHeight="true" outlineLevel="0" collapsed="false">
      <c r="B49" s="324"/>
      <c r="C49" s="325"/>
      <c r="D49" s="326"/>
      <c r="E49" s="327"/>
      <c r="F49" s="328"/>
    </row>
    <row r="50" customFormat="false" ht="19.5" hidden="false" customHeight="true" outlineLevel="0" collapsed="false">
      <c r="B50" s="324"/>
      <c r="C50" s="325"/>
      <c r="D50" s="326"/>
      <c r="E50" s="327"/>
      <c r="F50" s="328"/>
    </row>
    <row r="51" customFormat="false" ht="19.5" hidden="false" customHeight="true" outlineLevel="0" collapsed="false">
      <c r="B51" s="324"/>
      <c r="C51" s="325"/>
      <c r="D51" s="326"/>
      <c r="E51" s="327"/>
      <c r="F51" s="328"/>
    </row>
    <row r="52" customFormat="false" ht="19.5" hidden="false" customHeight="true" outlineLevel="0" collapsed="false">
      <c r="B52" s="324"/>
      <c r="C52" s="325"/>
      <c r="D52" s="326"/>
      <c r="E52" s="327"/>
      <c r="F52" s="328"/>
    </row>
    <row r="53" customFormat="false" ht="19.5" hidden="false" customHeight="true" outlineLevel="0" collapsed="false">
      <c r="B53" s="324"/>
      <c r="C53" s="325"/>
      <c r="D53" s="326"/>
      <c r="E53" s="327"/>
      <c r="F53" s="328"/>
    </row>
    <row r="54" customFormat="false" ht="19.5" hidden="false" customHeight="true" outlineLevel="0" collapsed="false"/>
    <row r="55" customFormat="false" ht="19.5" hidden="false" customHeight="true" outlineLevel="0" collapsed="false"/>
    <row r="56" customFormat="false" ht="19.5" hidden="false" customHeight="true" outlineLevel="0" collapsed="false"/>
    <row r="57" customFormat="false" ht="19.5" hidden="false" customHeight="true" outlineLevel="0" collapsed="false"/>
    <row r="58" customFormat="false" ht="19.5" hidden="false" customHeight="true" outlineLevel="0" collapsed="false"/>
    <row r="59" customFormat="false" ht="19.5" hidden="false" customHeight="true" outlineLevel="0" collapsed="false"/>
    <row r="60" customFormat="false" ht="19.5" hidden="false" customHeight="true" outlineLevel="0" collapsed="false"/>
    <row r="61" customFormat="false" ht="19.5" hidden="false" customHeight="true" outlineLevel="0" collapsed="false"/>
    <row r="62" customFormat="false" ht="19.5" hidden="false" customHeight="true" outlineLevel="0" collapsed="false"/>
    <row r="63" customFormat="false" ht="19.5" hidden="false" customHeight="true" outlineLevel="0" collapsed="false"/>
    <row r="64" customFormat="false" ht="19.5" hidden="false" customHeight="true" outlineLevel="0" collapsed="false"/>
    <row r="65" customFormat="false" ht="19.5" hidden="false" customHeight="true" outlineLevel="0" collapsed="false"/>
    <row r="66" customFormat="false" ht="19.5" hidden="false" customHeight="true" outlineLevel="0" collapsed="false"/>
    <row r="67" customFormat="false" ht="19.5" hidden="false" customHeight="true" outlineLevel="0" collapsed="false"/>
    <row r="68" customFormat="false" ht="19.5" hidden="false" customHeight="true" outlineLevel="0" collapsed="false"/>
    <row r="69" customFormat="false" ht="19.5" hidden="false" customHeight="true" outlineLevel="0" collapsed="false"/>
    <row r="70" customFormat="false" ht="19.5" hidden="false" customHeight="true" outlineLevel="0" collapsed="false"/>
    <row r="71" customFormat="false" ht="19.5" hidden="false" customHeight="true" outlineLevel="0" collapsed="false"/>
    <row r="72" customFormat="false" ht="19.5" hidden="false" customHeight="true" outlineLevel="0" collapsed="false"/>
    <row r="73" customFormat="false" ht="19.5" hidden="false" customHeight="true" outlineLevel="0" collapsed="false"/>
    <row r="74" customFormat="false" ht="19.5" hidden="false" customHeight="true" outlineLevel="0" collapsed="false"/>
    <row r="75" customFormat="false" ht="19.5" hidden="false" customHeight="true" outlineLevel="0" collapsed="false"/>
    <row r="76" customFormat="false" ht="19.5" hidden="false" customHeight="true" outlineLevel="0" collapsed="false"/>
    <row r="77" customFormat="false" ht="19.5" hidden="false" customHeight="true" outlineLevel="0" collapsed="false"/>
    <row r="78" customFormat="false" ht="19.5" hidden="false" customHeight="true" outlineLevel="0" collapsed="false"/>
    <row r="79" customFormat="false" ht="19.5" hidden="false" customHeight="true" outlineLevel="0" collapsed="false"/>
    <row r="80" customFormat="false" ht="19.5" hidden="false" customHeight="true" outlineLevel="0" collapsed="false"/>
    <row r="81" customFormat="false" ht="19.5" hidden="false" customHeight="true" outlineLevel="0" collapsed="false"/>
    <row r="82" customFormat="false" ht="19.5" hidden="false" customHeight="true" outlineLevel="0" collapsed="false"/>
    <row r="83" customFormat="false" ht="19.5" hidden="false" customHeight="true" outlineLevel="0" collapsed="false"/>
    <row r="84" customFormat="false" ht="19.5" hidden="false" customHeight="true" outlineLevel="0" collapsed="false"/>
    <row r="85" customFormat="false" ht="19.5" hidden="false" customHeight="true" outlineLevel="0" collapsed="false"/>
    <row r="86" customFormat="false" ht="19.5" hidden="false" customHeight="true" outlineLevel="0" collapsed="false"/>
    <row r="87" customFormat="false" ht="19.5" hidden="false" customHeight="true" outlineLevel="0" collapsed="false"/>
    <row r="88" customFormat="false" ht="19.5" hidden="false" customHeight="true" outlineLevel="0" collapsed="false"/>
    <row r="89" customFormat="false" ht="19.5" hidden="false" customHeight="true" outlineLevel="0" collapsed="false"/>
    <row r="90" customFormat="false" ht="19.5" hidden="false" customHeight="true" outlineLevel="0" collapsed="false"/>
    <row r="91" customFormat="false" ht="19.5" hidden="false" customHeight="true" outlineLevel="0" collapsed="false"/>
    <row r="92" customFormat="false" ht="19.5" hidden="false" customHeight="true" outlineLevel="0" collapsed="false"/>
    <row r="93" customFormat="false" ht="19.5" hidden="false" customHeight="true" outlineLevel="0" collapsed="false"/>
    <row r="94" customFormat="false" ht="19.5" hidden="false" customHeight="true" outlineLevel="0" collapsed="false"/>
    <row r="95" customFormat="false" ht="19.5" hidden="false" customHeight="true" outlineLevel="0" collapsed="false"/>
    <row r="96" customFormat="false" ht="19.5" hidden="false" customHeight="true" outlineLevel="0" collapsed="false"/>
    <row r="97" customFormat="false" ht="19.5" hidden="false" customHeight="true" outlineLevel="0" collapsed="false"/>
    <row r="98" customFormat="false" ht="19.5" hidden="false" customHeight="true" outlineLevel="0" collapsed="false"/>
    <row r="99" customFormat="false" ht="19.5" hidden="false" customHeight="true" outlineLevel="0" collapsed="false"/>
    <row r="100" customFormat="false" ht="19.5" hidden="false" customHeight="true" outlineLevel="0" collapsed="false"/>
    <row r="101" customFormat="false" ht="19.5" hidden="false" customHeight="true" outlineLevel="0" collapsed="false"/>
    <row r="102" customFormat="false" ht="19.5" hidden="false" customHeight="true" outlineLevel="0" collapsed="false"/>
    <row r="103" customFormat="false" ht="19.5" hidden="false" customHeight="true" outlineLevel="0" collapsed="false"/>
    <row r="104" customFormat="false" ht="19.5" hidden="false" customHeight="true" outlineLevel="0" collapsed="false"/>
    <row r="105" customFormat="false" ht="19.5" hidden="false" customHeight="true" outlineLevel="0" collapsed="false"/>
    <row r="106" customFormat="false" ht="19.5" hidden="false" customHeight="true" outlineLevel="0" collapsed="false"/>
    <row r="107" customFormat="false" ht="19.5" hidden="false" customHeight="true" outlineLevel="0" collapsed="false"/>
    <row r="108" customFormat="false" ht="19.5" hidden="false" customHeight="true" outlineLevel="0" collapsed="false"/>
    <row r="109" customFormat="false" ht="19.5" hidden="false" customHeight="true" outlineLevel="0" collapsed="false"/>
    <row r="110" customFormat="false" ht="19.5" hidden="false" customHeight="true" outlineLevel="0" collapsed="false"/>
    <row r="111" customFormat="false" ht="19.5" hidden="false" customHeight="true" outlineLevel="0" collapsed="false"/>
    <row r="112" customFormat="false" ht="19.5" hidden="false" customHeight="true" outlineLevel="0" collapsed="false"/>
    <row r="113" customFormat="false" ht="19.5" hidden="false" customHeight="true" outlineLevel="0" collapsed="false"/>
    <row r="114" customFormat="false" ht="19.5" hidden="false" customHeight="true" outlineLevel="0" collapsed="false"/>
    <row r="115" customFormat="false" ht="19.5" hidden="false" customHeight="true" outlineLevel="0" collapsed="false"/>
    <row r="116" customFormat="false" ht="19.5" hidden="false" customHeight="true" outlineLevel="0" collapsed="false"/>
    <row r="117" customFormat="false" ht="19.5" hidden="false" customHeight="true" outlineLevel="0" collapsed="false"/>
    <row r="118" customFormat="false" ht="19.5" hidden="false" customHeight="true" outlineLevel="0" collapsed="false"/>
    <row r="119" customFormat="false" ht="19.5" hidden="false" customHeight="true" outlineLevel="0" collapsed="false"/>
    <row r="120" customFormat="false" ht="19.5" hidden="false" customHeight="true" outlineLevel="0" collapsed="false"/>
    <row r="121" customFormat="false" ht="19.5" hidden="false" customHeight="true" outlineLevel="0" collapsed="false"/>
    <row r="122" customFormat="false" ht="19.5" hidden="false" customHeight="true" outlineLevel="0" collapsed="false"/>
    <row r="123" customFormat="false" ht="19.5" hidden="false" customHeight="true" outlineLevel="0" collapsed="false"/>
    <row r="124" customFormat="false" ht="19.5" hidden="false" customHeight="true" outlineLevel="0" collapsed="false"/>
    <row r="125" customFormat="false" ht="19.5" hidden="false" customHeight="true" outlineLevel="0" collapsed="false"/>
    <row r="126" customFormat="false" ht="19.5" hidden="false" customHeight="true" outlineLevel="0" collapsed="false"/>
    <row r="127" customFormat="false" ht="19.5" hidden="false" customHeight="true" outlineLevel="0" collapsed="false"/>
    <row r="128" customFormat="false" ht="19.5" hidden="false" customHeight="true" outlineLevel="0" collapsed="false"/>
    <row r="129" customFormat="false" ht="19.5" hidden="false" customHeight="true" outlineLevel="0" collapsed="false"/>
    <row r="130" customFormat="false" ht="19.5" hidden="false" customHeight="true" outlineLevel="0" collapsed="false"/>
    <row r="131" customFormat="false" ht="19.5" hidden="false" customHeight="true" outlineLevel="0" collapsed="false"/>
    <row r="132" customFormat="false" ht="19.5" hidden="false" customHeight="true" outlineLevel="0" collapsed="false"/>
    <row r="133" customFormat="false" ht="19.5" hidden="false" customHeight="true" outlineLevel="0" collapsed="false"/>
    <row r="134" customFormat="false" ht="19.5" hidden="false" customHeight="true" outlineLevel="0" collapsed="false"/>
    <row r="135" customFormat="false" ht="19.5" hidden="false" customHeight="true" outlineLevel="0" collapsed="false"/>
    <row r="136" customFormat="false" ht="19.5" hidden="false" customHeight="true" outlineLevel="0" collapsed="false"/>
    <row r="137" customFormat="false" ht="19.5" hidden="false" customHeight="true" outlineLevel="0" collapsed="false"/>
    <row r="138" customFormat="false" ht="19.5" hidden="false" customHeight="true" outlineLevel="0" collapsed="false"/>
    <row r="139" customFormat="false" ht="19.5" hidden="false" customHeight="true" outlineLevel="0" collapsed="false"/>
    <row r="140" customFormat="false" ht="19.5" hidden="false" customHeight="true" outlineLevel="0" collapsed="false"/>
    <row r="141" customFormat="false" ht="19.5" hidden="false" customHeight="true" outlineLevel="0" collapsed="false"/>
    <row r="142" customFormat="false" ht="19.5" hidden="false" customHeight="true" outlineLevel="0" collapsed="false"/>
    <row r="143" customFormat="false" ht="19.5" hidden="false" customHeight="true" outlineLevel="0" collapsed="false"/>
    <row r="144" customFormat="false" ht="19.5" hidden="false" customHeight="true" outlineLevel="0" collapsed="false"/>
    <row r="145" customFormat="false" ht="19.5" hidden="false" customHeight="true" outlineLevel="0" collapsed="false"/>
    <row r="146" customFormat="false" ht="19.5" hidden="false" customHeight="true" outlineLevel="0" collapsed="false"/>
    <row r="147" customFormat="false" ht="19.5" hidden="false" customHeight="true" outlineLevel="0" collapsed="false"/>
    <row r="148" customFormat="false" ht="19.5" hidden="false" customHeight="true" outlineLevel="0" collapsed="false"/>
    <row r="149" customFormat="false" ht="19.5" hidden="false" customHeight="true" outlineLevel="0" collapsed="false"/>
    <row r="150" customFormat="false" ht="19.5" hidden="false" customHeight="true" outlineLevel="0" collapsed="false"/>
    <row r="151" customFormat="false" ht="19.5" hidden="false" customHeight="true" outlineLevel="0" collapsed="false"/>
    <row r="152" customFormat="false" ht="19.5" hidden="false" customHeight="true" outlineLevel="0" collapsed="false"/>
    <row r="153" customFormat="false" ht="19.5" hidden="false" customHeight="true" outlineLevel="0" collapsed="false"/>
    <row r="154" customFormat="false" ht="19.5" hidden="false" customHeight="true" outlineLevel="0" collapsed="false"/>
    <row r="155" customFormat="false" ht="19.5" hidden="false" customHeight="true" outlineLevel="0" collapsed="false"/>
    <row r="156" customFormat="false" ht="19.5" hidden="false" customHeight="true" outlineLevel="0" collapsed="false"/>
    <row r="157" customFormat="false" ht="19.5" hidden="false" customHeight="true" outlineLevel="0" collapsed="false"/>
    <row r="158" customFormat="false" ht="19.5" hidden="false" customHeight="true" outlineLevel="0" collapsed="false"/>
    <row r="159" customFormat="false" ht="19.5" hidden="false" customHeight="true" outlineLevel="0" collapsed="false"/>
    <row r="160" customFormat="false" ht="19.5" hidden="false" customHeight="true" outlineLevel="0" collapsed="false"/>
    <row r="161" customFormat="false" ht="19.5" hidden="false" customHeight="true" outlineLevel="0" collapsed="false"/>
    <row r="162" customFormat="false" ht="19.5" hidden="false" customHeight="true" outlineLevel="0" collapsed="false"/>
    <row r="163" customFormat="false" ht="19.5" hidden="false" customHeight="true" outlineLevel="0" collapsed="false"/>
    <row r="164" customFormat="false" ht="19.5" hidden="false" customHeight="true" outlineLevel="0" collapsed="false"/>
    <row r="165" customFormat="false" ht="19.5" hidden="false" customHeight="true" outlineLevel="0" collapsed="false"/>
    <row r="166" customFormat="false" ht="19.5" hidden="false" customHeight="true" outlineLevel="0" collapsed="false"/>
    <row r="167" customFormat="false" ht="19.5" hidden="false" customHeight="true" outlineLevel="0" collapsed="false"/>
    <row r="168" customFormat="false" ht="19.5" hidden="false" customHeight="true" outlineLevel="0" collapsed="false"/>
    <row r="169" customFormat="false" ht="19.5" hidden="false" customHeight="true" outlineLevel="0" collapsed="false"/>
    <row r="170" customFormat="false" ht="19.5" hidden="false" customHeight="true" outlineLevel="0" collapsed="false"/>
    <row r="171" customFormat="false" ht="19.5" hidden="false" customHeight="true" outlineLevel="0" collapsed="false"/>
    <row r="172" customFormat="false" ht="19.5" hidden="false" customHeight="true" outlineLevel="0" collapsed="false"/>
    <row r="173" customFormat="false" ht="19.5" hidden="false" customHeight="true" outlineLevel="0" collapsed="false"/>
    <row r="174" customFormat="false" ht="19.5" hidden="false" customHeight="true" outlineLevel="0" collapsed="false"/>
    <row r="175" customFormat="false" ht="19.5" hidden="false" customHeight="true" outlineLevel="0" collapsed="false"/>
    <row r="176" customFormat="false" ht="19.5" hidden="false" customHeight="true" outlineLevel="0" collapsed="false"/>
    <row r="177" customFormat="false" ht="19.5" hidden="false" customHeight="true" outlineLevel="0" collapsed="false"/>
    <row r="178" customFormat="false" ht="19.5" hidden="false" customHeight="true" outlineLevel="0" collapsed="false"/>
    <row r="179" customFormat="false" ht="19.5" hidden="false" customHeight="true" outlineLevel="0" collapsed="false"/>
    <row r="180" customFormat="false" ht="19.5" hidden="false" customHeight="true" outlineLevel="0" collapsed="false"/>
    <row r="181" customFormat="false" ht="19.5" hidden="false" customHeight="true" outlineLevel="0" collapsed="false"/>
    <row r="182" customFormat="false" ht="19.5" hidden="false" customHeight="true" outlineLevel="0" collapsed="false"/>
    <row r="183" customFormat="false" ht="19.5" hidden="false" customHeight="true" outlineLevel="0" collapsed="false"/>
    <row r="184" customFormat="false" ht="19.5" hidden="false" customHeight="true" outlineLevel="0" collapsed="false"/>
    <row r="185" customFormat="false" ht="19.5" hidden="false" customHeight="true" outlineLevel="0" collapsed="false"/>
    <row r="186" customFormat="false" ht="19.5" hidden="false" customHeight="true" outlineLevel="0" collapsed="false"/>
    <row r="187" customFormat="false" ht="19.5" hidden="false" customHeight="true" outlineLevel="0" collapsed="false"/>
    <row r="188" customFormat="false" ht="19.5" hidden="false" customHeight="true" outlineLevel="0" collapsed="false"/>
    <row r="189" customFormat="false" ht="19.5" hidden="false" customHeight="true" outlineLevel="0" collapsed="false"/>
    <row r="190" customFormat="false" ht="19.5" hidden="false" customHeight="true" outlineLevel="0" collapsed="false"/>
    <row r="191" customFormat="false" ht="19.5" hidden="false" customHeight="true" outlineLevel="0" collapsed="false"/>
    <row r="192" customFormat="false" ht="19.5" hidden="false" customHeight="true" outlineLevel="0" collapsed="false"/>
    <row r="193" customFormat="false" ht="19.5" hidden="false" customHeight="true" outlineLevel="0" collapsed="false"/>
    <row r="194" customFormat="false" ht="19.5" hidden="false" customHeight="true" outlineLevel="0" collapsed="false"/>
    <row r="195" customFormat="false" ht="19.5" hidden="false" customHeight="true" outlineLevel="0" collapsed="false"/>
    <row r="196" customFormat="false" ht="19.5" hidden="false" customHeight="true" outlineLevel="0" collapsed="false"/>
    <row r="197" customFormat="false" ht="19.5" hidden="false" customHeight="true" outlineLevel="0" collapsed="false"/>
    <row r="198" customFormat="false" ht="19.5" hidden="false" customHeight="true" outlineLevel="0" collapsed="false"/>
    <row r="199" customFormat="false" ht="19.5" hidden="false" customHeight="true" outlineLevel="0" collapsed="false"/>
    <row r="200" customFormat="false" ht="19.5" hidden="false" customHeight="true" outlineLevel="0" collapsed="false"/>
    <row r="201" customFormat="false" ht="19.5" hidden="false" customHeight="true" outlineLevel="0" collapsed="false"/>
    <row r="202" customFormat="false" ht="19.5" hidden="false" customHeight="true" outlineLevel="0" collapsed="false"/>
    <row r="203" customFormat="false" ht="19.5" hidden="false" customHeight="true" outlineLevel="0" collapsed="false"/>
    <row r="204" customFormat="false" ht="19.5" hidden="false" customHeight="true" outlineLevel="0" collapsed="false"/>
    <row r="205" customFormat="false" ht="19.5" hidden="false" customHeight="true" outlineLevel="0" collapsed="false"/>
    <row r="206" customFormat="false" ht="19.5" hidden="false" customHeight="true" outlineLevel="0" collapsed="false"/>
    <row r="207" customFormat="false" ht="19.5" hidden="false" customHeight="true" outlineLevel="0" collapsed="false"/>
    <row r="208" customFormat="false" ht="19.5" hidden="false" customHeight="true" outlineLevel="0" collapsed="false"/>
    <row r="209" customFormat="false" ht="19.5" hidden="false" customHeight="true" outlineLevel="0" collapsed="false"/>
    <row r="210" customFormat="false" ht="19.5" hidden="false" customHeight="true" outlineLevel="0" collapsed="false"/>
    <row r="211" customFormat="false" ht="19.5" hidden="false" customHeight="true" outlineLevel="0" collapsed="false"/>
    <row r="212" customFormat="false" ht="19.5" hidden="false" customHeight="true" outlineLevel="0" collapsed="false"/>
    <row r="213" customFormat="false" ht="19.5" hidden="false" customHeight="true" outlineLevel="0" collapsed="false"/>
    <row r="214" customFormat="false" ht="19.5" hidden="false" customHeight="true" outlineLevel="0" collapsed="false"/>
    <row r="215" customFormat="false" ht="19.5" hidden="false" customHeight="true" outlineLevel="0" collapsed="false"/>
    <row r="216" customFormat="false" ht="19.5" hidden="false" customHeight="true" outlineLevel="0" collapsed="false"/>
    <row r="217" customFormat="false" ht="19.5" hidden="false" customHeight="true" outlineLevel="0" collapsed="false"/>
    <row r="218" customFormat="false" ht="19.5" hidden="false" customHeight="true" outlineLevel="0" collapsed="false"/>
    <row r="219" customFormat="false" ht="19.5" hidden="false" customHeight="true" outlineLevel="0" collapsed="false"/>
    <row r="220" customFormat="false" ht="19.5" hidden="false" customHeight="true" outlineLevel="0" collapsed="false"/>
    <row r="221" customFormat="false" ht="19.5" hidden="false" customHeight="true" outlineLevel="0" collapsed="false"/>
    <row r="222" customFormat="false" ht="19.5" hidden="false" customHeight="true" outlineLevel="0" collapsed="false"/>
    <row r="223" customFormat="false" ht="19.5" hidden="false" customHeight="true" outlineLevel="0" collapsed="false"/>
    <row r="224" customFormat="false" ht="19.5" hidden="false" customHeight="true" outlineLevel="0" collapsed="false"/>
    <row r="225" customFormat="false" ht="19.5" hidden="false" customHeight="true" outlineLevel="0" collapsed="false"/>
    <row r="226" customFormat="false" ht="19.5" hidden="false" customHeight="true" outlineLevel="0" collapsed="false"/>
    <row r="227" customFormat="false" ht="19.5" hidden="false" customHeight="true" outlineLevel="0" collapsed="false"/>
    <row r="228" customFormat="false" ht="19.5" hidden="false" customHeight="true" outlineLevel="0" collapsed="false"/>
    <row r="229" customFormat="false" ht="19.5" hidden="false" customHeight="true" outlineLevel="0" collapsed="false"/>
    <row r="230" customFormat="false" ht="19.5" hidden="false" customHeight="true" outlineLevel="0" collapsed="false"/>
    <row r="231" customFormat="false" ht="19.5" hidden="false" customHeight="true" outlineLevel="0" collapsed="false"/>
    <row r="232" customFormat="false" ht="19.5" hidden="false" customHeight="true" outlineLevel="0" collapsed="false"/>
    <row r="233" customFormat="false" ht="19.5" hidden="false" customHeight="true" outlineLevel="0" collapsed="false"/>
    <row r="234" customFormat="false" ht="19.5" hidden="false" customHeight="true" outlineLevel="0" collapsed="false"/>
    <row r="235" customFormat="false" ht="19.5" hidden="false" customHeight="true" outlineLevel="0" collapsed="false"/>
    <row r="236" customFormat="false" ht="19.5" hidden="false" customHeight="true" outlineLevel="0" collapsed="false"/>
    <row r="237" customFormat="false" ht="19.5" hidden="false" customHeight="true" outlineLevel="0" collapsed="false"/>
    <row r="238" customFormat="false" ht="19.5" hidden="false" customHeight="true" outlineLevel="0" collapsed="false"/>
    <row r="239" customFormat="false" ht="19.5" hidden="false" customHeight="true" outlineLevel="0" collapsed="false"/>
    <row r="240" customFormat="false" ht="19.5" hidden="false" customHeight="true" outlineLevel="0" collapsed="false"/>
    <row r="241" customFormat="false" ht="19.5" hidden="false" customHeight="true" outlineLevel="0" collapsed="false"/>
    <row r="242" customFormat="false" ht="19.5" hidden="false" customHeight="true" outlineLevel="0" collapsed="false"/>
    <row r="243" customFormat="false" ht="19.5" hidden="false" customHeight="true" outlineLevel="0" collapsed="false"/>
    <row r="244" customFormat="false" ht="19.5" hidden="false" customHeight="true" outlineLevel="0" collapsed="false"/>
    <row r="245" customFormat="false" ht="19.5" hidden="false" customHeight="true" outlineLevel="0" collapsed="false"/>
    <row r="246" customFormat="false" ht="19.5" hidden="false" customHeight="true" outlineLevel="0" collapsed="false"/>
    <row r="247" customFormat="false" ht="19.5" hidden="false" customHeight="true" outlineLevel="0" collapsed="false"/>
    <row r="248" customFormat="false" ht="19.5" hidden="false" customHeight="true" outlineLevel="0" collapsed="false"/>
    <row r="249" customFormat="false" ht="19.5" hidden="false" customHeight="true" outlineLevel="0" collapsed="false"/>
    <row r="250" customFormat="false" ht="19.5" hidden="false" customHeight="true" outlineLevel="0" collapsed="false"/>
    <row r="251" customFormat="false" ht="19.5" hidden="false" customHeight="true" outlineLevel="0" collapsed="false"/>
    <row r="252" customFormat="false" ht="19.5" hidden="false" customHeight="true" outlineLevel="0" collapsed="false"/>
    <row r="253" customFormat="false" ht="19.5" hidden="false" customHeight="true" outlineLevel="0" collapsed="false"/>
    <row r="254" customFormat="false" ht="19.5" hidden="false" customHeight="true" outlineLevel="0" collapsed="false"/>
    <row r="255" customFormat="false" ht="19.5" hidden="false" customHeight="true" outlineLevel="0" collapsed="false"/>
    <row r="256" customFormat="false" ht="19.5" hidden="false" customHeight="true" outlineLevel="0" collapsed="false"/>
    <row r="257" customFormat="false" ht="19.5" hidden="false" customHeight="true" outlineLevel="0" collapsed="false"/>
    <row r="258" customFormat="false" ht="19.5" hidden="false" customHeight="true" outlineLevel="0" collapsed="false"/>
    <row r="259" customFormat="false" ht="19.5" hidden="false" customHeight="true" outlineLevel="0" collapsed="false"/>
    <row r="260" customFormat="false" ht="19.5" hidden="false" customHeight="true" outlineLevel="0" collapsed="false"/>
    <row r="261" customFormat="false" ht="19.5" hidden="false" customHeight="true" outlineLevel="0" collapsed="false"/>
    <row r="262" customFormat="false" ht="19.5" hidden="false" customHeight="true" outlineLevel="0" collapsed="false"/>
    <row r="263" customFormat="false" ht="19.5" hidden="false" customHeight="true" outlineLevel="0" collapsed="false"/>
    <row r="264" customFormat="false" ht="19.5" hidden="false" customHeight="true" outlineLevel="0" collapsed="false"/>
    <row r="265" customFormat="false" ht="19.5" hidden="false" customHeight="true" outlineLevel="0" collapsed="false"/>
    <row r="266" customFormat="false" ht="19.5" hidden="false" customHeight="true" outlineLevel="0" collapsed="false"/>
    <row r="267" customFormat="false" ht="19.5" hidden="false" customHeight="true" outlineLevel="0" collapsed="false"/>
    <row r="268" customFormat="false" ht="19.5" hidden="false" customHeight="true" outlineLevel="0" collapsed="false"/>
    <row r="269" customFormat="false" ht="19.5" hidden="false" customHeight="true" outlineLevel="0" collapsed="false"/>
    <row r="270" customFormat="false" ht="19.5" hidden="false" customHeight="true" outlineLevel="0" collapsed="false"/>
    <row r="271" customFormat="false" ht="19.5" hidden="false" customHeight="true" outlineLevel="0" collapsed="false"/>
    <row r="272" customFormat="false" ht="19.5" hidden="false" customHeight="true" outlineLevel="0" collapsed="false"/>
    <row r="273" customFormat="false" ht="19.5" hidden="false" customHeight="true" outlineLevel="0" collapsed="false"/>
    <row r="274" customFormat="false" ht="19.5" hidden="false" customHeight="true" outlineLevel="0" collapsed="false"/>
    <row r="275" customFormat="false" ht="19.5" hidden="false" customHeight="true" outlineLevel="0" collapsed="false"/>
    <row r="276" customFormat="false" ht="19.5" hidden="false" customHeight="true" outlineLevel="0" collapsed="false"/>
    <row r="277" customFormat="false" ht="19.5" hidden="false" customHeight="true" outlineLevel="0" collapsed="false"/>
    <row r="278" customFormat="false" ht="19.5" hidden="false" customHeight="true" outlineLevel="0" collapsed="false"/>
    <row r="279" customFormat="false" ht="19.5" hidden="false" customHeight="true" outlineLevel="0" collapsed="false"/>
    <row r="280" customFormat="false" ht="19.5" hidden="false" customHeight="true" outlineLevel="0" collapsed="false"/>
    <row r="281" customFormat="false" ht="19.5" hidden="false" customHeight="true" outlineLevel="0" collapsed="false"/>
    <row r="282" customFormat="false" ht="19.5" hidden="false" customHeight="true" outlineLevel="0" collapsed="false"/>
    <row r="283" customFormat="false" ht="19.5" hidden="false" customHeight="true" outlineLevel="0" collapsed="false"/>
    <row r="284" customFormat="false" ht="19.5" hidden="false" customHeight="true" outlineLevel="0" collapsed="false"/>
    <row r="285" customFormat="false" ht="19.5" hidden="false" customHeight="true" outlineLevel="0" collapsed="false"/>
    <row r="286" customFormat="false" ht="19.5" hidden="false" customHeight="true" outlineLevel="0" collapsed="false"/>
    <row r="287" customFormat="false" ht="19.5" hidden="false" customHeight="true" outlineLevel="0" collapsed="false"/>
    <row r="288" customFormat="false" ht="19.5" hidden="false" customHeight="true" outlineLevel="0" collapsed="false"/>
    <row r="289" customFormat="false" ht="19.5" hidden="false" customHeight="true" outlineLevel="0" collapsed="false"/>
    <row r="290" customFormat="false" ht="19.5" hidden="false" customHeight="true" outlineLevel="0" collapsed="false"/>
    <row r="291" customFormat="false" ht="19.5" hidden="false" customHeight="true" outlineLevel="0" collapsed="false"/>
    <row r="292" customFormat="false" ht="19.5" hidden="false" customHeight="true" outlineLevel="0" collapsed="false"/>
    <row r="293" customFormat="false" ht="19.5" hidden="false" customHeight="true" outlineLevel="0" collapsed="false"/>
    <row r="294" customFormat="false" ht="19.5" hidden="false" customHeight="true" outlineLevel="0" collapsed="false"/>
    <row r="295" customFormat="false" ht="19.5" hidden="false" customHeight="true" outlineLevel="0" collapsed="false"/>
    <row r="296" customFormat="false" ht="19.5" hidden="false" customHeight="true" outlineLevel="0" collapsed="false"/>
    <row r="297" customFormat="false" ht="19.5" hidden="false" customHeight="true" outlineLevel="0" collapsed="false"/>
    <row r="298" customFormat="false" ht="19.5" hidden="false" customHeight="true" outlineLevel="0" collapsed="false"/>
    <row r="299" customFormat="false" ht="19.5" hidden="false" customHeight="true" outlineLevel="0" collapsed="false"/>
    <row r="300" customFormat="false" ht="19.5" hidden="false" customHeight="true" outlineLevel="0" collapsed="false"/>
    <row r="301" customFormat="false" ht="19.5" hidden="false" customHeight="true" outlineLevel="0" collapsed="false"/>
    <row r="302" customFormat="false" ht="19.5" hidden="false" customHeight="true" outlineLevel="0" collapsed="false"/>
    <row r="303" customFormat="false" ht="19.5" hidden="false" customHeight="true" outlineLevel="0" collapsed="false"/>
    <row r="304" customFormat="false" ht="19.5" hidden="false" customHeight="true" outlineLevel="0" collapsed="false"/>
    <row r="305" customFormat="false" ht="19.5" hidden="false" customHeight="true" outlineLevel="0" collapsed="false"/>
    <row r="306" customFormat="false" ht="19.5" hidden="false" customHeight="true" outlineLevel="0" collapsed="false"/>
    <row r="307" customFormat="false" ht="19.5" hidden="false" customHeight="true" outlineLevel="0" collapsed="false"/>
    <row r="308" customFormat="false" ht="19.5" hidden="false" customHeight="true" outlineLevel="0" collapsed="false"/>
    <row r="309" customFormat="false" ht="19.5" hidden="false" customHeight="true" outlineLevel="0" collapsed="false"/>
    <row r="310" customFormat="false" ht="19.5" hidden="false" customHeight="true" outlineLevel="0" collapsed="false"/>
    <row r="311" customFormat="false" ht="19.5" hidden="false" customHeight="true" outlineLevel="0" collapsed="false"/>
    <row r="312" customFormat="false" ht="19.5" hidden="false" customHeight="true" outlineLevel="0" collapsed="false"/>
    <row r="313" customFormat="false" ht="19.5" hidden="false" customHeight="true" outlineLevel="0" collapsed="false"/>
    <row r="314" customFormat="false" ht="19.5" hidden="false" customHeight="true" outlineLevel="0" collapsed="false"/>
    <row r="315" customFormat="false" ht="19.5" hidden="false" customHeight="true" outlineLevel="0" collapsed="false"/>
    <row r="316" customFormat="false" ht="19.5" hidden="false" customHeight="true" outlineLevel="0" collapsed="false"/>
    <row r="317" customFormat="false" ht="19.5" hidden="false" customHeight="true" outlineLevel="0" collapsed="false"/>
    <row r="318" customFormat="false" ht="19.5" hidden="false" customHeight="true" outlineLevel="0" collapsed="false"/>
    <row r="319" customFormat="false" ht="19.5" hidden="false" customHeight="true" outlineLevel="0" collapsed="false"/>
    <row r="320" customFormat="false" ht="19.5" hidden="false" customHeight="true" outlineLevel="0" collapsed="false"/>
    <row r="321" customFormat="false" ht="19.5" hidden="false" customHeight="true" outlineLevel="0" collapsed="false"/>
    <row r="322" customFormat="false" ht="19.5" hidden="false" customHeight="true" outlineLevel="0" collapsed="false"/>
    <row r="323" customFormat="false" ht="19.5" hidden="false" customHeight="true" outlineLevel="0" collapsed="false"/>
    <row r="324" customFormat="false" ht="19.5" hidden="false" customHeight="true" outlineLevel="0" collapsed="false"/>
    <row r="325" customFormat="false" ht="19.5" hidden="false" customHeight="true" outlineLevel="0" collapsed="false"/>
    <row r="326" customFormat="false" ht="19.5" hidden="false" customHeight="true" outlineLevel="0" collapsed="false"/>
    <row r="327" customFormat="false" ht="19.5" hidden="false" customHeight="true" outlineLevel="0" collapsed="false"/>
    <row r="328" customFormat="false" ht="19.5" hidden="false" customHeight="true" outlineLevel="0" collapsed="false"/>
    <row r="329" customFormat="false" ht="19.5" hidden="false" customHeight="true" outlineLevel="0" collapsed="false"/>
    <row r="330" customFormat="false" ht="19.5" hidden="false" customHeight="true" outlineLevel="0" collapsed="false"/>
    <row r="331" customFormat="false" ht="19.5" hidden="false" customHeight="true" outlineLevel="0" collapsed="false"/>
    <row r="332" customFormat="false" ht="19.5" hidden="false" customHeight="true" outlineLevel="0" collapsed="false"/>
    <row r="333" customFormat="false" ht="19.5" hidden="false" customHeight="true" outlineLevel="0" collapsed="false"/>
    <row r="334" customFormat="false" ht="19.5" hidden="false" customHeight="true" outlineLevel="0" collapsed="false"/>
    <row r="335" customFormat="false" ht="19.5" hidden="false" customHeight="true" outlineLevel="0" collapsed="false"/>
    <row r="336" customFormat="false" ht="19.5" hidden="false" customHeight="true" outlineLevel="0" collapsed="false"/>
    <row r="337" customFormat="false" ht="19.5" hidden="false" customHeight="true" outlineLevel="0" collapsed="false"/>
    <row r="338" customFormat="false" ht="19.5" hidden="false" customHeight="true" outlineLevel="0" collapsed="false"/>
    <row r="339" customFormat="false" ht="19.5" hidden="false" customHeight="true" outlineLevel="0" collapsed="false"/>
    <row r="340" customFormat="false" ht="19.5" hidden="false" customHeight="true" outlineLevel="0" collapsed="false"/>
    <row r="341" customFormat="false" ht="19.5" hidden="false" customHeight="true" outlineLevel="0" collapsed="false"/>
    <row r="342" customFormat="false" ht="19.5" hidden="false" customHeight="true" outlineLevel="0" collapsed="false"/>
    <row r="343" customFormat="false" ht="19.5" hidden="false" customHeight="true" outlineLevel="0" collapsed="false"/>
    <row r="344" customFormat="false" ht="19.5" hidden="false" customHeight="true" outlineLevel="0" collapsed="false"/>
    <row r="345" customFormat="false" ht="19.5" hidden="false" customHeight="true" outlineLevel="0" collapsed="false"/>
    <row r="346" customFormat="false" ht="19.5" hidden="false" customHeight="true" outlineLevel="0" collapsed="false"/>
    <row r="347" customFormat="false" ht="19.5" hidden="false" customHeight="true" outlineLevel="0" collapsed="false"/>
    <row r="348" customFormat="false" ht="19.5" hidden="false" customHeight="true" outlineLevel="0" collapsed="false"/>
    <row r="349" customFormat="false" ht="19.5" hidden="false" customHeight="true" outlineLevel="0" collapsed="false"/>
    <row r="350" customFormat="false" ht="19.5" hidden="false" customHeight="true" outlineLevel="0" collapsed="false"/>
    <row r="351" customFormat="false" ht="19.5" hidden="false" customHeight="true" outlineLevel="0" collapsed="false"/>
    <row r="352" customFormat="false" ht="19.5" hidden="false" customHeight="true" outlineLevel="0" collapsed="false"/>
    <row r="353" customFormat="false" ht="19.5" hidden="false" customHeight="true" outlineLevel="0" collapsed="false"/>
    <row r="354" customFormat="false" ht="19.5" hidden="false" customHeight="true" outlineLevel="0" collapsed="false"/>
    <row r="355" customFormat="false" ht="19.5" hidden="false" customHeight="true" outlineLevel="0" collapsed="false"/>
    <row r="356" customFormat="false" ht="19.5" hidden="false" customHeight="true" outlineLevel="0" collapsed="false"/>
    <row r="357" customFormat="false" ht="19.5" hidden="false" customHeight="true" outlineLevel="0" collapsed="false"/>
    <row r="358" customFormat="false" ht="19.5" hidden="false" customHeight="true" outlineLevel="0" collapsed="false"/>
    <row r="359" customFormat="false" ht="19.5" hidden="false" customHeight="true" outlineLevel="0" collapsed="false"/>
    <row r="360" customFormat="false" ht="19.5" hidden="false" customHeight="true" outlineLevel="0" collapsed="false"/>
    <row r="361" customFormat="false" ht="19.5" hidden="false" customHeight="true" outlineLevel="0" collapsed="false"/>
    <row r="362" customFormat="false" ht="19.5" hidden="false" customHeight="true" outlineLevel="0" collapsed="false"/>
    <row r="363" customFormat="false" ht="19.5" hidden="false" customHeight="true" outlineLevel="0" collapsed="false"/>
    <row r="364" customFormat="false" ht="19.5" hidden="false" customHeight="true" outlineLevel="0" collapsed="false"/>
    <row r="365" customFormat="false" ht="19.5" hidden="false" customHeight="true" outlineLevel="0" collapsed="false"/>
    <row r="366" customFormat="false" ht="19.5" hidden="false" customHeight="true" outlineLevel="0" collapsed="false"/>
    <row r="367" customFormat="false" ht="19.5" hidden="false" customHeight="true" outlineLevel="0" collapsed="false"/>
    <row r="368" customFormat="false" ht="19.5" hidden="false" customHeight="true" outlineLevel="0" collapsed="false"/>
    <row r="369" customFormat="false" ht="19.5" hidden="false" customHeight="true" outlineLevel="0" collapsed="false"/>
    <row r="370" customFormat="false" ht="19.5" hidden="false" customHeight="true" outlineLevel="0" collapsed="false"/>
    <row r="371" customFormat="false" ht="19.5" hidden="false" customHeight="true" outlineLevel="0" collapsed="false"/>
    <row r="372" customFormat="false" ht="19.5" hidden="false" customHeight="true" outlineLevel="0" collapsed="false"/>
    <row r="373" customFormat="false" ht="19.5" hidden="false" customHeight="true" outlineLevel="0" collapsed="false"/>
    <row r="374" customFormat="false" ht="19.5" hidden="false" customHeight="true" outlineLevel="0" collapsed="false"/>
    <row r="375" customFormat="false" ht="19.5" hidden="false" customHeight="true" outlineLevel="0" collapsed="false"/>
    <row r="376" customFormat="false" ht="19.5" hidden="false" customHeight="true" outlineLevel="0" collapsed="false"/>
    <row r="377" customFormat="false" ht="19.5" hidden="false" customHeight="true" outlineLevel="0" collapsed="false"/>
    <row r="378" customFormat="false" ht="19.5" hidden="false" customHeight="true" outlineLevel="0" collapsed="false"/>
    <row r="379" customFormat="false" ht="19.5" hidden="false" customHeight="true" outlineLevel="0" collapsed="false"/>
    <row r="380" customFormat="false" ht="19.5" hidden="false" customHeight="true" outlineLevel="0" collapsed="false"/>
    <row r="381" customFormat="false" ht="19.5" hidden="false" customHeight="true" outlineLevel="0" collapsed="false"/>
    <row r="382" customFormat="false" ht="19.5" hidden="false" customHeight="true" outlineLevel="0" collapsed="false"/>
    <row r="383" customFormat="false" ht="19.5" hidden="false" customHeight="true" outlineLevel="0" collapsed="false"/>
    <row r="384" customFormat="false" ht="19.5" hidden="false" customHeight="true" outlineLevel="0" collapsed="false"/>
    <row r="385" customFormat="false" ht="19.5" hidden="false" customHeight="true" outlineLevel="0" collapsed="false"/>
    <row r="386" customFormat="false" ht="19.5" hidden="false" customHeight="true" outlineLevel="0" collapsed="false"/>
    <row r="387" customFormat="false" ht="19.5" hidden="false" customHeight="true" outlineLevel="0" collapsed="false"/>
    <row r="388" customFormat="false" ht="19.5" hidden="false" customHeight="true" outlineLevel="0" collapsed="false"/>
    <row r="389" customFormat="false" ht="19.5" hidden="false" customHeight="true" outlineLevel="0" collapsed="false"/>
    <row r="390" customFormat="false" ht="19.5" hidden="false" customHeight="true" outlineLevel="0" collapsed="false"/>
    <row r="391" customFormat="false" ht="19.5" hidden="false" customHeight="true" outlineLevel="0" collapsed="false"/>
    <row r="392" customFormat="false" ht="19.5" hidden="false" customHeight="true" outlineLevel="0" collapsed="false"/>
    <row r="393" customFormat="false" ht="19.5" hidden="false" customHeight="true" outlineLevel="0" collapsed="false"/>
    <row r="394" customFormat="false" ht="19.5" hidden="false" customHeight="true" outlineLevel="0" collapsed="false"/>
    <row r="395" customFormat="false" ht="19.5" hidden="false" customHeight="true" outlineLevel="0" collapsed="false"/>
    <row r="396" customFormat="false" ht="19.5" hidden="false" customHeight="true" outlineLevel="0" collapsed="false"/>
    <row r="397" customFormat="false" ht="19.5" hidden="false" customHeight="true" outlineLevel="0" collapsed="false"/>
    <row r="398" customFormat="false" ht="19.5" hidden="false" customHeight="true" outlineLevel="0" collapsed="false"/>
    <row r="399" customFormat="false" ht="19.5" hidden="false" customHeight="true" outlineLevel="0" collapsed="false"/>
    <row r="400" customFormat="false" ht="19.5" hidden="false" customHeight="true" outlineLevel="0" collapsed="false"/>
    <row r="401" customFormat="false" ht="19.5" hidden="false" customHeight="true" outlineLevel="0" collapsed="false"/>
    <row r="402" customFormat="false" ht="19.5" hidden="false" customHeight="true" outlineLevel="0" collapsed="false"/>
    <row r="403" customFormat="false" ht="19.5" hidden="false" customHeight="true" outlineLevel="0" collapsed="false"/>
    <row r="404" customFormat="false" ht="19.5" hidden="false" customHeight="true" outlineLevel="0" collapsed="false"/>
    <row r="405" customFormat="false" ht="19.5" hidden="false" customHeight="true" outlineLevel="0" collapsed="false"/>
    <row r="406" customFormat="false" ht="19.5" hidden="false" customHeight="true" outlineLevel="0" collapsed="false"/>
    <row r="407" customFormat="false" ht="19.5" hidden="false" customHeight="true" outlineLevel="0" collapsed="false"/>
    <row r="408" customFormat="false" ht="19.5" hidden="false" customHeight="true" outlineLevel="0" collapsed="false"/>
    <row r="409" customFormat="false" ht="19.5" hidden="false" customHeight="true" outlineLevel="0" collapsed="false"/>
    <row r="410" customFormat="false" ht="19.5" hidden="false" customHeight="true" outlineLevel="0" collapsed="false"/>
    <row r="411" customFormat="false" ht="19.5" hidden="false" customHeight="true" outlineLevel="0" collapsed="false"/>
    <row r="412" customFormat="false" ht="19.5" hidden="false" customHeight="true" outlineLevel="0" collapsed="false"/>
    <row r="413" customFormat="false" ht="19.5" hidden="false" customHeight="true" outlineLevel="0" collapsed="false"/>
    <row r="414" customFormat="false" ht="19.5" hidden="false" customHeight="true" outlineLevel="0" collapsed="false"/>
    <row r="415" customFormat="false" ht="19.5" hidden="false" customHeight="true" outlineLevel="0" collapsed="false"/>
    <row r="416" customFormat="false" ht="19.5" hidden="false" customHeight="true" outlineLevel="0" collapsed="false"/>
    <row r="417" customFormat="false" ht="19.5" hidden="false" customHeight="true" outlineLevel="0" collapsed="false"/>
    <row r="418" customFormat="false" ht="19.5" hidden="false" customHeight="true" outlineLevel="0" collapsed="false"/>
    <row r="419" customFormat="false" ht="19.5" hidden="false" customHeight="true" outlineLevel="0" collapsed="false"/>
    <row r="420" customFormat="false" ht="19.5" hidden="false" customHeight="true" outlineLevel="0" collapsed="false"/>
    <row r="421" customFormat="false" ht="19.5" hidden="false" customHeight="true" outlineLevel="0" collapsed="false"/>
    <row r="422" customFormat="false" ht="19.5" hidden="false" customHeight="true" outlineLevel="0" collapsed="false"/>
    <row r="423" customFormat="false" ht="19.5" hidden="false" customHeight="true" outlineLevel="0" collapsed="false"/>
    <row r="424" customFormat="false" ht="19.5" hidden="false" customHeight="true" outlineLevel="0" collapsed="false"/>
    <row r="425" customFormat="false" ht="19.5" hidden="false" customHeight="true" outlineLevel="0" collapsed="false"/>
    <row r="426" customFormat="false" ht="19.5" hidden="false" customHeight="true" outlineLevel="0" collapsed="false"/>
    <row r="427" customFormat="false" ht="19.5" hidden="false" customHeight="true" outlineLevel="0" collapsed="false"/>
    <row r="428" customFormat="false" ht="19.5" hidden="false" customHeight="true" outlineLevel="0" collapsed="false"/>
    <row r="429" customFormat="false" ht="19.5" hidden="false" customHeight="true" outlineLevel="0" collapsed="false"/>
    <row r="430" customFormat="false" ht="19.5" hidden="false" customHeight="true" outlineLevel="0" collapsed="false"/>
    <row r="431" customFormat="false" ht="19.5" hidden="false" customHeight="true" outlineLevel="0" collapsed="false"/>
    <row r="432" customFormat="false" ht="19.5" hidden="false" customHeight="true" outlineLevel="0" collapsed="false"/>
    <row r="433" customFormat="false" ht="19.5" hidden="false" customHeight="true" outlineLevel="0" collapsed="false"/>
    <row r="434" customFormat="false" ht="19.5" hidden="false" customHeight="true" outlineLevel="0" collapsed="false"/>
    <row r="435" customFormat="false" ht="19.5" hidden="false" customHeight="true" outlineLevel="0" collapsed="false"/>
    <row r="436" customFormat="false" ht="19.5" hidden="false" customHeight="true" outlineLevel="0" collapsed="false"/>
    <row r="437" customFormat="false" ht="19.5" hidden="false" customHeight="true" outlineLevel="0" collapsed="false"/>
    <row r="438" customFormat="false" ht="19.5" hidden="false" customHeight="true" outlineLevel="0" collapsed="false"/>
    <row r="439" customFormat="false" ht="19.5" hidden="false" customHeight="true" outlineLevel="0" collapsed="false"/>
    <row r="440" customFormat="false" ht="19.5" hidden="false" customHeight="true" outlineLevel="0" collapsed="false"/>
    <row r="441" customFormat="false" ht="19.5" hidden="false" customHeight="true" outlineLevel="0" collapsed="false"/>
    <row r="442" customFormat="false" ht="19.5" hidden="false" customHeight="true" outlineLevel="0" collapsed="false"/>
    <row r="443" customFormat="false" ht="19.5" hidden="false" customHeight="true" outlineLevel="0" collapsed="false"/>
    <row r="444" customFormat="false" ht="19.5" hidden="false" customHeight="true" outlineLevel="0" collapsed="false"/>
    <row r="445" customFormat="false" ht="19.5" hidden="false" customHeight="true" outlineLevel="0" collapsed="false"/>
    <row r="446" customFormat="false" ht="19.5" hidden="false" customHeight="true" outlineLevel="0" collapsed="false"/>
    <row r="447" customFormat="false" ht="19.5" hidden="false" customHeight="true" outlineLevel="0" collapsed="false"/>
    <row r="448" customFormat="false" ht="19.5" hidden="false" customHeight="true" outlineLevel="0" collapsed="false"/>
    <row r="449" customFormat="false" ht="19.5" hidden="false" customHeight="true" outlineLevel="0" collapsed="false"/>
    <row r="450" customFormat="false" ht="19.5" hidden="false" customHeight="true" outlineLevel="0" collapsed="false"/>
    <row r="451" customFormat="false" ht="19.5" hidden="false" customHeight="true" outlineLevel="0" collapsed="false"/>
    <row r="452" customFormat="false" ht="19.5" hidden="false" customHeight="true" outlineLevel="0" collapsed="false"/>
    <row r="453" customFormat="false" ht="19.5" hidden="false" customHeight="true" outlineLevel="0" collapsed="false"/>
    <row r="454" customFormat="false" ht="19.5" hidden="false" customHeight="true" outlineLevel="0" collapsed="false"/>
    <row r="455" customFormat="false" ht="19.5" hidden="false" customHeight="true" outlineLevel="0" collapsed="false"/>
    <row r="456" customFormat="false" ht="19.5" hidden="false" customHeight="true" outlineLevel="0" collapsed="false"/>
    <row r="457" customFormat="false" ht="19.5" hidden="false" customHeight="true" outlineLevel="0" collapsed="false"/>
    <row r="458" customFormat="false" ht="19.5" hidden="false" customHeight="true" outlineLevel="0" collapsed="false"/>
    <row r="459" customFormat="false" ht="19.5" hidden="false" customHeight="true" outlineLevel="0" collapsed="false"/>
    <row r="460" customFormat="false" ht="19.5" hidden="false" customHeight="true" outlineLevel="0" collapsed="false"/>
    <row r="461" customFormat="false" ht="19.5" hidden="false" customHeight="true" outlineLevel="0" collapsed="false"/>
    <row r="462" customFormat="false" ht="19.5" hidden="false" customHeight="true" outlineLevel="0" collapsed="false"/>
    <row r="463" customFormat="false" ht="19.5" hidden="false" customHeight="true" outlineLevel="0" collapsed="false"/>
    <row r="464" customFormat="false" ht="19.5" hidden="false" customHeight="true" outlineLevel="0" collapsed="false"/>
    <row r="465" customFormat="false" ht="19.5" hidden="false" customHeight="true" outlineLevel="0" collapsed="false"/>
    <row r="466" customFormat="false" ht="19.5" hidden="false" customHeight="true" outlineLevel="0" collapsed="false"/>
    <row r="467" customFormat="false" ht="19.5" hidden="false" customHeight="true" outlineLevel="0" collapsed="false"/>
    <row r="468" customFormat="false" ht="19.5" hidden="false" customHeight="true" outlineLevel="0" collapsed="false"/>
    <row r="469" customFormat="false" ht="19.5" hidden="false" customHeight="true" outlineLevel="0" collapsed="false"/>
    <row r="470" customFormat="false" ht="19.5" hidden="false" customHeight="true" outlineLevel="0" collapsed="false"/>
    <row r="471" customFormat="false" ht="19.5" hidden="false" customHeight="true" outlineLevel="0" collapsed="false"/>
    <row r="472" customFormat="false" ht="19.5" hidden="false" customHeight="true" outlineLevel="0" collapsed="false"/>
    <row r="473" customFormat="false" ht="19.5" hidden="false" customHeight="true" outlineLevel="0" collapsed="false"/>
    <row r="474" customFormat="false" ht="19.5" hidden="false" customHeight="true" outlineLevel="0" collapsed="false"/>
    <row r="475" customFormat="false" ht="19.5" hidden="false" customHeight="true" outlineLevel="0" collapsed="false"/>
    <row r="476" customFormat="false" ht="19.5" hidden="false" customHeight="true" outlineLevel="0" collapsed="false"/>
    <row r="477" customFormat="false" ht="19.5" hidden="false" customHeight="true" outlineLevel="0" collapsed="false"/>
    <row r="478" customFormat="false" ht="19.5" hidden="false" customHeight="true" outlineLevel="0" collapsed="false"/>
    <row r="479" customFormat="false" ht="19.5" hidden="false" customHeight="true" outlineLevel="0" collapsed="false"/>
    <row r="480" customFormat="false" ht="19.5" hidden="false" customHeight="true" outlineLevel="0" collapsed="false"/>
    <row r="481" customFormat="false" ht="19.5" hidden="false" customHeight="true" outlineLevel="0" collapsed="false"/>
    <row r="482" customFormat="false" ht="19.5" hidden="false" customHeight="true" outlineLevel="0" collapsed="false"/>
    <row r="483" customFormat="false" ht="19.5" hidden="false" customHeight="true" outlineLevel="0" collapsed="false"/>
    <row r="484" customFormat="false" ht="19.5" hidden="false" customHeight="true" outlineLevel="0" collapsed="false"/>
    <row r="485" customFormat="false" ht="19.5" hidden="false" customHeight="true" outlineLevel="0" collapsed="false"/>
    <row r="486" customFormat="false" ht="19.5" hidden="false" customHeight="true" outlineLevel="0" collapsed="false"/>
    <row r="487" customFormat="false" ht="19.5" hidden="false" customHeight="true" outlineLevel="0" collapsed="false"/>
    <row r="488" customFormat="false" ht="19.5" hidden="false" customHeight="true" outlineLevel="0" collapsed="false"/>
    <row r="489" customFormat="false" ht="19.5" hidden="false" customHeight="true" outlineLevel="0" collapsed="false"/>
    <row r="490" customFormat="false" ht="19.5" hidden="false" customHeight="true" outlineLevel="0" collapsed="false"/>
    <row r="491" customFormat="false" ht="19.5" hidden="false" customHeight="true" outlineLevel="0" collapsed="false"/>
    <row r="492" customFormat="false" ht="19.5" hidden="false" customHeight="true" outlineLevel="0" collapsed="false"/>
    <row r="493" customFormat="false" ht="19.5" hidden="false" customHeight="true" outlineLevel="0" collapsed="false"/>
    <row r="494" customFormat="false" ht="19.5" hidden="false" customHeight="true" outlineLevel="0" collapsed="false"/>
    <row r="495" customFormat="false" ht="19.5" hidden="false" customHeight="true" outlineLevel="0" collapsed="false"/>
    <row r="496" customFormat="false" ht="19.5" hidden="false" customHeight="true" outlineLevel="0" collapsed="false"/>
    <row r="497" customFormat="false" ht="19.5" hidden="false" customHeight="true" outlineLevel="0" collapsed="false"/>
    <row r="498" customFormat="false" ht="19.5" hidden="false" customHeight="true" outlineLevel="0" collapsed="false"/>
    <row r="499" customFormat="false" ht="19.5" hidden="false" customHeight="true" outlineLevel="0" collapsed="false"/>
    <row r="500" customFormat="false" ht="19.5" hidden="false" customHeight="true" outlineLevel="0" collapsed="false"/>
    <row r="501" customFormat="false" ht="19.5" hidden="false" customHeight="true" outlineLevel="0" collapsed="false"/>
    <row r="502" customFormat="false" ht="19.5" hidden="false" customHeight="true" outlineLevel="0" collapsed="false"/>
    <row r="503" customFormat="false" ht="19.5" hidden="false" customHeight="true" outlineLevel="0" collapsed="false"/>
    <row r="504" customFormat="false" ht="19.5" hidden="false" customHeight="true" outlineLevel="0" collapsed="false"/>
    <row r="505" customFormat="false" ht="19.5" hidden="false" customHeight="true" outlineLevel="0" collapsed="false"/>
    <row r="506" customFormat="false" ht="19.5" hidden="false" customHeight="true" outlineLevel="0" collapsed="false"/>
    <row r="507" customFormat="false" ht="19.5" hidden="false" customHeight="true" outlineLevel="0" collapsed="false"/>
    <row r="508" customFormat="false" ht="19.5" hidden="false" customHeight="true" outlineLevel="0" collapsed="false"/>
    <row r="509" customFormat="false" ht="19.5" hidden="false" customHeight="true" outlineLevel="0" collapsed="false"/>
    <row r="510" customFormat="false" ht="19.5" hidden="false" customHeight="true" outlineLevel="0" collapsed="false"/>
    <row r="511" customFormat="false" ht="19.5" hidden="false" customHeight="true" outlineLevel="0" collapsed="false"/>
    <row r="512" customFormat="false" ht="19.5" hidden="false" customHeight="true" outlineLevel="0" collapsed="false"/>
    <row r="513" customFormat="false" ht="19.5" hidden="false" customHeight="true" outlineLevel="0" collapsed="false"/>
    <row r="514" customFormat="false" ht="19.5" hidden="false" customHeight="true" outlineLevel="0" collapsed="false"/>
    <row r="515" customFormat="false" ht="19.5" hidden="false" customHeight="true" outlineLevel="0" collapsed="false"/>
    <row r="516" customFormat="false" ht="19.5" hidden="false" customHeight="true" outlineLevel="0" collapsed="false"/>
    <row r="517" customFormat="false" ht="19.5" hidden="false" customHeight="true" outlineLevel="0" collapsed="false"/>
    <row r="518" customFormat="false" ht="19.5" hidden="false" customHeight="true" outlineLevel="0" collapsed="false"/>
    <row r="519" customFormat="false" ht="19.5" hidden="false" customHeight="true" outlineLevel="0" collapsed="false"/>
    <row r="520" customFormat="false" ht="19.5" hidden="false" customHeight="true" outlineLevel="0" collapsed="false"/>
    <row r="521" customFormat="false" ht="19.5" hidden="false" customHeight="true" outlineLevel="0" collapsed="false"/>
    <row r="522" customFormat="false" ht="19.5" hidden="false" customHeight="true" outlineLevel="0" collapsed="false"/>
    <row r="523" customFormat="false" ht="19.5" hidden="false" customHeight="true" outlineLevel="0" collapsed="false"/>
    <row r="524" customFormat="false" ht="19.5" hidden="false" customHeight="true" outlineLevel="0" collapsed="false"/>
    <row r="525" customFormat="false" ht="19.5" hidden="false" customHeight="true" outlineLevel="0" collapsed="false"/>
    <row r="526" customFormat="false" ht="19.5" hidden="false" customHeight="true" outlineLevel="0" collapsed="false"/>
    <row r="527" customFormat="false" ht="19.5" hidden="false" customHeight="true" outlineLevel="0" collapsed="false"/>
    <row r="528" customFormat="false" ht="19.5" hidden="false" customHeight="true" outlineLevel="0" collapsed="false"/>
    <row r="529" customFormat="false" ht="19.5" hidden="false" customHeight="true" outlineLevel="0" collapsed="false"/>
    <row r="530" customFormat="false" ht="19.5" hidden="false" customHeight="true" outlineLevel="0" collapsed="false"/>
    <row r="531" customFormat="false" ht="19.5" hidden="false" customHeight="true" outlineLevel="0" collapsed="false"/>
    <row r="532" customFormat="false" ht="19.5" hidden="false" customHeight="true" outlineLevel="0" collapsed="false"/>
    <row r="533" customFormat="false" ht="19.5" hidden="false" customHeight="true" outlineLevel="0" collapsed="false"/>
    <row r="534" customFormat="false" ht="19.5" hidden="false" customHeight="true" outlineLevel="0" collapsed="false"/>
    <row r="535" customFormat="false" ht="19.5" hidden="false" customHeight="true" outlineLevel="0" collapsed="false"/>
    <row r="536" customFormat="false" ht="19.5" hidden="false" customHeight="true" outlineLevel="0" collapsed="false"/>
    <row r="537" customFormat="false" ht="19.5" hidden="false" customHeight="true" outlineLevel="0" collapsed="false"/>
    <row r="538" customFormat="false" ht="19.5" hidden="false" customHeight="true" outlineLevel="0" collapsed="false"/>
    <row r="539" customFormat="false" ht="19.5" hidden="false" customHeight="true" outlineLevel="0" collapsed="false"/>
    <row r="540" customFormat="false" ht="19.5" hidden="false" customHeight="true" outlineLevel="0" collapsed="false"/>
    <row r="541" customFormat="false" ht="19.5" hidden="false" customHeight="true" outlineLevel="0" collapsed="false"/>
    <row r="542" customFormat="false" ht="19.5" hidden="false" customHeight="true" outlineLevel="0" collapsed="false"/>
    <row r="543" customFormat="false" ht="19.5" hidden="false" customHeight="true" outlineLevel="0" collapsed="false"/>
    <row r="544" customFormat="false" ht="19.5" hidden="false" customHeight="true" outlineLevel="0" collapsed="false"/>
    <row r="545" customFormat="false" ht="19.5" hidden="false" customHeight="true" outlineLevel="0" collapsed="false"/>
    <row r="546" customFormat="false" ht="19.5" hidden="false" customHeight="true" outlineLevel="0" collapsed="false"/>
    <row r="547" customFormat="false" ht="19.5" hidden="false" customHeight="true" outlineLevel="0" collapsed="false"/>
    <row r="548" customFormat="false" ht="19.5" hidden="false" customHeight="true" outlineLevel="0" collapsed="false"/>
    <row r="549" customFormat="false" ht="19.5" hidden="false" customHeight="true" outlineLevel="0" collapsed="false"/>
    <row r="550" customFormat="false" ht="19.5" hidden="false" customHeight="true" outlineLevel="0" collapsed="false"/>
    <row r="551" customFormat="false" ht="19.5" hidden="false" customHeight="true" outlineLevel="0" collapsed="false"/>
    <row r="552" customFormat="false" ht="19.5" hidden="false" customHeight="true" outlineLevel="0" collapsed="false"/>
    <row r="553" customFormat="false" ht="19.5" hidden="false" customHeight="true" outlineLevel="0" collapsed="false"/>
    <row r="554" customFormat="false" ht="19.5" hidden="false" customHeight="true" outlineLevel="0" collapsed="false"/>
    <row r="555" customFormat="false" ht="19.5" hidden="false" customHeight="true" outlineLevel="0" collapsed="false"/>
    <row r="556" customFormat="false" ht="19.5" hidden="false" customHeight="true" outlineLevel="0" collapsed="false"/>
    <row r="557" customFormat="false" ht="19.5" hidden="false" customHeight="true" outlineLevel="0" collapsed="false"/>
    <row r="558" customFormat="false" ht="19.5" hidden="false" customHeight="true" outlineLevel="0" collapsed="false"/>
    <row r="559" customFormat="false" ht="19.5" hidden="false" customHeight="true" outlineLevel="0" collapsed="false"/>
    <row r="560" customFormat="false" ht="19.5" hidden="false" customHeight="true" outlineLevel="0" collapsed="false"/>
    <row r="561" customFormat="false" ht="19.5" hidden="false" customHeight="true" outlineLevel="0" collapsed="false"/>
    <row r="562" customFormat="false" ht="19.5" hidden="false" customHeight="true" outlineLevel="0" collapsed="false"/>
    <row r="563" customFormat="false" ht="19.5" hidden="false" customHeight="true" outlineLevel="0" collapsed="false"/>
    <row r="564" customFormat="false" ht="19.5" hidden="false" customHeight="true" outlineLevel="0" collapsed="false"/>
    <row r="565" customFormat="false" ht="19.5" hidden="false" customHeight="true" outlineLevel="0" collapsed="false"/>
    <row r="566" customFormat="false" ht="19.5" hidden="false" customHeight="true" outlineLevel="0" collapsed="false"/>
    <row r="567" customFormat="false" ht="19.5" hidden="false" customHeight="true" outlineLevel="0" collapsed="false"/>
    <row r="568" customFormat="false" ht="19.5" hidden="false" customHeight="true" outlineLevel="0" collapsed="false"/>
    <row r="569" customFormat="false" ht="19.5" hidden="false" customHeight="true" outlineLevel="0" collapsed="false"/>
    <row r="570" customFormat="false" ht="19.5" hidden="false" customHeight="true" outlineLevel="0" collapsed="false"/>
    <row r="571" customFormat="false" ht="19.5" hidden="false" customHeight="true" outlineLevel="0" collapsed="false"/>
    <row r="572" customFormat="false" ht="19.5" hidden="false" customHeight="true" outlineLevel="0" collapsed="false"/>
    <row r="573" customFormat="false" ht="19.5" hidden="false" customHeight="true" outlineLevel="0" collapsed="false"/>
    <row r="574" customFormat="false" ht="19.5" hidden="false" customHeight="true" outlineLevel="0" collapsed="false"/>
    <row r="575" customFormat="false" ht="19.5" hidden="false" customHeight="true" outlineLevel="0" collapsed="false"/>
    <row r="576" customFormat="false" ht="19.5" hidden="false" customHeight="true" outlineLevel="0" collapsed="false"/>
    <row r="577" customFormat="false" ht="19.5" hidden="false" customHeight="true" outlineLevel="0" collapsed="false"/>
    <row r="578" customFormat="false" ht="19.5" hidden="false" customHeight="true" outlineLevel="0" collapsed="false"/>
    <row r="579" customFormat="false" ht="19.5" hidden="false" customHeight="true" outlineLevel="0" collapsed="false"/>
    <row r="580" customFormat="false" ht="19.5" hidden="false" customHeight="true" outlineLevel="0" collapsed="false"/>
    <row r="581" customFormat="false" ht="19.5" hidden="false" customHeight="true" outlineLevel="0" collapsed="false"/>
    <row r="582" customFormat="false" ht="19.5" hidden="false" customHeight="true" outlineLevel="0" collapsed="false"/>
    <row r="583" customFormat="false" ht="19.5" hidden="false" customHeight="true" outlineLevel="0" collapsed="false"/>
    <row r="584" customFormat="false" ht="19.5" hidden="false" customHeight="true" outlineLevel="0" collapsed="false"/>
    <row r="585" customFormat="false" ht="19.5" hidden="false" customHeight="true" outlineLevel="0" collapsed="false"/>
    <row r="586" customFormat="false" ht="19.5" hidden="false" customHeight="true" outlineLevel="0" collapsed="false"/>
    <row r="587" customFormat="false" ht="19.5" hidden="false" customHeight="true" outlineLevel="0" collapsed="false"/>
    <row r="588" customFormat="false" ht="19.5" hidden="false" customHeight="true" outlineLevel="0" collapsed="false"/>
    <row r="589" customFormat="false" ht="19.5" hidden="false" customHeight="true" outlineLevel="0" collapsed="false"/>
    <row r="590" customFormat="false" ht="19.5" hidden="false" customHeight="true" outlineLevel="0" collapsed="false"/>
    <row r="591" customFormat="false" ht="19.5" hidden="false" customHeight="true" outlineLevel="0" collapsed="false"/>
    <row r="592" customFormat="false" ht="19.5" hidden="false" customHeight="true" outlineLevel="0" collapsed="false"/>
    <row r="593" customFormat="false" ht="19.5" hidden="false" customHeight="true" outlineLevel="0" collapsed="false"/>
    <row r="594" customFormat="false" ht="19.5" hidden="false" customHeight="true" outlineLevel="0" collapsed="false"/>
    <row r="595" customFormat="false" ht="19.5" hidden="false" customHeight="true" outlineLevel="0" collapsed="false"/>
    <row r="596" customFormat="false" ht="19.5" hidden="false" customHeight="true" outlineLevel="0" collapsed="false"/>
    <row r="597" customFormat="false" ht="19.5" hidden="false" customHeight="true" outlineLevel="0" collapsed="false"/>
    <row r="598" customFormat="false" ht="19.5" hidden="false" customHeight="true" outlineLevel="0" collapsed="false"/>
    <row r="599" customFormat="false" ht="19.5" hidden="false" customHeight="true" outlineLevel="0" collapsed="false"/>
    <row r="600" customFormat="false" ht="19.5" hidden="false" customHeight="true" outlineLevel="0" collapsed="false"/>
    <row r="601" customFormat="false" ht="19.5" hidden="false" customHeight="true" outlineLevel="0" collapsed="false"/>
    <row r="602" customFormat="false" ht="19.5" hidden="false" customHeight="true" outlineLevel="0" collapsed="false"/>
    <row r="603" customFormat="false" ht="19.5" hidden="false" customHeight="true" outlineLevel="0" collapsed="false"/>
    <row r="604" customFormat="false" ht="19.5" hidden="false" customHeight="true" outlineLevel="0" collapsed="false"/>
    <row r="605" customFormat="false" ht="19.5" hidden="false" customHeight="true" outlineLevel="0" collapsed="false"/>
    <row r="606" customFormat="false" ht="19.5" hidden="false" customHeight="true" outlineLevel="0" collapsed="false"/>
    <row r="607" customFormat="false" ht="19.5" hidden="false" customHeight="true" outlineLevel="0" collapsed="false"/>
    <row r="608" customFormat="false" ht="19.5" hidden="false" customHeight="true" outlineLevel="0" collapsed="false"/>
    <row r="609" customFormat="false" ht="19.5" hidden="false" customHeight="true" outlineLevel="0" collapsed="false"/>
    <row r="610" customFormat="false" ht="19.5" hidden="false" customHeight="true" outlineLevel="0" collapsed="false"/>
    <row r="611" customFormat="false" ht="19.5" hidden="false" customHeight="true" outlineLevel="0" collapsed="false"/>
    <row r="612" customFormat="false" ht="19.5" hidden="false" customHeight="true" outlineLevel="0" collapsed="false"/>
    <row r="613" customFormat="false" ht="19.5" hidden="false" customHeight="true" outlineLevel="0" collapsed="false"/>
    <row r="614" customFormat="false" ht="19.5" hidden="false" customHeight="true" outlineLevel="0" collapsed="false"/>
    <row r="615" customFormat="false" ht="19.5" hidden="false" customHeight="true" outlineLevel="0" collapsed="false"/>
    <row r="616" customFormat="false" ht="19.5" hidden="false" customHeight="true" outlineLevel="0" collapsed="false"/>
    <row r="617" customFormat="false" ht="19.5" hidden="false" customHeight="true" outlineLevel="0" collapsed="false"/>
    <row r="618" customFormat="false" ht="19.5" hidden="false" customHeight="true" outlineLevel="0" collapsed="false"/>
    <row r="619" customFormat="false" ht="19.5" hidden="false" customHeight="true" outlineLevel="0" collapsed="false"/>
    <row r="620" customFormat="false" ht="19.5" hidden="false" customHeight="true" outlineLevel="0" collapsed="false"/>
    <row r="621" customFormat="false" ht="19.5" hidden="false" customHeight="true" outlineLevel="0" collapsed="false"/>
    <row r="622" customFormat="false" ht="19.5" hidden="false" customHeight="true" outlineLevel="0" collapsed="false"/>
    <row r="623" customFormat="false" ht="19.5" hidden="false" customHeight="true" outlineLevel="0" collapsed="false"/>
    <row r="624" customFormat="false" ht="19.5" hidden="false" customHeight="true" outlineLevel="0" collapsed="false"/>
    <row r="625" customFormat="false" ht="19.5" hidden="false" customHeight="true" outlineLevel="0" collapsed="false"/>
    <row r="626" customFormat="false" ht="19.5" hidden="false" customHeight="true" outlineLevel="0" collapsed="false"/>
    <row r="627" customFormat="false" ht="19.5" hidden="false" customHeight="true" outlineLevel="0" collapsed="false"/>
    <row r="628" customFormat="false" ht="19.5" hidden="false" customHeight="true" outlineLevel="0" collapsed="false"/>
    <row r="629" customFormat="false" ht="19.5" hidden="false" customHeight="true" outlineLevel="0" collapsed="false"/>
    <row r="630" customFormat="false" ht="19.5" hidden="false" customHeight="true" outlineLevel="0" collapsed="false"/>
    <row r="631" customFormat="false" ht="19.5" hidden="false" customHeight="true" outlineLevel="0" collapsed="false"/>
    <row r="632" customFormat="false" ht="19.5" hidden="false" customHeight="true" outlineLevel="0" collapsed="false"/>
    <row r="633" customFormat="false" ht="19.5" hidden="false" customHeight="true" outlineLevel="0" collapsed="false"/>
    <row r="634" customFormat="false" ht="19.5" hidden="false" customHeight="true" outlineLevel="0" collapsed="false"/>
    <row r="635" customFormat="false" ht="19.5" hidden="false" customHeight="true" outlineLevel="0" collapsed="false"/>
    <row r="636" customFormat="false" ht="19.5" hidden="false" customHeight="true" outlineLevel="0" collapsed="false"/>
    <row r="637" customFormat="false" ht="19.5" hidden="false" customHeight="true" outlineLevel="0" collapsed="false"/>
    <row r="638" customFormat="false" ht="19.5" hidden="false" customHeight="true" outlineLevel="0" collapsed="false"/>
    <row r="639" customFormat="false" ht="19.5" hidden="false" customHeight="true" outlineLevel="0" collapsed="false"/>
    <row r="640" customFormat="false" ht="19.5" hidden="false" customHeight="true" outlineLevel="0" collapsed="false"/>
    <row r="641" customFormat="false" ht="19.5" hidden="false" customHeight="true" outlineLevel="0" collapsed="false"/>
    <row r="642" customFormat="false" ht="19.5" hidden="false" customHeight="true" outlineLevel="0" collapsed="false"/>
    <row r="643" customFormat="false" ht="19.5" hidden="false" customHeight="true" outlineLevel="0" collapsed="false"/>
    <row r="644" customFormat="false" ht="19.5" hidden="false" customHeight="true" outlineLevel="0" collapsed="false"/>
    <row r="645" customFormat="false" ht="19.5" hidden="false" customHeight="true" outlineLevel="0" collapsed="false"/>
    <row r="646" customFormat="false" ht="19.5" hidden="false" customHeight="true" outlineLevel="0" collapsed="false"/>
    <row r="647" customFormat="false" ht="19.5" hidden="false" customHeight="true" outlineLevel="0" collapsed="false"/>
    <row r="648" customFormat="false" ht="19.5" hidden="false" customHeight="true" outlineLevel="0" collapsed="false"/>
    <row r="649" customFormat="false" ht="19.5" hidden="false" customHeight="true" outlineLevel="0" collapsed="false"/>
    <row r="650" customFormat="false" ht="19.5" hidden="false" customHeight="true" outlineLevel="0" collapsed="false"/>
    <row r="651" customFormat="false" ht="19.5" hidden="false" customHeight="true" outlineLevel="0" collapsed="false"/>
    <row r="652" customFormat="false" ht="19.5" hidden="false" customHeight="true" outlineLevel="0" collapsed="false"/>
    <row r="653" customFormat="false" ht="19.5" hidden="false" customHeight="true" outlineLevel="0" collapsed="false"/>
    <row r="654" customFormat="false" ht="19.5" hidden="false" customHeight="true" outlineLevel="0" collapsed="false"/>
    <row r="655" customFormat="false" ht="19.5" hidden="false" customHeight="true" outlineLevel="0" collapsed="false"/>
    <row r="656" customFormat="false" ht="19.5" hidden="false" customHeight="true" outlineLevel="0" collapsed="false"/>
    <row r="657" customFormat="false" ht="19.5" hidden="false" customHeight="true" outlineLevel="0" collapsed="false"/>
    <row r="658" customFormat="false" ht="19.5" hidden="false" customHeight="true" outlineLevel="0" collapsed="false"/>
    <row r="659" customFormat="false" ht="19.5" hidden="false" customHeight="true" outlineLevel="0" collapsed="false"/>
    <row r="660" customFormat="false" ht="19.5" hidden="false" customHeight="true" outlineLevel="0" collapsed="false"/>
    <row r="661" customFormat="false" ht="19.5" hidden="false" customHeight="true" outlineLevel="0" collapsed="false"/>
    <row r="662" customFormat="false" ht="19.5" hidden="false" customHeight="true" outlineLevel="0" collapsed="false"/>
    <row r="663" customFormat="false" ht="19.5" hidden="false" customHeight="true" outlineLevel="0" collapsed="false"/>
    <row r="664" customFormat="false" ht="19.5" hidden="false" customHeight="true" outlineLevel="0" collapsed="false"/>
    <row r="665" customFormat="false" ht="19.5" hidden="false" customHeight="true" outlineLevel="0" collapsed="false"/>
    <row r="666" customFormat="false" ht="19.5" hidden="false" customHeight="true" outlineLevel="0" collapsed="false"/>
    <row r="667" customFormat="false" ht="19.5" hidden="false" customHeight="true" outlineLevel="0" collapsed="false"/>
    <row r="668" customFormat="false" ht="19.5" hidden="false" customHeight="true" outlineLevel="0" collapsed="false"/>
    <row r="669" customFormat="false" ht="19.5" hidden="false" customHeight="true" outlineLevel="0" collapsed="false"/>
    <row r="670" customFormat="false" ht="19.5" hidden="false" customHeight="true" outlineLevel="0" collapsed="false"/>
    <row r="671" customFormat="false" ht="19.5" hidden="false" customHeight="true" outlineLevel="0" collapsed="false"/>
    <row r="672" customFormat="false" ht="19.5" hidden="false" customHeight="true" outlineLevel="0" collapsed="false"/>
    <row r="673" customFormat="false" ht="19.5" hidden="false" customHeight="true" outlineLevel="0" collapsed="false"/>
    <row r="674" customFormat="false" ht="19.5" hidden="false" customHeight="true" outlineLevel="0" collapsed="false"/>
    <row r="675" customFormat="false" ht="19.5" hidden="false" customHeight="true" outlineLevel="0" collapsed="false"/>
    <row r="676" customFormat="false" ht="19.5" hidden="false" customHeight="true" outlineLevel="0" collapsed="false"/>
    <row r="677" customFormat="false" ht="19.5" hidden="false" customHeight="true" outlineLevel="0" collapsed="false"/>
    <row r="678" customFormat="false" ht="19.5" hidden="false" customHeight="true" outlineLevel="0" collapsed="false"/>
    <row r="679" customFormat="false" ht="19.5" hidden="false" customHeight="true" outlineLevel="0" collapsed="false"/>
    <row r="680" customFormat="false" ht="19.5" hidden="false" customHeight="true" outlineLevel="0" collapsed="false"/>
    <row r="681" customFormat="false" ht="19.5" hidden="false" customHeight="true" outlineLevel="0" collapsed="false"/>
    <row r="682" customFormat="false" ht="19.5" hidden="false" customHeight="true" outlineLevel="0" collapsed="false"/>
    <row r="683" customFormat="false" ht="19.5" hidden="false" customHeight="true" outlineLevel="0" collapsed="false"/>
    <row r="684" customFormat="false" ht="19.5" hidden="false" customHeight="true" outlineLevel="0" collapsed="false"/>
    <row r="685" customFormat="false" ht="19.5" hidden="false" customHeight="true" outlineLevel="0" collapsed="false"/>
    <row r="686" customFormat="false" ht="19.5" hidden="false" customHeight="true" outlineLevel="0" collapsed="false"/>
    <row r="687" customFormat="false" ht="19.5" hidden="false" customHeight="true" outlineLevel="0" collapsed="false"/>
    <row r="688" customFormat="false" ht="19.5" hidden="false" customHeight="true" outlineLevel="0" collapsed="false"/>
    <row r="689" customFormat="false" ht="19.5" hidden="false" customHeight="true" outlineLevel="0" collapsed="false"/>
    <row r="690" customFormat="false" ht="19.5" hidden="false" customHeight="true" outlineLevel="0" collapsed="false"/>
    <row r="691" customFormat="false" ht="19.5" hidden="false" customHeight="true" outlineLevel="0" collapsed="false"/>
    <row r="692" customFormat="false" ht="19.5" hidden="false" customHeight="true" outlineLevel="0" collapsed="false"/>
    <row r="693" customFormat="false" ht="19.5" hidden="false" customHeight="true" outlineLevel="0" collapsed="false"/>
    <row r="694" customFormat="false" ht="19.5" hidden="false" customHeight="true" outlineLevel="0" collapsed="false"/>
    <row r="695" customFormat="false" ht="19.5" hidden="false" customHeight="true" outlineLevel="0" collapsed="false"/>
    <row r="696" customFormat="false" ht="19.5" hidden="false" customHeight="true" outlineLevel="0" collapsed="false"/>
    <row r="697" customFormat="false" ht="19.5" hidden="false" customHeight="true" outlineLevel="0" collapsed="false"/>
    <row r="698" customFormat="false" ht="19.5" hidden="false" customHeight="true" outlineLevel="0" collapsed="false"/>
    <row r="699" customFormat="false" ht="19.5" hidden="false" customHeight="true" outlineLevel="0" collapsed="false"/>
    <row r="700" customFormat="false" ht="19.5" hidden="false" customHeight="true" outlineLevel="0" collapsed="false"/>
    <row r="701" customFormat="false" ht="19.5" hidden="false" customHeight="true" outlineLevel="0" collapsed="false"/>
    <row r="702" customFormat="false" ht="19.5" hidden="false" customHeight="true" outlineLevel="0" collapsed="false"/>
    <row r="703" customFormat="false" ht="19.5" hidden="false" customHeight="true" outlineLevel="0" collapsed="false"/>
    <row r="704" customFormat="false" ht="19.5" hidden="false" customHeight="true" outlineLevel="0" collapsed="false"/>
    <row r="705" customFormat="false" ht="19.5" hidden="false" customHeight="true" outlineLevel="0" collapsed="false"/>
    <row r="706" customFormat="false" ht="19.5" hidden="false" customHeight="true" outlineLevel="0" collapsed="false"/>
    <row r="707" customFormat="false" ht="19.5" hidden="false" customHeight="true" outlineLevel="0" collapsed="false"/>
    <row r="708" customFormat="false" ht="19.5" hidden="false" customHeight="true" outlineLevel="0" collapsed="false"/>
    <row r="709" customFormat="false" ht="19.5" hidden="false" customHeight="true" outlineLevel="0" collapsed="false"/>
    <row r="710" customFormat="false" ht="19.5" hidden="false" customHeight="true" outlineLevel="0" collapsed="false"/>
    <row r="711" customFormat="false" ht="19.5" hidden="false" customHeight="true" outlineLevel="0" collapsed="false"/>
    <row r="712" customFormat="false" ht="19.5" hidden="false" customHeight="true" outlineLevel="0" collapsed="false"/>
    <row r="713" customFormat="false" ht="19.5" hidden="false" customHeight="true" outlineLevel="0" collapsed="false"/>
    <row r="714" customFormat="false" ht="19.5" hidden="false" customHeight="true" outlineLevel="0" collapsed="false"/>
    <row r="715" customFormat="false" ht="19.5" hidden="false" customHeight="true" outlineLevel="0" collapsed="false"/>
    <row r="716" customFormat="false" ht="19.5" hidden="false" customHeight="true" outlineLevel="0" collapsed="false"/>
    <row r="717" customFormat="false" ht="19.5" hidden="false" customHeight="true" outlineLevel="0" collapsed="false"/>
    <row r="718" customFormat="false" ht="19.5" hidden="false" customHeight="true" outlineLevel="0" collapsed="false"/>
    <row r="719" customFormat="false" ht="19.5" hidden="false" customHeight="true" outlineLevel="0" collapsed="false"/>
    <row r="720" customFormat="false" ht="19.5" hidden="false" customHeight="true" outlineLevel="0" collapsed="false"/>
    <row r="721" customFormat="false" ht="19.5" hidden="false" customHeight="true" outlineLevel="0" collapsed="false"/>
    <row r="722" customFormat="false" ht="19.5" hidden="false" customHeight="true" outlineLevel="0" collapsed="false"/>
    <row r="723" customFormat="false" ht="19.5" hidden="false" customHeight="true" outlineLevel="0" collapsed="false"/>
    <row r="724" customFormat="false" ht="19.5" hidden="false" customHeight="true" outlineLevel="0" collapsed="false"/>
    <row r="725" customFormat="false" ht="19.5" hidden="false" customHeight="true" outlineLevel="0" collapsed="false"/>
    <row r="726" customFormat="false" ht="19.5" hidden="false" customHeight="true" outlineLevel="0" collapsed="false"/>
    <row r="727" customFormat="false" ht="19.5" hidden="false" customHeight="true" outlineLevel="0" collapsed="false"/>
    <row r="728" customFormat="false" ht="19.5" hidden="false" customHeight="true" outlineLevel="0" collapsed="false"/>
    <row r="729" customFormat="false" ht="19.5" hidden="false" customHeight="true" outlineLevel="0" collapsed="false"/>
    <row r="730" customFormat="false" ht="19.5" hidden="false" customHeight="true" outlineLevel="0" collapsed="false"/>
    <row r="731" customFormat="false" ht="19.5" hidden="false" customHeight="true" outlineLevel="0" collapsed="false"/>
    <row r="732" customFormat="false" ht="19.5" hidden="false" customHeight="true" outlineLevel="0" collapsed="false"/>
    <row r="733" customFormat="false" ht="19.5" hidden="false" customHeight="true" outlineLevel="0" collapsed="false"/>
    <row r="734" customFormat="false" ht="19.5" hidden="false" customHeight="true" outlineLevel="0" collapsed="false"/>
    <row r="735" customFormat="false" ht="19.5" hidden="false" customHeight="true" outlineLevel="0" collapsed="false"/>
    <row r="736" customFormat="false" ht="19.5" hidden="false" customHeight="true" outlineLevel="0" collapsed="false"/>
    <row r="737" customFormat="false" ht="19.5" hidden="false" customHeight="true" outlineLevel="0" collapsed="false"/>
    <row r="738" customFormat="false" ht="19.5" hidden="false" customHeight="true" outlineLevel="0" collapsed="false"/>
    <row r="739" customFormat="false" ht="19.5" hidden="false" customHeight="true" outlineLevel="0" collapsed="false"/>
    <row r="740" customFormat="false" ht="19.5" hidden="false" customHeight="true" outlineLevel="0" collapsed="false"/>
    <row r="741" customFormat="false" ht="19.5" hidden="false" customHeight="true" outlineLevel="0" collapsed="false"/>
    <row r="742" customFormat="false" ht="19.5" hidden="false" customHeight="true" outlineLevel="0" collapsed="false"/>
    <row r="743" customFormat="false" ht="19.5" hidden="false" customHeight="true" outlineLevel="0" collapsed="false"/>
    <row r="744" customFormat="false" ht="19.5" hidden="false" customHeight="true" outlineLevel="0" collapsed="false"/>
    <row r="745" customFormat="false" ht="19.5" hidden="false" customHeight="true" outlineLevel="0" collapsed="false"/>
    <row r="746" customFormat="false" ht="19.5" hidden="false" customHeight="true" outlineLevel="0" collapsed="false"/>
    <row r="747" customFormat="false" ht="19.5" hidden="false" customHeight="true" outlineLevel="0" collapsed="false"/>
    <row r="748" customFormat="false" ht="19.5" hidden="false" customHeight="true" outlineLevel="0" collapsed="false"/>
    <row r="749" customFormat="false" ht="19.5" hidden="false" customHeight="true" outlineLevel="0" collapsed="false"/>
    <row r="750" customFormat="false" ht="19.5" hidden="false" customHeight="true" outlineLevel="0" collapsed="false"/>
    <row r="751" customFormat="false" ht="19.5" hidden="false" customHeight="true" outlineLevel="0" collapsed="false"/>
    <row r="752" customFormat="false" ht="19.5" hidden="false" customHeight="true" outlineLevel="0" collapsed="false"/>
    <row r="753" customFormat="false" ht="19.5" hidden="false" customHeight="true" outlineLevel="0" collapsed="false"/>
    <row r="754" customFormat="false" ht="19.5" hidden="false" customHeight="true" outlineLevel="0" collapsed="false"/>
    <row r="755" customFormat="false" ht="19.5" hidden="false" customHeight="true" outlineLevel="0" collapsed="false"/>
    <row r="756" customFormat="false" ht="19.5" hidden="false" customHeight="true" outlineLevel="0" collapsed="false"/>
    <row r="757" customFormat="false" ht="19.5" hidden="false" customHeight="true" outlineLevel="0" collapsed="false"/>
    <row r="758" customFormat="false" ht="19.5" hidden="false" customHeight="true" outlineLevel="0" collapsed="false"/>
    <row r="759" customFormat="false" ht="19.5" hidden="false" customHeight="true" outlineLevel="0" collapsed="false"/>
    <row r="760" customFormat="false" ht="19.5" hidden="false" customHeight="true" outlineLevel="0" collapsed="false"/>
    <row r="761" customFormat="false" ht="19.5" hidden="false" customHeight="true" outlineLevel="0" collapsed="false"/>
    <row r="762" customFormat="false" ht="19.5" hidden="false" customHeight="true" outlineLevel="0" collapsed="false"/>
    <row r="763" customFormat="false" ht="19.5" hidden="false" customHeight="true" outlineLevel="0" collapsed="false"/>
    <row r="764" customFormat="false" ht="19.5" hidden="false" customHeight="true" outlineLevel="0" collapsed="false"/>
    <row r="765" customFormat="false" ht="19.5" hidden="false" customHeight="true" outlineLevel="0" collapsed="false"/>
    <row r="766" customFormat="false" ht="19.5" hidden="false" customHeight="true" outlineLevel="0" collapsed="false"/>
    <row r="767" customFormat="false" ht="19.5" hidden="false" customHeight="true" outlineLevel="0" collapsed="false"/>
    <row r="768" customFormat="false" ht="19.5" hidden="false" customHeight="true" outlineLevel="0" collapsed="false"/>
    <row r="769" customFormat="false" ht="19.5" hidden="false" customHeight="true" outlineLevel="0" collapsed="false"/>
    <row r="770" customFormat="false" ht="19.5" hidden="false" customHeight="true" outlineLevel="0" collapsed="false"/>
    <row r="771" customFormat="false" ht="19.5" hidden="false" customHeight="true" outlineLevel="0" collapsed="false"/>
    <row r="772" customFormat="false" ht="19.5" hidden="false" customHeight="true" outlineLevel="0" collapsed="false"/>
    <row r="773" customFormat="false" ht="19.5" hidden="false" customHeight="true" outlineLevel="0" collapsed="false"/>
    <row r="774" customFormat="false" ht="19.5" hidden="false" customHeight="true" outlineLevel="0" collapsed="false"/>
    <row r="775" customFormat="false" ht="19.5" hidden="false" customHeight="true" outlineLevel="0" collapsed="false"/>
    <row r="776" customFormat="false" ht="19.5" hidden="false" customHeight="true" outlineLevel="0" collapsed="false"/>
    <row r="777" customFormat="false" ht="19.5" hidden="false" customHeight="true" outlineLevel="0" collapsed="false"/>
    <row r="778" customFormat="false" ht="19.5" hidden="false" customHeight="true" outlineLevel="0" collapsed="false"/>
    <row r="779" customFormat="false" ht="19.5" hidden="false" customHeight="true" outlineLevel="0" collapsed="false"/>
    <row r="780" customFormat="false" ht="19.5" hidden="false" customHeight="true" outlineLevel="0" collapsed="false"/>
    <row r="781" customFormat="false" ht="19.5" hidden="false" customHeight="true" outlineLevel="0" collapsed="false"/>
    <row r="782" customFormat="false" ht="19.5" hidden="false" customHeight="true" outlineLevel="0" collapsed="false"/>
    <row r="783" customFormat="false" ht="19.5" hidden="false" customHeight="true" outlineLevel="0" collapsed="false"/>
    <row r="784" customFormat="false" ht="19.5" hidden="false" customHeight="true" outlineLevel="0" collapsed="false"/>
    <row r="785" customFormat="false" ht="19.5" hidden="false" customHeight="true" outlineLevel="0" collapsed="false"/>
    <row r="786" customFormat="false" ht="19.5" hidden="false" customHeight="true" outlineLevel="0" collapsed="false"/>
    <row r="787" customFormat="false" ht="19.5" hidden="false" customHeight="true" outlineLevel="0" collapsed="false"/>
    <row r="788" customFormat="false" ht="19.5" hidden="false" customHeight="true" outlineLevel="0" collapsed="false"/>
    <row r="789" customFormat="false" ht="19.5" hidden="false" customHeight="true" outlineLevel="0" collapsed="false"/>
    <row r="790" customFormat="false" ht="19.5" hidden="false" customHeight="true" outlineLevel="0" collapsed="false"/>
    <row r="791" customFormat="false" ht="19.5" hidden="false" customHeight="true" outlineLevel="0" collapsed="false"/>
    <row r="792" customFormat="false" ht="19.5" hidden="false" customHeight="true" outlineLevel="0" collapsed="false"/>
    <row r="793" customFormat="false" ht="19.5" hidden="false" customHeight="true" outlineLevel="0" collapsed="false"/>
    <row r="794" customFormat="false" ht="19.5" hidden="false" customHeight="true" outlineLevel="0" collapsed="false"/>
    <row r="795" customFormat="false" ht="19.5" hidden="false" customHeight="true" outlineLevel="0" collapsed="false"/>
    <row r="796" customFormat="false" ht="19.5" hidden="false" customHeight="true" outlineLevel="0" collapsed="false"/>
    <row r="797" customFormat="false" ht="19.5" hidden="false" customHeight="true" outlineLevel="0" collapsed="false"/>
    <row r="798" customFormat="false" ht="19.5" hidden="false" customHeight="true" outlineLevel="0" collapsed="false"/>
    <row r="799" customFormat="false" ht="19.5" hidden="false" customHeight="true" outlineLevel="0" collapsed="false"/>
    <row r="800" customFormat="false" ht="19.5" hidden="false" customHeight="true" outlineLevel="0" collapsed="false"/>
    <row r="801" customFormat="false" ht="19.5" hidden="false" customHeight="true" outlineLevel="0" collapsed="false"/>
    <row r="802" customFormat="false" ht="19.5" hidden="false" customHeight="true" outlineLevel="0" collapsed="false"/>
    <row r="803" customFormat="false" ht="19.5" hidden="false" customHeight="true" outlineLevel="0" collapsed="false"/>
    <row r="804" customFormat="false" ht="19.5" hidden="false" customHeight="true" outlineLevel="0" collapsed="false"/>
    <row r="805" customFormat="false" ht="19.5" hidden="false" customHeight="true" outlineLevel="0" collapsed="false"/>
    <row r="806" customFormat="false" ht="19.5" hidden="false" customHeight="true" outlineLevel="0" collapsed="false"/>
    <row r="807" customFormat="false" ht="19.5" hidden="false" customHeight="true" outlineLevel="0" collapsed="false"/>
    <row r="808" customFormat="false" ht="19.5" hidden="false" customHeight="true" outlineLevel="0" collapsed="false"/>
    <row r="809" customFormat="false" ht="19.5" hidden="false" customHeight="true" outlineLevel="0" collapsed="false"/>
    <row r="810" customFormat="false" ht="19.5" hidden="false" customHeight="true" outlineLevel="0" collapsed="false"/>
    <row r="811" customFormat="false" ht="19.5" hidden="false" customHeight="true" outlineLevel="0" collapsed="false"/>
    <row r="812" customFormat="false" ht="19.5" hidden="false" customHeight="true" outlineLevel="0" collapsed="false"/>
    <row r="813" customFormat="false" ht="19.5" hidden="false" customHeight="true" outlineLevel="0" collapsed="false"/>
    <row r="814" customFormat="false" ht="19.5" hidden="false" customHeight="true" outlineLevel="0" collapsed="false"/>
    <row r="815" customFormat="false" ht="19.5" hidden="false" customHeight="true" outlineLevel="0" collapsed="false"/>
    <row r="816" customFormat="false" ht="19.5" hidden="false" customHeight="true" outlineLevel="0" collapsed="false"/>
    <row r="817" customFormat="false" ht="19.5" hidden="false" customHeight="true" outlineLevel="0" collapsed="false"/>
    <row r="818" customFormat="false" ht="19.5" hidden="false" customHeight="true" outlineLevel="0" collapsed="false"/>
    <row r="819" customFormat="false" ht="19.5" hidden="false" customHeight="true" outlineLevel="0" collapsed="false"/>
    <row r="820" customFormat="false" ht="19.5" hidden="false" customHeight="true" outlineLevel="0" collapsed="false"/>
    <row r="821" customFormat="false" ht="19.5" hidden="false" customHeight="true" outlineLevel="0" collapsed="false"/>
    <row r="822" customFormat="false" ht="19.5" hidden="false" customHeight="true" outlineLevel="0" collapsed="false"/>
    <row r="823" customFormat="false" ht="19.5" hidden="false" customHeight="true" outlineLevel="0" collapsed="false"/>
    <row r="824" customFormat="false" ht="19.5" hidden="false" customHeight="true" outlineLevel="0" collapsed="false"/>
    <row r="825" customFormat="false" ht="19.5" hidden="false" customHeight="true" outlineLevel="0" collapsed="false"/>
    <row r="826" customFormat="false" ht="19.5" hidden="false" customHeight="true" outlineLevel="0" collapsed="false"/>
    <row r="827" customFormat="false" ht="19.5" hidden="false" customHeight="true" outlineLevel="0" collapsed="false"/>
    <row r="828" customFormat="false" ht="19.5" hidden="false" customHeight="true" outlineLevel="0" collapsed="false"/>
    <row r="829" customFormat="false" ht="19.5" hidden="false" customHeight="true" outlineLevel="0" collapsed="false"/>
    <row r="830" customFormat="false" ht="19.5" hidden="false" customHeight="true" outlineLevel="0" collapsed="false"/>
    <row r="831" customFormat="false" ht="19.5" hidden="false" customHeight="true" outlineLevel="0" collapsed="false"/>
    <row r="832" customFormat="false" ht="19.5" hidden="false" customHeight="true" outlineLevel="0" collapsed="false"/>
    <row r="833" customFormat="false" ht="19.5" hidden="false" customHeight="true" outlineLevel="0" collapsed="false"/>
    <row r="834" customFormat="false" ht="19.5" hidden="false" customHeight="true" outlineLevel="0" collapsed="false"/>
    <row r="835" customFormat="false" ht="19.5" hidden="false" customHeight="true" outlineLevel="0" collapsed="false"/>
    <row r="836" customFormat="false" ht="19.5" hidden="false" customHeight="true" outlineLevel="0" collapsed="false"/>
    <row r="837" customFormat="false" ht="19.5" hidden="false" customHeight="true" outlineLevel="0" collapsed="false"/>
    <row r="838" customFormat="false" ht="19.5" hidden="false" customHeight="true" outlineLevel="0" collapsed="false"/>
    <row r="839" customFormat="false" ht="19.5" hidden="false" customHeight="true" outlineLevel="0" collapsed="false"/>
    <row r="840" customFormat="false" ht="19.5" hidden="false" customHeight="true" outlineLevel="0" collapsed="false"/>
    <row r="841" customFormat="false" ht="19.5" hidden="false" customHeight="true" outlineLevel="0" collapsed="false"/>
    <row r="842" customFormat="false" ht="19.5" hidden="false" customHeight="true" outlineLevel="0" collapsed="false"/>
    <row r="843" customFormat="false" ht="19.5" hidden="false" customHeight="true" outlineLevel="0" collapsed="false"/>
    <row r="844" customFormat="false" ht="19.5" hidden="false" customHeight="true" outlineLevel="0" collapsed="false"/>
    <row r="845" customFormat="false" ht="19.5" hidden="false" customHeight="true" outlineLevel="0" collapsed="false"/>
    <row r="846" customFormat="false" ht="19.5" hidden="false" customHeight="true" outlineLevel="0" collapsed="false"/>
    <row r="847" customFormat="false" ht="19.5" hidden="false" customHeight="true" outlineLevel="0" collapsed="false"/>
    <row r="848" customFormat="false" ht="19.5" hidden="false" customHeight="true" outlineLevel="0" collapsed="false"/>
    <row r="849" customFormat="false" ht="19.5" hidden="false" customHeight="true" outlineLevel="0" collapsed="false"/>
    <row r="850" customFormat="false" ht="19.5" hidden="false" customHeight="true" outlineLevel="0" collapsed="false"/>
    <row r="851" customFormat="false" ht="19.5" hidden="false" customHeight="true" outlineLevel="0" collapsed="false"/>
    <row r="852" customFormat="false" ht="19.5" hidden="false" customHeight="true" outlineLevel="0" collapsed="false"/>
    <row r="853" customFormat="false" ht="19.5" hidden="false" customHeight="true" outlineLevel="0" collapsed="false"/>
    <row r="854" customFormat="false" ht="19.5" hidden="false" customHeight="true" outlineLevel="0" collapsed="false"/>
    <row r="855" customFormat="false" ht="19.5" hidden="false" customHeight="true" outlineLevel="0" collapsed="false"/>
    <row r="856" customFormat="false" ht="19.5" hidden="false" customHeight="true" outlineLevel="0" collapsed="false"/>
    <row r="857" customFormat="false" ht="19.5" hidden="false" customHeight="true" outlineLevel="0" collapsed="false"/>
    <row r="858" customFormat="false" ht="19.5" hidden="false" customHeight="true" outlineLevel="0" collapsed="false"/>
    <row r="859" customFormat="false" ht="19.5" hidden="false" customHeight="true" outlineLevel="0" collapsed="false"/>
    <row r="860" customFormat="false" ht="19.5" hidden="false" customHeight="true" outlineLevel="0" collapsed="false"/>
    <row r="861" customFormat="false" ht="19.5" hidden="false" customHeight="true" outlineLevel="0" collapsed="false"/>
    <row r="862" customFormat="false" ht="19.5" hidden="false" customHeight="true" outlineLevel="0" collapsed="false"/>
    <row r="863" customFormat="false" ht="19.5" hidden="false" customHeight="true" outlineLevel="0" collapsed="false"/>
    <row r="864" customFormat="false" ht="19.5" hidden="false" customHeight="true" outlineLevel="0" collapsed="false"/>
    <row r="865" customFormat="false" ht="19.5" hidden="false" customHeight="true" outlineLevel="0" collapsed="false"/>
    <row r="866" customFormat="false" ht="19.5" hidden="false" customHeight="true" outlineLevel="0" collapsed="false"/>
    <row r="867" customFormat="false" ht="19.5" hidden="false" customHeight="true" outlineLevel="0" collapsed="false"/>
    <row r="868" customFormat="false" ht="19.5" hidden="false" customHeight="true" outlineLevel="0" collapsed="false"/>
    <row r="869" customFormat="false" ht="19.5" hidden="false" customHeight="true" outlineLevel="0" collapsed="false"/>
    <row r="870" customFormat="false" ht="19.5" hidden="false" customHeight="true" outlineLevel="0" collapsed="false"/>
    <row r="871" customFormat="false" ht="19.5" hidden="false" customHeight="true" outlineLevel="0" collapsed="false"/>
    <row r="872" customFormat="false" ht="19.5" hidden="false" customHeight="true" outlineLevel="0" collapsed="false"/>
    <row r="873" customFormat="false" ht="19.5" hidden="false" customHeight="true" outlineLevel="0" collapsed="false"/>
    <row r="874" customFormat="false" ht="19.5" hidden="false" customHeight="true" outlineLevel="0" collapsed="false"/>
    <row r="875" customFormat="false" ht="19.5" hidden="false" customHeight="true" outlineLevel="0" collapsed="false"/>
    <row r="876" customFormat="false" ht="19.5" hidden="false" customHeight="true" outlineLevel="0" collapsed="false"/>
    <row r="877" customFormat="false" ht="19.5" hidden="false" customHeight="true" outlineLevel="0" collapsed="false"/>
    <row r="878" customFormat="false" ht="19.5" hidden="false" customHeight="true" outlineLevel="0" collapsed="false"/>
    <row r="879" customFormat="false" ht="19.5" hidden="false" customHeight="true" outlineLevel="0" collapsed="false"/>
    <row r="880" customFormat="false" ht="19.5" hidden="false" customHeight="true" outlineLevel="0" collapsed="false"/>
    <row r="881" customFormat="false" ht="19.5" hidden="false" customHeight="true" outlineLevel="0" collapsed="false"/>
    <row r="882" customFormat="false" ht="19.5" hidden="false" customHeight="true" outlineLevel="0" collapsed="false"/>
    <row r="883" customFormat="false" ht="19.5" hidden="false" customHeight="true" outlineLevel="0" collapsed="false"/>
    <row r="884" customFormat="false" ht="19.5" hidden="false" customHeight="true" outlineLevel="0" collapsed="false"/>
    <row r="885" customFormat="false" ht="19.5" hidden="false" customHeight="true" outlineLevel="0" collapsed="false"/>
    <row r="886" customFormat="false" ht="19.5" hidden="false" customHeight="true" outlineLevel="0" collapsed="false"/>
    <row r="887" customFormat="false" ht="19.5" hidden="false" customHeight="true" outlineLevel="0" collapsed="false"/>
    <row r="888" customFormat="false" ht="19.5" hidden="false" customHeight="true" outlineLevel="0" collapsed="false"/>
    <row r="889" customFormat="false" ht="19.5" hidden="false" customHeight="true" outlineLevel="0" collapsed="false"/>
    <row r="890" customFormat="false" ht="19.5" hidden="false" customHeight="true" outlineLevel="0" collapsed="false"/>
    <row r="891" customFormat="false" ht="19.5" hidden="false" customHeight="true" outlineLevel="0" collapsed="false"/>
    <row r="892" customFormat="false" ht="19.5" hidden="false" customHeight="true" outlineLevel="0" collapsed="false"/>
    <row r="893" customFormat="false" ht="19.5" hidden="false" customHeight="true" outlineLevel="0" collapsed="false"/>
    <row r="894" customFormat="false" ht="19.5" hidden="false" customHeight="true" outlineLevel="0" collapsed="false"/>
    <row r="895" customFormat="false" ht="19.5" hidden="false" customHeight="true" outlineLevel="0" collapsed="false"/>
    <row r="896" customFormat="false" ht="19.5" hidden="false" customHeight="true" outlineLevel="0" collapsed="false"/>
    <row r="897" customFormat="false" ht="19.5" hidden="false" customHeight="true" outlineLevel="0" collapsed="false"/>
    <row r="898" customFormat="false" ht="19.5" hidden="false" customHeight="true" outlineLevel="0" collapsed="false"/>
    <row r="899" customFormat="false" ht="19.5" hidden="false" customHeight="true" outlineLevel="0" collapsed="false"/>
    <row r="900" customFormat="false" ht="19.5" hidden="false" customHeight="true" outlineLevel="0" collapsed="false"/>
    <row r="901" customFormat="false" ht="19.5" hidden="false" customHeight="true" outlineLevel="0" collapsed="false"/>
    <row r="902" customFormat="false" ht="19.5" hidden="false" customHeight="true" outlineLevel="0" collapsed="false"/>
    <row r="903" customFormat="false" ht="19.5" hidden="false" customHeight="true" outlineLevel="0" collapsed="false"/>
    <row r="904" customFormat="false" ht="19.5" hidden="false" customHeight="true" outlineLevel="0" collapsed="false"/>
    <row r="905" customFormat="false" ht="19.5" hidden="false" customHeight="true" outlineLevel="0" collapsed="false"/>
    <row r="906" customFormat="false" ht="19.5" hidden="false" customHeight="true" outlineLevel="0" collapsed="false"/>
    <row r="907" customFormat="false" ht="19.5" hidden="false" customHeight="true" outlineLevel="0" collapsed="false"/>
    <row r="908" customFormat="false" ht="19.5" hidden="false" customHeight="true" outlineLevel="0" collapsed="false"/>
    <row r="909" customFormat="false" ht="19.5" hidden="false" customHeight="true" outlineLevel="0" collapsed="false"/>
    <row r="910" customFormat="false" ht="19.5" hidden="false" customHeight="true" outlineLevel="0" collapsed="false"/>
    <row r="911" customFormat="false" ht="19.5" hidden="false" customHeight="true" outlineLevel="0" collapsed="false"/>
    <row r="912" customFormat="false" ht="19.5" hidden="false" customHeight="true" outlineLevel="0" collapsed="false"/>
    <row r="913" customFormat="false" ht="19.5" hidden="false" customHeight="true" outlineLevel="0" collapsed="false"/>
    <row r="914" customFormat="false" ht="19.5" hidden="false" customHeight="true" outlineLevel="0" collapsed="false"/>
    <row r="915" customFormat="false" ht="19.5" hidden="false" customHeight="true" outlineLevel="0" collapsed="false"/>
    <row r="916" customFormat="false" ht="19.5" hidden="false" customHeight="true" outlineLevel="0" collapsed="false"/>
    <row r="917" customFormat="false" ht="19.5" hidden="false" customHeight="true" outlineLevel="0" collapsed="false"/>
    <row r="918" customFormat="false" ht="19.5" hidden="false" customHeight="true" outlineLevel="0" collapsed="false"/>
    <row r="919" customFormat="false" ht="19.5" hidden="false" customHeight="true" outlineLevel="0" collapsed="false"/>
    <row r="920" customFormat="false" ht="19.5" hidden="false" customHeight="true" outlineLevel="0" collapsed="false"/>
    <row r="921" customFormat="false" ht="19.5" hidden="false" customHeight="true" outlineLevel="0" collapsed="false"/>
    <row r="922" customFormat="false" ht="19.5" hidden="false" customHeight="true" outlineLevel="0" collapsed="false"/>
    <row r="923" customFormat="false" ht="19.5" hidden="false" customHeight="true" outlineLevel="0" collapsed="false"/>
    <row r="924" customFormat="false" ht="19.5" hidden="false" customHeight="true" outlineLevel="0" collapsed="false"/>
    <row r="925" customFormat="false" ht="19.5" hidden="false" customHeight="true" outlineLevel="0" collapsed="false"/>
    <row r="926" customFormat="false" ht="19.5" hidden="false" customHeight="true" outlineLevel="0" collapsed="false"/>
    <row r="927" customFormat="false" ht="19.5" hidden="false" customHeight="true" outlineLevel="0" collapsed="false"/>
    <row r="928" customFormat="false" ht="19.5" hidden="false" customHeight="true" outlineLevel="0" collapsed="false"/>
    <row r="929" customFormat="false" ht="19.5" hidden="false" customHeight="true" outlineLevel="0" collapsed="false"/>
    <row r="930" customFormat="false" ht="19.5" hidden="false" customHeight="true" outlineLevel="0" collapsed="false"/>
    <row r="931" customFormat="false" ht="19.5" hidden="false" customHeight="true" outlineLevel="0" collapsed="false"/>
    <row r="932" customFormat="false" ht="19.5" hidden="false" customHeight="true" outlineLevel="0" collapsed="false"/>
    <row r="933" customFormat="false" ht="19.5" hidden="false" customHeight="true" outlineLevel="0" collapsed="false"/>
    <row r="934" customFormat="false" ht="19.5" hidden="false" customHeight="true" outlineLevel="0" collapsed="false"/>
    <row r="935" customFormat="false" ht="19.5" hidden="false" customHeight="true" outlineLevel="0" collapsed="false"/>
    <row r="936" customFormat="false" ht="19.5" hidden="false" customHeight="true" outlineLevel="0" collapsed="false"/>
    <row r="937" customFormat="false" ht="19.5" hidden="false" customHeight="true" outlineLevel="0" collapsed="false"/>
    <row r="938" customFormat="false" ht="19.5" hidden="false" customHeight="true" outlineLevel="0" collapsed="false"/>
    <row r="939" customFormat="false" ht="19.5" hidden="false" customHeight="true" outlineLevel="0" collapsed="false"/>
    <row r="940" customFormat="false" ht="19.5" hidden="false" customHeight="true" outlineLevel="0" collapsed="false"/>
    <row r="941" customFormat="false" ht="19.5" hidden="false" customHeight="true" outlineLevel="0" collapsed="false"/>
    <row r="942" customFormat="false" ht="19.5" hidden="false" customHeight="true" outlineLevel="0" collapsed="false"/>
    <row r="943" customFormat="false" ht="19.5" hidden="false" customHeight="true" outlineLevel="0" collapsed="false"/>
    <row r="944" customFormat="false" ht="19.5" hidden="false" customHeight="true" outlineLevel="0" collapsed="false"/>
    <row r="945" customFormat="false" ht="19.5" hidden="false" customHeight="true" outlineLevel="0" collapsed="false"/>
    <row r="946" customFormat="false" ht="19.5" hidden="false" customHeight="true" outlineLevel="0" collapsed="false"/>
    <row r="947" customFormat="false" ht="19.5" hidden="false" customHeight="true" outlineLevel="0" collapsed="false"/>
    <row r="948" customFormat="false" ht="19.5" hidden="false" customHeight="true" outlineLevel="0" collapsed="false"/>
    <row r="949" customFormat="false" ht="19.5" hidden="false" customHeight="true" outlineLevel="0" collapsed="false"/>
    <row r="950" customFormat="false" ht="19.5" hidden="false" customHeight="true" outlineLevel="0" collapsed="false"/>
    <row r="951" customFormat="false" ht="19.5" hidden="false" customHeight="true" outlineLevel="0" collapsed="false"/>
    <row r="952" customFormat="false" ht="19.5" hidden="false" customHeight="true" outlineLevel="0" collapsed="false"/>
    <row r="953" customFormat="false" ht="19.5" hidden="false" customHeight="true" outlineLevel="0" collapsed="false"/>
    <row r="954" customFormat="false" ht="19.5" hidden="false" customHeight="true" outlineLevel="0" collapsed="false"/>
    <row r="955" customFormat="false" ht="19.5" hidden="false" customHeight="true" outlineLevel="0" collapsed="false"/>
    <row r="956" customFormat="false" ht="19.5" hidden="false" customHeight="true" outlineLevel="0" collapsed="false"/>
    <row r="957" customFormat="false" ht="19.5" hidden="false" customHeight="true" outlineLevel="0" collapsed="false"/>
    <row r="958" customFormat="false" ht="19.5" hidden="false" customHeight="true" outlineLevel="0" collapsed="false"/>
    <row r="959" customFormat="false" ht="19.5" hidden="false" customHeight="true" outlineLevel="0" collapsed="false"/>
    <row r="960" customFormat="false" ht="19.5" hidden="false" customHeight="true" outlineLevel="0" collapsed="false"/>
    <row r="961" customFormat="false" ht="19.5" hidden="false" customHeight="true" outlineLevel="0" collapsed="false"/>
    <row r="962" customFormat="false" ht="19.5" hidden="false" customHeight="true" outlineLevel="0" collapsed="false"/>
    <row r="963" customFormat="false" ht="19.5" hidden="false" customHeight="true" outlineLevel="0" collapsed="false"/>
    <row r="964" customFormat="false" ht="19.5" hidden="false" customHeight="true" outlineLevel="0" collapsed="false"/>
    <row r="965" customFormat="false" ht="19.5" hidden="false" customHeight="true" outlineLevel="0" collapsed="false"/>
    <row r="966" customFormat="false" ht="19.5" hidden="false" customHeight="true" outlineLevel="0" collapsed="false"/>
    <row r="967" customFormat="false" ht="19.5" hidden="false" customHeight="true" outlineLevel="0" collapsed="false"/>
    <row r="968" customFormat="false" ht="19.5" hidden="false" customHeight="true" outlineLevel="0" collapsed="false"/>
    <row r="969" customFormat="false" ht="19.5" hidden="false" customHeight="true" outlineLevel="0" collapsed="false"/>
    <row r="970" customFormat="false" ht="19.5" hidden="false" customHeight="true" outlineLevel="0" collapsed="false"/>
    <row r="971" customFormat="false" ht="19.5" hidden="false" customHeight="true" outlineLevel="0" collapsed="false"/>
    <row r="972" customFormat="false" ht="19.5" hidden="false" customHeight="true" outlineLevel="0" collapsed="false"/>
    <row r="973" customFormat="false" ht="19.5" hidden="false" customHeight="true" outlineLevel="0" collapsed="false"/>
    <row r="974" customFormat="false" ht="19.5" hidden="false" customHeight="true" outlineLevel="0" collapsed="false"/>
    <row r="975" customFormat="false" ht="19.5" hidden="false" customHeight="true" outlineLevel="0" collapsed="false"/>
    <row r="976" customFormat="false" ht="19.5" hidden="false" customHeight="true" outlineLevel="0" collapsed="false"/>
    <row r="977" customFormat="false" ht="19.5" hidden="false" customHeight="true" outlineLevel="0" collapsed="false"/>
    <row r="978" customFormat="false" ht="19.5" hidden="false" customHeight="true" outlineLevel="0" collapsed="false"/>
    <row r="979" customFormat="false" ht="19.5" hidden="false" customHeight="true" outlineLevel="0" collapsed="false"/>
    <row r="980" customFormat="false" ht="19.5" hidden="false" customHeight="true" outlineLevel="0" collapsed="false"/>
    <row r="981" customFormat="false" ht="19.5" hidden="false" customHeight="true" outlineLevel="0" collapsed="false"/>
    <row r="982" customFormat="false" ht="19.5" hidden="false" customHeight="true" outlineLevel="0" collapsed="false"/>
    <row r="983" customFormat="false" ht="19.5" hidden="false" customHeight="true" outlineLevel="0" collapsed="false"/>
    <row r="984" customFormat="false" ht="19.5" hidden="false" customHeight="true" outlineLevel="0" collapsed="false"/>
    <row r="985" customFormat="false" ht="19.5" hidden="false" customHeight="true" outlineLevel="0" collapsed="false"/>
    <row r="986" customFormat="false" ht="19.5" hidden="false" customHeight="true" outlineLevel="0" collapsed="false"/>
    <row r="987" customFormat="false" ht="19.5" hidden="false" customHeight="true" outlineLevel="0" collapsed="false"/>
    <row r="988" customFormat="false" ht="19.5" hidden="false" customHeight="true" outlineLevel="0" collapsed="false"/>
    <row r="989" customFormat="false" ht="19.5" hidden="false" customHeight="true" outlineLevel="0" collapsed="false"/>
    <row r="990" customFormat="false" ht="19.5" hidden="false" customHeight="true" outlineLevel="0" collapsed="false"/>
    <row r="991" customFormat="false" ht="19.5" hidden="false" customHeight="true" outlineLevel="0" collapsed="false"/>
    <row r="992" customFormat="false" ht="19.5" hidden="false" customHeight="true" outlineLevel="0" collapsed="false"/>
    <row r="993" customFormat="false" ht="19.5" hidden="false" customHeight="true" outlineLevel="0" collapsed="false"/>
    <row r="994" customFormat="false" ht="19.5" hidden="false" customHeight="true" outlineLevel="0" collapsed="false"/>
    <row r="995" customFormat="false" ht="19.5" hidden="false" customHeight="true" outlineLevel="0" collapsed="false"/>
    <row r="996" customFormat="false" ht="19.5" hidden="false" customHeight="true" outlineLevel="0" collapsed="false"/>
    <row r="997" customFormat="false" ht="19.5" hidden="false" customHeight="true" outlineLevel="0" collapsed="false"/>
    <row r="998" customFormat="false" ht="19.5" hidden="false" customHeight="true" outlineLevel="0" collapsed="false"/>
    <row r="999" customFormat="false" ht="19.5" hidden="false" customHeight="true" outlineLevel="0" collapsed="false"/>
    <row r="1000" customFormat="false" ht="19.5" hidden="false" customHeight="true" outlineLevel="0" collapsed="false"/>
    <row r="1001" customFormat="false" ht="19.5" hidden="false" customHeight="true" outlineLevel="0" collapsed="false"/>
    <row r="1002" customFormat="false" ht="19.5" hidden="false" customHeight="true" outlineLevel="0" collapsed="false"/>
    <row r="1003" customFormat="false" ht="19.5" hidden="false" customHeight="true" outlineLevel="0" collapsed="false"/>
    <row r="1004" customFormat="false" ht="19.5" hidden="false" customHeight="true" outlineLevel="0" collapsed="false"/>
    <row r="1005" customFormat="false" ht="19.5" hidden="false" customHeight="true" outlineLevel="0" collapsed="false"/>
    <row r="1006" customFormat="false" ht="19.5" hidden="false" customHeight="true" outlineLevel="0" collapsed="false"/>
    <row r="1007" customFormat="false" ht="19.5" hidden="false" customHeight="true" outlineLevel="0" collapsed="false"/>
    <row r="1008" customFormat="false" ht="19.5" hidden="false" customHeight="true" outlineLevel="0" collapsed="false"/>
    <row r="1009" customFormat="false" ht="19.5" hidden="false" customHeight="true" outlineLevel="0" collapsed="false"/>
    <row r="1010" customFormat="false" ht="19.5" hidden="false" customHeight="true" outlineLevel="0" collapsed="false"/>
    <row r="1011" customFormat="false" ht="19.5" hidden="false" customHeight="true" outlineLevel="0" collapsed="false"/>
    <row r="1012" customFormat="false" ht="19.5" hidden="false" customHeight="true" outlineLevel="0" collapsed="false"/>
    <row r="1013" customFormat="false" ht="19.5" hidden="false" customHeight="true" outlineLevel="0" collapsed="false"/>
    <row r="1014" customFormat="false" ht="19.5" hidden="false" customHeight="true" outlineLevel="0" collapsed="false"/>
    <row r="1015" customFormat="false" ht="19.5" hidden="false" customHeight="true" outlineLevel="0" collapsed="false"/>
    <row r="1016" customFormat="false" ht="19.5" hidden="false" customHeight="true" outlineLevel="0" collapsed="false"/>
    <row r="1017" customFormat="false" ht="19.5" hidden="false" customHeight="true" outlineLevel="0" collapsed="false"/>
    <row r="1018" customFormat="false" ht="19.5" hidden="false" customHeight="true" outlineLevel="0" collapsed="false"/>
    <row r="1019" customFormat="false" ht="19.5" hidden="false" customHeight="true" outlineLevel="0" collapsed="false"/>
    <row r="1020" customFormat="false" ht="19.5" hidden="false" customHeight="true" outlineLevel="0" collapsed="false"/>
    <row r="1021" customFormat="false" ht="19.5" hidden="false" customHeight="true" outlineLevel="0" collapsed="false"/>
    <row r="1022" customFormat="false" ht="19.5" hidden="false" customHeight="true" outlineLevel="0" collapsed="false"/>
    <row r="1023" customFormat="false" ht="19.5" hidden="false" customHeight="true" outlineLevel="0" collapsed="false"/>
    <row r="1024" customFormat="false" ht="19.5" hidden="false" customHeight="true" outlineLevel="0" collapsed="false"/>
    <row r="1025" customFormat="false" ht="19.5" hidden="false" customHeight="true" outlineLevel="0" collapsed="false"/>
    <row r="1026" customFormat="false" ht="19.5" hidden="false" customHeight="true" outlineLevel="0" collapsed="false"/>
    <row r="1027" customFormat="false" ht="19.5" hidden="false" customHeight="true" outlineLevel="0" collapsed="false"/>
    <row r="1028" customFormat="false" ht="19.5" hidden="false" customHeight="true" outlineLevel="0" collapsed="false"/>
    <row r="1029" customFormat="false" ht="19.5" hidden="false" customHeight="true" outlineLevel="0" collapsed="false"/>
    <row r="1030" customFormat="false" ht="19.5" hidden="false" customHeight="true" outlineLevel="0" collapsed="false"/>
    <row r="1031" customFormat="false" ht="19.5" hidden="false" customHeight="true" outlineLevel="0" collapsed="false"/>
    <row r="1032" customFormat="false" ht="19.5" hidden="false" customHeight="true" outlineLevel="0" collapsed="false"/>
    <row r="1033" customFormat="false" ht="19.5" hidden="false" customHeight="true" outlineLevel="0" collapsed="false"/>
    <row r="1034" customFormat="false" ht="19.5" hidden="false" customHeight="true" outlineLevel="0" collapsed="false"/>
    <row r="1035" customFormat="false" ht="19.5" hidden="false" customHeight="true" outlineLevel="0" collapsed="false"/>
    <row r="1036" customFormat="false" ht="19.5" hidden="false" customHeight="true" outlineLevel="0" collapsed="false"/>
    <row r="1037" customFormat="false" ht="19.5" hidden="false" customHeight="true" outlineLevel="0" collapsed="false"/>
    <row r="1038" customFormat="false" ht="19.5" hidden="false" customHeight="true" outlineLevel="0" collapsed="false"/>
    <row r="1039" customFormat="false" ht="19.5" hidden="false" customHeight="true" outlineLevel="0" collapsed="false"/>
    <row r="1040" customFormat="false" ht="19.5" hidden="false" customHeight="true" outlineLevel="0" collapsed="false"/>
    <row r="1041" customFormat="false" ht="19.5" hidden="false" customHeight="true" outlineLevel="0" collapsed="false"/>
    <row r="1042" customFormat="false" ht="19.5" hidden="false" customHeight="true" outlineLevel="0" collapsed="false"/>
    <row r="1043" customFormat="false" ht="19.5" hidden="false" customHeight="true" outlineLevel="0" collapsed="false"/>
    <row r="1044" customFormat="false" ht="19.5" hidden="false" customHeight="true" outlineLevel="0" collapsed="false"/>
    <row r="1045" customFormat="false" ht="19.5" hidden="false" customHeight="true" outlineLevel="0" collapsed="false"/>
    <row r="1046" customFormat="false" ht="19.5" hidden="false" customHeight="true" outlineLevel="0" collapsed="false"/>
    <row r="1047" customFormat="false" ht="19.5" hidden="false" customHeight="true" outlineLevel="0" collapsed="false"/>
    <row r="1048" customFormat="false" ht="19.5" hidden="false" customHeight="true" outlineLevel="0" collapsed="false"/>
    <row r="1049" customFormat="false" ht="19.5" hidden="false" customHeight="true" outlineLevel="0" collapsed="false"/>
    <row r="1050" customFormat="false" ht="19.5" hidden="false" customHeight="true" outlineLevel="0" collapsed="false"/>
    <row r="1051" customFormat="false" ht="19.5" hidden="false" customHeight="true" outlineLevel="0" collapsed="false"/>
    <row r="1052" customFormat="false" ht="19.5" hidden="false" customHeight="true" outlineLevel="0" collapsed="false"/>
    <row r="1053" customFormat="false" ht="19.5" hidden="false" customHeight="true" outlineLevel="0" collapsed="false"/>
    <row r="1054" customFormat="false" ht="19.5" hidden="false" customHeight="true" outlineLevel="0" collapsed="false"/>
    <row r="1055" customFormat="false" ht="19.5" hidden="false" customHeight="true" outlineLevel="0" collapsed="false"/>
    <row r="1056" customFormat="false" ht="19.5" hidden="false" customHeight="true" outlineLevel="0" collapsed="false"/>
    <row r="1057" customFormat="false" ht="19.5" hidden="false" customHeight="true" outlineLevel="0" collapsed="false"/>
    <row r="1058" customFormat="false" ht="19.5" hidden="false" customHeight="true" outlineLevel="0" collapsed="false"/>
    <row r="1059" customFormat="false" ht="19.5" hidden="false" customHeight="true" outlineLevel="0" collapsed="false"/>
    <row r="1060" customFormat="false" ht="19.5" hidden="false" customHeight="true" outlineLevel="0" collapsed="false"/>
    <row r="1061" customFormat="false" ht="19.5" hidden="false" customHeight="true" outlineLevel="0" collapsed="false"/>
    <row r="1062" customFormat="false" ht="19.5" hidden="false" customHeight="true" outlineLevel="0" collapsed="false"/>
    <row r="1063" customFormat="false" ht="19.5" hidden="false" customHeight="true" outlineLevel="0" collapsed="false"/>
    <row r="1064" customFormat="false" ht="19.5" hidden="false" customHeight="true" outlineLevel="0" collapsed="false"/>
    <row r="1065" customFormat="false" ht="19.5" hidden="false" customHeight="true" outlineLevel="0" collapsed="false"/>
    <row r="1066" customFormat="false" ht="19.5" hidden="false" customHeight="true" outlineLevel="0" collapsed="false"/>
    <row r="1067" customFormat="false" ht="19.5" hidden="false" customHeight="true" outlineLevel="0" collapsed="false"/>
    <row r="1068" customFormat="false" ht="19.5" hidden="false" customHeight="true" outlineLevel="0" collapsed="false"/>
    <row r="1069" customFormat="false" ht="19.5" hidden="false" customHeight="true" outlineLevel="0" collapsed="false"/>
    <row r="1070" customFormat="false" ht="19.5" hidden="false" customHeight="true" outlineLevel="0" collapsed="false"/>
    <row r="1071" customFormat="false" ht="19.5" hidden="false" customHeight="true" outlineLevel="0" collapsed="false"/>
    <row r="1072" customFormat="false" ht="19.5" hidden="false" customHeight="true" outlineLevel="0" collapsed="false"/>
    <row r="1073" customFormat="false" ht="19.5" hidden="false" customHeight="true" outlineLevel="0" collapsed="false"/>
    <row r="1074" customFormat="false" ht="19.5" hidden="false" customHeight="true" outlineLevel="0" collapsed="false"/>
    <row r="1075" customFormat="false" ht="19.5" hidden="false" customHeight="true" outlineLevel="0" collapsed="false"/>
    <row r="1076" customFormat="false" ht="19.5" hidden="false" customHeight="true" outlineLevel="0" collapsed="false"/>
    <row r="1077" customFormat="false" ht="19.5" hidden="false" customHeight="true" outlineLevel="0" collapsed="false"/>
    <row r="1078" customFormat="false" ht="19.5" hidden="false" customHeight="true" outlineLevel="0" collapsed="false"/>
    <row r="1079" customFormat="false" ht="19.5" hidden="false" customHeight="true" outlineLevel="0" collapsed="false"/>
    <row r="1080" customFormat="false" ht="19.5" hidden="false" customHeight="true" outlineLevel="0" collapsed="false"/>
    <row r="1081" customFormat="false" ht="19.5" hidden="false" customHeight="true" outlineLevel="0" collapsed="false"/>
    <row r="1082" customFormat="false" ht="19.5" hidden="false" customHeight="true" outlineLevel="0" collapsed="false"/>
    <row r="1083" customFormat="false" ht="19.5" hidden="false" customHeight="true" outlineLevel="0" collapsed="false"/>
    <row r="1084" customFormat="false" ht="19.5" hidden="false" customHeight="true" outlineLevel="0" collapsed="false"/>
    <row r="1085" customFormat="false" ht="19.5" hidden="false" customHeight="true" outlineLevel="0" collapsed="false"/>
    <row r="1086" customFormat="false" ht="19.5" hidden="false" customHeight="true" outlineLevel="0" collapsed="false"/>
    <row r="1087" customFormat="false" ht="19.5" hidden="false" customHeight="true" outlineLevel="0" collapsed="false"/>
    <row r="1088" customFormat="false" ht="19.5" hidden="false" customHeight="true" outlineLevel="0" collapsed="false"/>
    <row r="1089" customFormat="false" ht="19.5" hidden="false" customHeight="true" outlineLevel="0" collapsed="false"/>
    <row r="1090" customFormat="false" ht="19.5" hidden="false" customHeight="true" outlineLevel="0" collapsed="false"/>
    <row r="1091" customFormat="false" ht="19.5" hidden="false" customHeight="true" outlineLevel="0" collapsed="false"/>
    <row r="1092" customFormat="false" ht="19.5" hidden="false" customHeight="true" outlineLevel="0" collapsed="false"/>
    <row r="1093" customFormat="false" ht="19.5" hidden="false" customHeight="true" outlineLevel="0" collapsed="false"/>
    <row r="1094" customFormat="false" ht="19.5" hidden="false" customHeight="true" outlineLevel="0" collapsed="false"/>
    <row r="1095" customFormat="false" ht="19.5" hidden="false" customHeight="true" outlineLevel="0" collapsed="false"/>
    <row r="1096" customFormat="false" ht="19.5" hidden="false" customHeight="true" outlineLevel="0" collapsed="false"/>
    <row r="1097" customFormat="false" ht="19.5" hidden="false" customHeight="true" outlineLevel="0" collapsed="false"/>
    <row r="1098" customFormat="false" ht="19.5" hidden="false" customHeight="true" outlineLevel="0" collapsed="false"/>
    <row r="1099" customFormat="false" ht="19.5" hidden="false" customHeight="true" outlineLevel="0" collapsed="false"/>
    <row r="1100" customFormat="false" ht="19.5" hidden="false" customHeight="true" outlineLevel="0" collapsed="false"/>
    <row r="1101" customFormat="false" ht="19.5" hidden="false" customHeight="true" outlineLevel="0" collapsed="false"/>
    <row r="1102" customFormat="false" ht="19.5" hidden="false" customHeight="true" outlineLevel="0" collapsed="false"/>
    <row r="1103" customFormat="false" ht="19.5" hidden="false" customHeight="true" outlineLevel="0" collapsed="false"/>
    <row r="1104" customFormat="false" ht="19.5" hidden="false" customHeight="true" outlineLevel="0" collapsed="false"/>
    <row r="1105" customFormat="false" ht="19.5" hidden="false" customHeight="true" outlineLevel="0" collapsed="false"/>
    <row r="1106" customFormat="false" ht="19.5" hidden="false" customHeight="true" outlineLevel="0" collapsed="false"/>
    <row r="1107" customFormat="false" ht="19.5" hidden="false" customHeight="true" outlineLevel="0" collapsed="false"/>
    <row r="1108" customFormat="false" ht="19.5" hidden="false" customHeight="true" outlineLevel="0" collapsed="false"/>
    <row r="1109" customFormat="false" ht="19.5" hidden="false" customHeight="true" outlineLevel="0" collapsed="false"/>
    <row r="1110" customFormat="false" ht="19.5" hidden="false" customHeight="true" outlineLevel="0" collapsed="false"/>
    <row r="1111" customFormat="false" ht="19.5" hidden="false" customHeight="true" outlineLevel="0" collapsed="false"/>
    <row r="1112" customFormat="false" ht="19.5" hidden="false" customHeight="true" outlineLevel="0" collapsed="false"/>
    <row r="1113" customFormat="false" ht="19.5" hidden="false" customHeight="true" outlineLevel="0" collapsed="false"/>
    <row r="1114" customFormat="false" ht="19.5" hidden="false" customHeight="true" outlineLevel="0" collapsed="false"/>
    <row r="1115" customFormat="false" ht="19.5" hidden="false" customHeight="true" outlineLevel="0" collapsed="false"/>
    <row r="1116" customFormat="false" ht="19.5" hidden="false" customHeight="true" outlineLevel="0" collapsed="false"/>
    <row r="1117" customFormat="false" ht="19.5" hidden="false" customHeight="true" outlineLevel="0" collapsed="false"/>
    <row r="1118" customFormat="false" ht="19.5" hidden="false" customHeight="true" outlineLevel="0" collapsed="false"/>
    <row r="1119" customFormat="false" ht="19.5" hidden="false" customHeight="true" outlineLevel="0" collapsed="false"/>
    <row r="1120" customFormat="false" ht="19.5" hidden="false" customHeight="true" outlineLevel="0" collapsed="false"/>
    <row r="1121" customFormat="false" ht="19.5" hidden="false" customHeight="true" outlineLevel="0" collapsed="false"/>
    <row r="1122" customFormat="false" ht="19.5" hidden="false" customHeight="true" outlineLevel="0" collapsed="false"/>
    <row r="1123" customFormat="false" ht="19.5" hidden="false" customHeight="true" outlineLevel="0" collapsed="false"/>
    <row r="1124" customFormat="false" ht="19.5" hidden="false" customHeight="true" outlineLevel="0" collapsed="false"/>
    <row r="1125" customFormat="false" ht="19.5" hidden="false" customHeight="true" outlineLevel="0" collapsed="false"/>
    <row r="1126" customFormat="false" ht="19.5" hidden="false" customHeight="true" outlineLevel="0" collapsed="false"/>
    <row r="1127" customFormat="false" ht="19.5" hidden="false" customHeight="true" outlineLevel="0" collapsed="false"/>
    <row r="1128" customFormat="false" ht="19.5" hidden="false" customHeight="true" outlineLevel="0" collapsed="false"/>
    <row r="1129" customFormat="false" ht="19.5" hidden="false" customHeight="true" outlineLevel="0" collapsed="false"/>
    <row r="1130" customFormat="false" ht="19.5" hidden="false" customHeight="true" outlineLevel="0" collapsed="false"/>
    <row r="1131" customFormat="false" ht="19.5" hidden="false" customHeight="true" outlineLevel="0" collapsed="false"/>
    <row r="1132" customFormat="false" ht="19.5" hidden="false" customHeight="true" outlineLevel="0" collapsed="false"/>
    <row r="1133" customFormat="false" ht="19.5" hidden="false" customHeight="true" outlineLevel="0" collapsed="false"/>
    <row r="1134" customFormat="false" ht="19.5" hidden="false" customHeight="true" outlineLevel="0" collapsed="false"/>
    <row r="1135" customFormat="false" ht="19.5" hidden="false" customHeight="true" outlineLevel="0" collapsed="false"/>
    <row r="1136" customFormat="false" ht="19.5" hidden="false" customHeight="true" outlineLevel="0" collapsed="false"/>
    <row r="1137" customFormat="false" ht="19.5" hidden="false" customHeight="true" outlineLevel="0" collapsed="false"/>
    <row r="1138" customFormat="false" ht="19.5" hidden="false" customHeight="true" outlineLevel="0" collapsed="false"/>
    <row r="1139" customFormat="false" ht="19.5" hidden="false" customHeight="true" outlineLevel="0" collapsed="false"/>
    <row r="1140" customFormat="false" ht="19.5" hidden="false" customHeight="true" outlineLevel="0" collapsed="false"/>
    <row r="1141" customFormat="false" ht="19.5" hidden="false" customHeight="true" outlineLevel="0" collapsed="false"/>
    <row r="1142" customFormat="false" ht="19.5" hidden="false" customHeight="true" outlineLevel="0" collapsed="false"/>
    <row r="1143" customFormat="false" ht="19.5" hidden="false" customHeight="true" outlineLevel="0" collapsed="false"/>
    <row r="1144" customFormat="false" ht="19.5" hidden="false" customHeight="true" outlineLevel="0" collapsed="false"/>
    <row r="1145" customFormat="false" ht="19.5" hidden="false" customHeight="true" outlineLevel="0" collapsed="false"/>
    <row r="1146" customFormat="false" ht="19.5" hidden="false" customHeight="true" outlineLevel="0" collapsed="false"/>
    <row r="1147" customFormat="false" ht="19.5" hidden="false" customHeight="true" outlineLevel="0" collapsed="false"/>
    <row r="1148" customFormat="false" ht="19.5" hidden="false" customHeight="true" outlineLevel="0" collapsed="false"/>
    <row r="1149" customFormat="false" ht="19.5" hidden="false" customHeight="true" outlineLevel="0" collapsed="false"/>
    <row r="1150" customFormat="false" ht="19.5" hidden="false" customHeight="true" outlineLevel="0" collapsed="false"/>
    <row r="1151" customFormat="false" ht="19.5" hidden="false" customHeight="true" outlineLevel="0" collapsed="false"/>
    <row r="1152" customFormat="false" ht="19.5" hidden="false" customHeight="true" outlineLevel="0" collapsed="false"/>
    <row r="1153" customFormat="false" ht="19.5" hidden="false" customHeight="true" outlineLevel="0" collapsed="false"/>
    <row r="1154" customFormat="false" ht="19.5" hidden="false" customHeight="true" outlineLevel="0" collapsed="false"/>
    <row r="1155" customFormat="false" ht="19.5" hidden="false" customHeight="true" outlineLevel="0" collapsed="false"/>
    <row r="1156" customFormat="false" ht="19.5" hidden="false" customHeight="true" outlineLevel="0" collapsed="false"/>
    <row r="1157" customFormat="false" ht="19.5" hidden="false" customHeight="true" outlineLevel="0" collapsed="false"/>
    <row r="1158" customFormat="false" ht="19.5" hidden="false" customHeight="true" outlineLevel="0" collapsed="false"/>
    <row r="1159" customFormat="false" ht="19.5" hidden="false" customHeight="true" outlineLevel="0" collapsed="false"/>
    <row r="1160" customFormat="false" ht="19.5" hidden="false" customHeight="true" outlineLevel="0" collapsed="false"/>
    <row r="1161" customFormat="false" ht="19.5" hidden="false" customHeight="true" outlineLevel="0" collapsed="false"/>
    <row r="1162" customFormat="false" ht="19.5" hidden="false" customHeight="true" outlineLevel="0" collapsed="false"/>
    <row r="1163" customFormat="false" ht="19.5" hidden="false" customHeight="true" outlineLevel="0" collapsed="false"/>
    <row r="1164" customFormat="false" ht="19.5" hidden="false" customHeight="true" outlineLevel="0" collapsed="false"/>
    <row r="1165" customFormat="false" ht="19.5" hidden="false" customHeight="true" outlineLevel="0" collapsed="false"/>
    <row r="1166" customFormat="false" ht="19.5" hidden="false" customHeight="true" outlineLevel="0" collapsed="false"/>
    <row r="1167" customFormat="false" ht="19.5" hidden="false" customHeight="true" outlineLevel="0" collapsed="false"/>
    <row r="1168" customFormat="false" ht="19.5" hidden="false" customHeight="true" outlineLevel="0" collapsed="false"/>
    <row r="1169" customFormat="false" ht="19.5" hidden="false" customHeight="true" outlineLevel="0" collapsed="false"/>
    <row r="1170" customFormat="false" ht="19.5" hidden="false" customHeight="true" outlineLevel="0" collapsed="false"/>
    <row r="1171" customFormat="false" ht="19.5" hidden="false" customHeight="true" outlineLevel="0" collapsed="false"/>
    <row r="1172" customFormat="false" ht="19.5" hidden="false" customHeight="true" outlineLevel="0" collapsed="false"/>
    <row r="1173" customFormat="false" ht="19.5" hidden="false" customHeight="true" outlineLevel="0" collapsed="false"/>
    <row r="1174" customFormat="false" ht="19.5" hidden="false" customHeight="true" outlineLevel="0" collapsed="false"/>
    <row r="1175" customFormat="false" ht="19.5" hidden="false" customHeight="true" outlineLevel="0" collapsed="false"/>
    <row r="1176" customFormat="false" ht="19.5" hidden="false" customHeight="true" outlineLevel="0" collapsed="false"/>
    <row r="1177" customFormat="false" ht="19.5" hidden="false" customHeight="true" outlineLevel="0" collapsed="false"/>
    <row r="1178" customFormat="false" ht="19.5" hidden="false" customHeight="true" outlineLevel="0" collapsed="false"/>
    <row r="1179" customFormat="false" ht="19.5" hidden="false" customHeight="true" outlineLevel="0" collapsed="false"/>
    <row r="1180" customFormat="false" ht="19.5" hidden="false" customHeight="true" outlineLevel="0" collapsed="false"/>
    <row r="1181" customFormat="false" ht="19.5" hidden="false" customHeight="true" outlineLevel="0" collapsed="false"/>
    <row r="1182" customFormat="false" ht="19.5" hidden="false" customHeight="true" outlineLevel="0" collapsed="false"/>
    <row r="1183" customFormat="false" ht="19.5" hidden="false" customHeight="true" outlineLevel="0" collapsed="false"/>
    <row r="1184" customFormat="false" ht="19.5" hidden="false" customHeight="true" outlineLevel="0" collapsed="false"/>
    <row r="1185" customFormat="false" ht="19.5" hidden="false" customHeight="true" outlineLevel="0" collapsed="false"/>
    <row r="1186" customFormat="false" ht="19.5" hidden="false" customHeight="true" outlineLevel="0" collapsed="false"/>
    <row r="1187" customFormat="false" ht="19.5" hidden="false" customHeight="true" outlineLevel="0" collapsed="false"/>
    <row r="1188" customFormat="false" ht="19.5" hidden="false" customHeight="true" outlineLevel="0" collapsed="false"/>
    <row r="1189" customFormat="false" ht="19.5" hidden="false" customHeight="true" outlineLevel="0" collapsed="false"/>
    <row r="1190" customFormat="false" ht="19.5" hidden="false" customHeight="true" outlineLevel="0" collapsed="false"/>
    <row r="1191" customFormat="false" ht="19.5" hidden="false" customHeight="true" outlineLevel="0" collapsed="false"/>
    <row r="1192" customFormat="false" ht="19.5" hidden="false" customHeight="true" outlineLevel="0" collapsed="false"/>
    <row r="1193" customFormat="false" ht="19.5" hidden="false" customHeight="true" outlineLevel="0" collapsed="false"/>
    <row r="1194" customFormat="false" ht="19.5" hidden="false" customHeight="true" outlineLevel="0" collapsed="false"/>
    <row r="1195" customFormat="false" ht="19.5" hidden="false" customHeight="true" outlineLevel="0" collapsed="false"/>
    <row r="1196" customFormat="false" ht="19.5" hidden="false" customHeight="true" outlineLevel="0" collapsed="false"/>
    <row r="1197" customFormat="false" ht="19.5" hidden="false" customHeight="true" outlineLevel="0" collapsed="false"/>
    <row r="1198" customFormat="false" ht="19.5" hidden="false" customHeight="true" outlineLevel="0" collapsed="false"/>
    <row r="1199" customFormat="false" ht="19.5" hidden="false" customHeight="true" outlineLevel="0" collapsed="false"/>
    <row r="1200" customFormat="false" ht="19.5" hidden="false" customHeight="true" outlineLevel="0" collapsed="false"/>
    <row r="1201" customFormat="false" ht="19.5" hidden="false" customHeight="true" outlineLevel="0" collapsed="false"/>
    <row r="1202" customFormat="false" ht="19.5" hidden="false" customHeight="true" outlineLevel="0" collapsed="false"/>
    <row r="1203" customFormat="false" ht="19.5" hidden="false" customHeight="true" outlineLevel="0" collapsed="false"/>
    <row r="1204" customFormat="false" ht="19.5" hidden="false" customHeight="true" outlineLevel="0" collapsed="false"/>
    <row r="1205" customFormat="false" ht="19.5" hidden="false" customHeight="true" outlineLevel="0" collapsed="false"/>
    <row r="1206" customFormat="false" ht="19.5" hidden="false" customHeight="true" outlineLevel="0" collapsed="false"/>
    <row r="1207" customFormat="false" ht="19.5" hidden="false" customHeight="true" outlineLevel="0" collapsed="false"/>
    <row r="1208" customFormat="false" ht="19.5" hidden="false" customHeight="true" outlineLevel="0" collapsed="false"/>
    <row r="1209" customFormat="false" ht="19.5" hidden="false" customHeight="true" outlineLevel="0" collapsed="false"/>
    <row r="1210" customFormat="false" ht="19.5" hidden="false" customHeight="true" outlineLevel="0" collapsed="false"/>
    <row r="1211" customFormat="false" ht="19.5" hidden="false" customHeight="true" outlineLevel="0" collapsed="false"/>
    <row r="1212" customFormat="false" ht="19.5" hidden="false" customHeight="true" outlineLevel="0" collapsed="false"/>
    <row r="1213" customFormat="false" ht="19.5" hidden="false" customHeight="true" outlineLevel="0" collapsed="false"/>
    <row r="1214" customFormat="false" ht="19.5" hidden="false" customHeight="true" outlineLevel="0" collapsed="false"/>
    <row r="1215" customFormat="false" ht="19.5" hidden="false" customHeight="true" outlineLevel="0" collapsed="false"/>
    <row r="1216" customFormat="false" ht="19.5" hidden="false" customHeight="true" outlineLevel="0" collapsed="false"/>
    <row r="1217" customFormat="false" ht="19.5" hidden="false" customHeight="true" outlineLevel="0" collapsed="false"/>
    <row r="1218" customFormat="false" ht="19.5" hidden="false" customHeight="true" outlineLevel="0" collapsed="false"/>
    <row r="1219" customFormat="false" ht="19.5" hidden="false" customHeight="true" outlineLevel="0" collapsed="false"/>
    <row r="1220" customFormat="false" ht="19.5" hidden="false" customHeight="true" outlineLevel="0" collapsed="false"/>
    <row r="1221" customFormat="false" ht="19.5" hidden="false" customHeight="true" outlineLevel="0" collapsed="false"/>
    <row r="1222" customFormat="false" ht="19.5" hidden="false" customHeight="true" outlineLevel="0" collapsed="false"/>
    <row r="1223" customFormat="false" ht="19.5" hidden="false" customHeight="true" outlineLevel="0" collapsed="false"/>
    <row r="1224" customFormat="false" ht="19.5" hidden="false" customHeight="true" outlineLevel="0" collapsed="false"/>
    <row r="1225" customFormat="false" ht="19.5" hidden="false" customHeight="true" outlineLevel="0" collapsed="false"/>
    <row r="1226" customFormat="false" ht="19.5" hidden="false" customHeight="true" outlineLevel="0" collapsed="false"/>
    <row r="1227" customFormat="false" ht="19.5" hidden="false" customHeight="true" outlineLevel="0" collapsed="false"/>
    <row r="1228" customFormat="false" ht="19.5" hidden="false" customHeight="true" outlineLevel="0" collapsed="false"/>
    <row r="1229" customFormat="false" ht="19.5" hidden="false" customHeight="true" outlineLevel="0" collapsed="false"/>
    <row r="1230" customFormat="false" ht="19.5" hidden="false" customHeight="true" outlineLevel="0" collapsed="false"/>
    <row r="1231" customFormat="false" ht="19.5" hidden="false" customHeight="true" outlineLevel="0" collapsed="false"/>
    <row r="1232" customFormat="false" ht="19.5" hidden="false" customHeight="true" outlineLevel="0" collapsed="false"/>
    <row r="1233" customFormat="false" ht="19.5" hidden="false" customHeight="true" outlineLevel="0" collapsed="false"/>
    <row r="1234" customFormat="false" ht="19.5" hidden="false" customHeight="true" outlineLevel="0" collapsed="false"/>
    <row r="1235" customFormat="false" ht="19.5" hidden="false" customHeight="true" outlineLevel="0" collapsed="false"/>
    <row r="1236" customFormat="false" ht="19.5" hidden="false" customHeight="true" outlineLevel="0" collapsed="false"/>
    <row r="1237" customFormat="false" ht="19.5" hidden="false" customHeight="true" outlineLevel="0" collapsed="false"/>
    <row r="1238" customFormat="false" ht="19.5" hidden="false" customHeight="true" outlineLevel="0" collapsed="false"/>
    <row r="1239" customFormat="false" ht="19.5" hidden="false" customHeight="true" outlineLevel="0" collapsed="false"/>
    <row r="1240" customFormat="false" ht="19.5" hidden="false" customHeight="true" outlineLevel="0" collapsed="false"/>
    <row r="1241" customFormat="false" ht="19.5" hidden="false" customHeight="true" outlineLevel="0" collapsed="false"/>
    <row r="1242" customFormat="false" ht="19.5" hidden="false" customHeight="true" outlineLevel="0" collapsed="false"/>
    <row r="1243" customFormat="false" ht="19.5" hidden="false" customHeight="true" outlineLevel="0" collapsed="false"/>
    <row r="1244" customFormat="false" ht="19.5" hidden="false" customHeight="true" outlineLevel="0" collapsed="false"/>
    <row r="1245" customFormat="false" ht="19.5" hidden="false" customHeight="true" outlineLevel="0" collapsed="false"/>
    <row r="1246" customFormat="false" ht="19.5" hidden="false" customHeight="true" outlineLevel="0" collapsed="false"/>
    <row r="1247" customFormat="false" ht="19.5" hidden="false" customHeight="true" outlineLevel="0" collapsed="false"/>
    <row r="1248" customFormat="false" ht="19.5" hidden="false" customHeight="true" outlineLevel="0" collapsed="false"/>
    <row r="1249" customFormat="false" ht="19.5" hidden="false" customHeight="true" outlineLevel="0" collapsed="false"/>
    <row r="1250" customFormat="false" ht="19.5" hidden="false" customHeight="true" outlineLevel="0" collapsed="false"/>
    <row r="1251" customFormat="false" ht="19.5" hidden="false" customHeight="true" outlineLevel="0" collapsed="false"/>
    <row r="1252" customFormat="false" ht="19.5" hidden="false" customHeight="true" outlineLevel="0" collapsed="false"/>
    <row r="1253" customFormat="false" ht="19.5" hidden="false" customHeight="true" outlineLevel="0" collapsed="false"/>
    <row r="1254" customFormat="false" ht="19.5" hidden="false" customHeight="true" outlineLevel="0" collapsed="false"/>
    <row r="1255" customFormat="false" ht="19.5" hidden="false" customHeight="true" outlineLevel="0" collapsed="false"/>
    <row r="1256" customFormat="false" ht="19.5" hidden="false" customHeight="true" outlineLevel="0" collapsed="false"/>
    <row r="1257" customFormat="false" ht="19.5" hidden="false" customHeight="true" outlineLevel="0" collapsed="false"/>
    <row r="1258" customFormat="false" ht="19.5" hidden="false" customHeight="true" outlineLevel="0" collapsed="false"/>
    <row r="1259" customFormat="false" ht="19.5" hidden="false" customHeight="true" outlineLevel="0" collapsed="false"/>
    <row r="1260" customFormat="false" ht="19.5" hidden="false" customHeight="true" outlineLevel="0" collapsed="false"/>
    <row r="1261" customFormat="false" ht="19.5" hidden="false" customHeight="true" outlineLevel="0" collapsed="false"/>
    <row r="1262" customFormat="false" ht="19.5" hidden="false" customHeight="true" outlineLevel="0" collapsed="false"/>
    <row r="1263" customFormat="false" ht="19.5" hidden="false" customHeight="true" outlineLevel="0" collapsed="false"/>
    <row r="1264" customFormat="false" ht="19.5" hidden="false" customHeight="true" outlineLevel="0" collapsed="false"/>
    <row r="1265" customFormat="false" ht="19.5" hidden="false" customHeight="true" outlineLevel="0" collapsed="false"/>
    <row r="1266" customFormat="false" ht="19.5" hidden="false" customHeight="true" outlineLevel="0" collapsed="false"/>
    <row r="1267" customFormat="false" ht="19.5" hidden="false" customHeight="true" outlineLevel="0" collapsed="false"/>
    <row r="1268" customFormat="false" ht="19.5" hidden="false" customHeight="true" outlineLevel="0" collapsed="false"/>
    <row r="1269" customFormat="false" ht="19.5" hidden="false" customHeight="true" outlineLevel="0" collapsed="false"/>
    <row r="1270" customFormat="false" ht="19.5" hidden="false" customHeight="true" outlineLevel="0" collapsed="false"/>
    <row r="1271" customFormat="false" ht="19.5" hidden="false" customHeight="true" outlineLevel="0" collapsed="false"/>
    <row r="1272" customFormat="false" ht="19.5" hidden="false" customHeight="true" outlineLevel="0" collapsed="false"/>
    <row r="1273" customFormat="false" ht="19.5" hidden="false" customHeight="true" outlineLevel="0" collapsed="false"/>
    <row r="1274" customFormat="false" ht="19.5" hidden="false" customHeight="true" outlineLevel="0" collapsed="false"/>
    <row r="1275" customFormat="false" ht="19.5" hidden="false" customHeight="true" outlineLevel="0" collapsed="false"/>
    <row r="1276" customFormat="false" ht="19.5" hidden="false" customHeight="true" outlineLevel="0" collapsed="false"/>
    <row r="1277" customFormat="false" ht="19.5" hidden="false" customHeight="true" outlineLevel="0" collapsed="false"/>
    <row r="1278" customFormat="false" ht="19.5" hidden="false" customHeight="true" outlineLevel="0" collapsed="false"/>
    <row r="1279" customFormat="false" ht="19.5" hidden="false" customHeight="true" outlineLevel="0" collapsed="false"/>
    <row r="1280" customFormat="false" ht="19.5" hidden="false" customHeight="true" outlineLevel="0" collapsed="false"/>
    <row r="1281" customFormat="false" ht="19.5" hidden="false" customHeight="true" outlineLevel="0" collapsed="false"/>
    <row r="1282" customFormat="false" ht="19.5" hidden="false" customHeight="true" outlineLevel="0" collapsed="false"/>
    <row r="1283" customFormat="false" ht="19.5" hidden="false" customHeight="true" outlineLevel="0" collapsed="false"/>
    <row r="1284" customFormat="false" ht="19.5" hidden="false" customHeight="true" outlineLevel="0" collapsed="false"/>
    <row r="1285" customFormat="false" ht="19.5" hidden="false" customHeight="true" outlineLevel="0" collapsed="false"/>
    <row r="1286" customFormat="false" ht="19.5" hidden="false" customHeight="true" outlineLevel="0" collapsed="false"/>
    <row r="1287" customFormat="false" ht="19.5" hidden="false" customHeight="true" outlineLevel="0" collapsed="false"/>
    <row r="1288" customFormat="false" ht="19.5" hidden="false" customHeight="true" outlineLevel="0" collapsed="false"/>
    <row r="1289" customFormat="false" ht="19.5" hidden="false" customHeight="true" outlineLevel="0" collapsed="false"/>
    <row r="1290" customFormat="false" ht="19.5" hidden="false" customHeight="true" outlineLevel="0" collapsed="false"/>
    <row r="1291" customFormat="false" ht="19.5" hidden="false" customHeight="true" outlineLevel="0" collapsed="false"/>
    <row r="1292" customFormat="false" ht="19.5" hidden="false" customHeight="true" outlineLevel="0" collapsed="false"/>
    <row r="1293" customFormat="false" ht="19.5" hidden="false" customHeight="true" outlineLevel="0" collapsed="false"/>
    <row r="1294" customFormat="false" ht="19.5" hidden="false" customHeight="true" outlineLevel="0" collapsed="false"/>
    <row r="1295" customFormat="false" ht="19.5" hidden="false" customHeight="true" outlineLevel="0" collapsed="false"/>
    <row r="1296" customFormat="false" ht="19.5" hidden="false" customHeight="true" outlineLevel="0" collapsed="false"/>
    <row r="1297" customFormat="false" ht="19.5" hidden="false" customHeight="true" outlineLevel="0" collapsed="false"/>
    <row r="1298" customFormat="false" ht="19.5" hidden="false" customHeight="true" outlineLevel="0" collapsed="false"/>
    <row r="1299" customFormat="false" ht="19.5" hidden="false" customHeight="true" outlineLevel="0" collapsed="false"/>
    <row r="1300" customFormat="false" ht="19.5" hidden="false" customHeight="true" outlineLevel="0" collapsed="false"/>
    <row r="1301" customFormat="false" ht="19.5" hidden="false" customHeight="true" outlineLevel="0" collapsed="false"/>
    <row r="1302" customFormat="false" ht="19.5" hidden="false" customHeight="true" outlineLevel="0" collapsed="false"/>
    <row r="1303" customFormat="false" ht="19.5" hidden="false" customHeight="true" outlineLevel="0" collapsed="false"/>
    <row r="1304" customFormat="false" ht="19.5" hidden="false" customHeight="true" outlineLevel="0" collapsed="false"/>
    <row r="1305" customFormat="false" ht="19.5" hidden="false" customHeight="true" outlineLevel="0" collapsed="false"/>
    <row r="1306" customFormat="false" ht="19.5" hidden="false" customHeight="true" outlineLevel="0" collapsed="false"/>
    <row r="1307" customFormat="false" ht="19.5" hidden="false" customHeight="true" outlineLevel="0" collapsed="false"/>
    <row r="1308" customFormat="false" ht="19.5" hidden="false" customHeight="true" outlineLevel="0" collapsed="false"/>
    <row r="1309" customFormat="false" ht="19.5" hidden="false" customHeight="true" outlineLevel="0" collapsed="false"/>
    <row r="1310" customFormat="false" ht="19.5" hidden="false" customHeight="true" outlineLevel="0" collapsed="false"/>
    <row r="1311" customFormat="false" ht="19.5" hidden="false" customHeight="true" outlineLevel="0" collapsed="false"/>
    <row r="1312" customFormat="false" ht="19.5" hidden="false" customHeight="true" outlineLevel="0" collapsed="false"/>
    <row r="1313" customFormat="false" ht="19.5" hidden="false" customHeight="true" outlineLevel="0" collapsed="false"/>
    <row r="1314" customFormat="false" ht="19.5" hidden="false" customHeight="true" outlineLevel="0" collapsed="false"/>
    <row r="1315" customFormat="false" ht="19.5" hidden="false" customHeight="true" outlineLevel="0" collapsed="false"/>
    <row r="1316" customFormat="false" ht="19.5" hidden="false" customHeight="true" outlineLevel="0" collapsed="false"/>
    <row r="1317" customFormat="false" ht="19.5" hidden="false" customHeight="true" outlineLevel="0" collapsed="false"/>
    <row r="1318" customFormat="false" ht="19.5" hidden="false" customHeight="true" outlineLevel="0" collapsed="false"/>
    <row r="1319" customFormat="false" ht="19.5" hidden="false" customHeight="true" outlineLevel="0" collapsed="false"/>
    <row r="1320" customFormat="false" ht="19.5" hidden="false" customHeight="true" outlineLevel="0" collapsed="false"/>
    <row r="1321" customFormat="false" ht="19.5" hidden="false" customHeight="true" outlineLevel="0" collapsed="false"/>
    <row r="1322" customFormat="false" ht="19.5" hidden="false" customHeight="true" outlineLevel="0" collapsed="false"/>
    <row r="1323" customFormat="false" ht="19.5" hidden="false" customHeight="true" outlineLevel="0" collapsed="false"/>
    <row r="1324" customFormat="false" ht="19.5" hidden="false" customHeight="true" outlineLevel="0" collapsed="false"/>
    <row r="1325" customFormat="false" ht="19.5" hidden="false" customHeight="true" outlineLevel="0" collapsed="false"/>
    <row r="1326" customFormat="false" ht="19.5" hidden="false" customHeight="true" outlineLevel="0" collapsed="false"/>
    <row r="1327" customFormat="false" ht="19.5" hidden="false" customHeight="true" outlineLevel="0" collapsed="false"/>
    <row r="1328" customFormat="false" ht="19.5" hidden="false" customHeight="true" outlineLevel="0" collapsed="false"/>
    <row r="1329" customFormat="false" ht="19.5" hidden="false" customHeight="true" outlineLevel="0" collapsed="false"/>
    <row r="1330" customFormat="false" ht="19.5" hidden="false" customHeight="true" outlineLevel="0" collapsed="false"/>
    <row r="1331" customFormat="false" ht="19.5" hidden="false" customHeight="true" outlineLevel="0" collapsed="false"/>
    <row r="1332" customFormat="false" ht="19.5" hidden="false" customHeight="true" outlineLevel="0" collapsed="false"/>
    <row r="1333" customFormat="false" ht="19.5" hidden="false" customHeight="true" outlineLevel="0" collapsed="false"/>
    <row r="1334" customFormat="false" ht="19.5" hidden="false" customHeight="true" outlineLevel="0" collapsed="false"/>
    <row r="1335" customFormat="false" ht="19.5" hidden="false" customHeight="true" outlineLevel="0" collapsed="false"/>
    <row r="1336" customFormat="false" ht="19.5" hidden="false" customHeight="true" outlineLevel="0" collapsed="false"/>
    <row r="1337" customFormat="false" ht="19.5" hidden="false" customHeight="true" outlineLevel="0" collapsed="false"/>
    <row r="1338" customFormat="false" ht="19.5" hidden="false" customHeight="true" outlineLevel="0" collapsed="false"/>
    <row r="1339" customFormat="false" ht="19.5" hidden="false" customHeight="true" outlineLevel="0" collapsed="false"/>
    <row r="1340" customFormat="false" ht="19.5" hidden="false" customHeight="true" outlineLevel="0" collapsed="false"/>
    <row r="1341" customFormat="false" ht="19.5" hidden="false" customHeight="true" outlineLevel="0" collapsed="false"/>
    <row r="1342" customFormat="false" ht="19.5" hidden="false" customHeight="true" outlineLevel="0" collapsed="false"/>
    <row r="1343" customFormat="false" ht="19.5" hidden="false" customHeight="true" outlineLevel="0" collapsed="false"/>
    <row r="1344" customFormat="false" ht="19.5" hidden="false" customHeight="true" outlineLevel="0" collapsed="false"/>
    <row r="1345" customFormat="false" ht="19.5" hidden="false" customHeight="true" outlineLevel="0" collapsed="false"/>
    <row r="1346" customFormat="false" ht="19.5" hidden="false" customHeight="true" outlineLevel="0" collapsed="false"/>
    <row r="1347" customFormat="false" ht="19.5" hidden="false" customHeight="true" outlineLevel="0" collapsed="false"/>
    <row r="1348" customFormat="false" ht="19.5" hidden="false" customHeight="true" outlineLevel="0" collapsed="false"/>
    <row r="1349" customFormat="false" ht="19.5" hidden="false" customHeight="true" outlineLevel="0" collapsed="false"/>
    <row r="1350" customFormat="false" ht="19.5" hidden="false" customHeight="true" outlineLevel="0" collapsed="false"/>
    <row r="1351" customFormat="false" ht="19.5" hidden="false" customHeight="true" outlineLevel="0" collapsed="false"/>
    <row r="1352" customFormat="false" ht="19.5" hidden="false" customHeight="true" outlineLevel="0" collapsed="false"/>
    <row r="1353" customFormat="false" ht="19.5" hidden="false" customHeight="true" outlineLevel="0" collapsed="false"/>
    <row r="1354" customFormat="false" ht="19.5" hidden="false" customHeight="true" outlineLevel="0" collapsed="false"/>
    <row r="1355" customFormat="false" ht="19.5" hidden="false" customHeight="true" outlineLevel="0" collapsed="false"/>
    <row r="1356" customFormat="false" ht="19.5" hidden="false" customHeight="true" outlineLevel="0" collapsed="false"/>
    <row r="1357" customFormat="false" ht="19.5" hidden="false" customHeight="true" outlineLevel="0" collapsed="false"/>
    <row r="1358" customFormat="false" ht="19.5" hidden="false" customHeight="true" outlineLevel="0" collapsed="false"/>
    <row r="1359" customFormat="false" ht="19.5" hidden="false" customHeight="true" outlineLevel="0" collapsed="false"/>
    <row r="1360" customFormat="false" ht="19.5" hidden="false" customHeight="true" outlineLevel="0" collapsed="false"/>
    <row r="1361" customFormat="false" ht="19.5" hidden="false" customHeight="true" outlineLevel="0" collapsed="false"/>
    <row r="1362" customFormat="false" ht="19.5" hidden="false" customHeight="true" outlineLevel="0" collapsed="false"/>
    <row r="1363" customFormat="false" ht="19.5" hidden="false" customHeight="true" outlineLevel="0" collapsed="false"/>
    <row r="1364" customFormat="false" ht="19.5" hidden="false" customHeight="true" outlineLevel="0" collapsed="false"/>
    <row r="1365" customFormat="false" ht="19.5" hidden="false" customHeight="true" outlineLevel="0" collapsed="false"/>
    <row r="1366" customFormat="false" ht="19.5" hidden="false" customHeight="true" outlineLevel="0" collapsed="false"/>
    <row r="1367" customFormat="false" ht="19.5" hidden="false" customHeight="true" outlineLevel="0" collapsed="false"/>
    <row r="1368" customFormat="false" ht="19.5" hidden="false" customHeight="true" outlineLevel="0" collapsed="false"/>
    <row r="1369" customFormat="false" ht="19.5" hidden="false" customHeight="true" outlineLevel="0" collapsed="false"/>
    <row r="1370" customFormat="false" ht="19.5" hidden="false" customHeight="true" outlineLevel="0" collapsed="false"/>
    <row r="1371" customFormat="false" ht="19.5" hidden="false" customHeight="true" outlineLevel="0" collapsed="false"/>
    <row r="1372" customFormat="false" ht="19.5" hidden="false" customHeight="true" outlineLevel="0" collapsed="false"/>
    <row r="1373" customFormat="false" ht="19.5" hidden="false" customHeight="true" outlineLevel="0" collapsed="false"/>
    <row r="1374" customFormat="false" ht="19.5" hidden="false" customHeight="true" outlineLevel="0" collapsed="false"/>
    <row r="1375" customFormat="false" ht="19.5" hidden="false" customHeight="true" outlineLevel="0" collapsed="false"/>
    <row r="1376" customFormat="false" ht="19.5" hidden="false" customHeight="true" outlineLevel="0" collapsed="false"/>
    <row r="1377" customFormat="false" ht="19.5" hidden="false" customHeight="true" outlineLevel="0" collapsed="false"/>
  </sheetData>
  <printOptions headings="false" gridLines="false" gridLinesSet="true" horizontalCentered="false" verticalCentered="false"/>
  <pageMargins left="0.479861111111111" right="0.379861111111111" top="0.470138888888889" bottom="0.4"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08"/>
  <sheetViews>
    <sheetView showFormulas="false" showGridLines="true" showRowColHeaders="true" showZeros="true" rightToLeft="false" tabSelected="false" showOutlineSymbols="true" defaultGridColor="true" view="normal" topLeftCell="A20" colorId="64" zoomScale="100" zoomScaleNormal="100" zoomScalePageLayoutView="100" workbookViewId="0">
      <selection pane="topLeft" activeCell="F18" activeCellId="0" sqref="F18"/>
    </sheetView>
  </sheetViews>
  <sheetFormatPr defaultColWidth="9.32421875" defaultRowHeight="12.75" customHeight="true" zeroHeight="false" outlineLevelRow="0" outlineLevelCol="0"/>
  <cols>
    <col collapsed="false" customWidth="true" hidden="false" outlineLevel="0" max="1" min="1" style="1" width="13.15"/>
    <col collapsed="false" customWidth="true" hidden="false" outlineLevel="0" max="2" min="2" style="1" width="12.82"/>
    <col collapsed="false" customWidth="true" hidden="false" outlineLevel="0" max="14" min="3" style="1" width="9.65"/>
    <col collapsed="false" customWidth="true" hidden="false" outlineLevel="0" max="15" min="15" style="1" width="10.65"/>
    <col collapsed="false" customWidth="true" hidden="false" outlineLevel="0" max="16" min="16" style="1" width="11.32"/>
    <col collapsed="false" customWidth="false" hidden="false" outlineLevel="0" max="257" min="17" style="1" width="9.32"/>
  </cols>
  <sheetData>
    <row r="1" customFormat="false" ht="12.75" hidden="false" customHeight="false" outlineLevel="0" collapsed="false">
      <c r="A1" s="20" t="s">
        <v>355</v>
      </c>
      <c r="B1" s="10"/>
      <c r="C1" s="331" t="n">
        <f aca="false">'Detail Expenses'!D6</f>
        <v>0</v>
      </c>
      <c r="D1" s="332"/>
      <c r="E1" s="10"/>
      <c r="F1" s="10"/>
      <c r="G1" s="13"/>
      <c r="H1" s="13"/>
      <c r="I1" s="10"/>
      <c r="J1" s="10"/>
      <c r="K1" s="10"/>
      <c r="L1" s="10"/>
      <c r="M1" s="10"/>
      <c r="N1" s="2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c r="IW1" s="10"/>
    </row>
    <row r="2" customFormat="false" ht="12.75" hidden="false" customHeight="false" outlineLevel="0" collapsed="false">
      <c r="A2" s="20" t="str">
        <f aca="false">'Detail Expenses'!B7</f>
        <v>COST CENTER:</v>
      </c>
      <c r="B2" s="10"/>
      <c r="C2" s="331" t="n">
        <f aca="false">'Detail Expenses'!D7</f>
        <v>0</v>
      </c>
      <c r="D2" s="332"/>
      <c r="E2" s="10"/>
      <c r="F2" s="10"/>
      <c r="G2" s="10"/>
      <c r="H2" s="13"/>
      <c r="I2" s="10"/>
      <c r="J2" s="10"/>
      <c r="K2" s="10"/>
      <c r="L2" s="10"/>
      <c r="M2" s="10"/>
      <c r="N2" s="10"/>
      <c r="O2" s="10"/>
      <c r="P2" s="333"/>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customFormat="false" ht="12.75" hidden="false" customHeight="false" outlineLevel="0" collapsed="false">
      <c r="A3" s="10"/>
      <c r="B3" s="10"/>
      <c r="C3" s="11"/>
      <c r="D3" s="12"/>
      <c r="E3" s="10"/>
      <c r="F3" s="10"/>
      <c r="G3" s="10"/>
      <c r="H3" s="13"/>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row>
    <row r="4" customFormat="false" ht="12.75" hidden="false" customHeight="false" outlineLevel="0" collapsed="false">
      <c r="A4" s="334" t="s">
        <v>212</v>
      </c>
      <c r="B4" s="335" t="s">
        <v>212</v>
      </c>
      <c r="C4" s="336"/>
      <c r="D4" s="336"/>
      <c r="E4" s="336"/>
      <c r="F4" s="336"/>
      <c r="G4" s="336"/>
      <c r="H4" s="336"/>
      <c r="I4" s="336"/>
      <c r="J4" s="336"/>
      <c r="K4" s="336"/>
      <c r="L4" s="336"/>
      <c r="M4" s="336"/>
      <c r="N4" s="336"/>
      <c r="O4" s="337" t="s">
        <v>356</v>
      </c>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row>
    <row r="5" customFormat="false" ht="12.75" hidden="false" customHeight="false" outlineLevel="0" collapsed="false">
      <c r="A5" s="338" t="s">
        <v>357</v>
      </c>
      <c r="B5" s="339" t="s">
        <v>213</v>
      </c>
      <c r="C5" s="340" t="n">
        <v>37257</v>
      </c>
      <c r="D5" s="340" t="n">
        <v>37288</v>
      </c>
      <c r="E5" s="340" t="n">
        <v>37316</v>
      </c>
      <c r="F5" s="340" t="n">
        <v>37347</v>
      </c>
      <c r="G5" s="340" t="n">
        <v>37377</v>
      </c>
      <c r="H5" s="340" t="n">
        <v>37408</v>
      </c>
      <c r="I5" s="340" t="n">
        <v>37438</v>
      </c>
      <c r="J5" s="340" t="n">
        <v>37469</v>
      </c>
      <c r="K5" s="340" t="n">
        <v>37500</v>
      </c>
      <c r="L5" s="340" t="n">
        <v>37530</v>
      </c>
      <c r="M5" s="340" t="n">
        <v>37561</v>
      </c>
      <c r="N5" s="340" t="n">
        <v>37591</v>
      </c>
      <c r="O5" s="341" t="s">
        <v>358</v>
      </c>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row>
    <row r="6" customFormat="false" ht="12.75" hidden="false" customHeight="false" outlineLevel="0" collapsed="false">
      <c r="A6" s="331" t="n">
        <f aca="false">'Detail Expenses'!$D$7</f>
        <v>0</v>
      </c>
      <c r="B6" s="342" t="s">
        <v>194</v>
      </c>
      <c r="C6" s="343" t="n">
        <f aca="false">'Detail Expenses'!D30</f>
        <v>60833.3333333333</v>
      </c>
      <c r="D6" s="343" t="n">
        <f aca="false">'Detail Expenses'!E30</f>
        <v>65395.8333333333</v>
      </c>
      <c r="E6" s="343" t="n">
        <f aca="false">'Detail Expenses'!F30</f>
        <v>65395.8333333333</v>
      </c>
      <c r="F6" s="343" t="n">
        <f aca="false">'Detail Expenses'!G30</f>
        <v>65395.8333333333</v>
      </c>
      <c r="G6" s="343" t="n">
        <f aca="false">'Detail Expenses'!H30</f>
        <v>65395.8333333333</v>
      </c>
      <c r="H6" s="343" t="n">
        <f aca="false">'Detail Expenses'!I30</f>
        <v>65395.8333333333</v>
      </c>
      <c r="I6" s="343" t="n">
        <f aca="false">'Detail Expenses'!J30</f>
        <v>65395.8333333333</v>
      </c>
      <c r="J6" s="343" t="n">
        <f aca="false">'Detail Expenses'!K30</f>
        <v>65395.8333333333</v>
      </c>
      <c r="K6" s="343" t="n">
        <f aca="false">'Detail Expenses'!L30</f>
        <v>65395.8333333333</v>
      </c>
      <c r="L6" s="343" t="n">
        <f aca="false">'Detail Expenses'!M30</f>
        <v>65395.8333333333</v>
      </c>
      <c r="M6" s="343" t="n">
        <f aca="false">'Detail Expenses'!N30</f>
        <v>65395.8333333333</v>
      </c>
      <c r="N6" s="343" t="n">
        <f aca="false">'Detail Expenses'!O30</f>
        <v>65395.8333333333</v>
      </c>
      <c r="O6" s="344" t="n">
        <f aca="false">'Detail Expenses'!P30</f>
        <v>780187.5</v>
      </c>
      <c r="P6" s="345"/>
      <c r="Q6" s="46"/>
    </row>
    <row r="7" customFormat="false" ht="12.75" hidden="false" customHeight="false" outlineLevel="0" collapsed="false">
      <c r="A7" s="331" t="n">
        <f aca="false">'Detail Expenses'!$D$7</f>
        <v>0</v>
      </c>
      <c r="B7" s="90" t="s">
        <v>216</v>
      </c>
      <c r="C7" s="346" t="n">
        <f aca="false">'Detail Expenses'!D31+'Detail Expenses'!D33</f>
        <v>5687.91666666667</v>
      </c>
      <c r="D7" s="346" t="n">
        <f aca="false">'Detail Expenses'!E31+'Detail Expenses'!E33</f>
        <v>6114.51041666667</v>
      </c>
      <c r="E7" s="346" t="n">
        <f aca="false">'Detail Expenses'!F31+'Detail Expenses'!F33</f>
        <v>6114.51041666667</v>
      </c>
      <c r="F7" s="346" t="n">
        <f aca="false">'Detail Expenses'!G31+'Detail Expenses'!G33</f>
        <v>6114.51041666667</v>
      </c>
      <c r="G7" s="346" t="n">
        <f aca="false">'Detail Expenses'!H31+'Detail Expenses'!H33</f>
        <v>6114.51041666667</v>
      </c>
      <c r="H7" s="346" t="n">
        <f aca="false">'Detail Expenses'!I31+'Detail Expenses'!I33</f>
        <v>6114.51041666667</v>
      </c>
      <c r="I7" s="346" t="n">
        <f aca="false">'Detail Expenses'!J31+'Detail Expenses'!J33</f>
        <v>6114.51041666667</v>
      </c>
      <c r="J7" s="346" t="n">
        <f aca="false">'Detail Expenses'!K31+'Detail Expenses'!K33</f>
        <v>6114.51041666667</v>
      </c>
      <c r="K7" s="346" t="n">
        <f aca="false">'Detail Expenses'!L31+'Detail Expenses'!L33</f>
        <v>6114.51041666667</v>
      </c>
      <c r="L7" s="346" t="n">
        <f aca="false">'Detail Expenses'!M31+'Detail Expenses'!M33</f>
        <v>6114.51041666667</v>
      </c>
      <c r="M7" s="346" t="n">
        <f aca="false">'Detail Expenses'!N31+'Detail Expenses'!N33</f>
        <v>6114.51041666667</v>
      </c>
      <c r="N7" s="346" t="n">
        <f aca="false">'Detail Expenses'!O31+'Detail Expenses'!O33</f>
        <v>6114.51041666667</v>
      </c>
      <c r="O7" s="347" t="n">
        <f aca="false">'Detail Expenses'!P31+'Detail Expenses'!P33</f>
        <v>72947.53125</v>
      </c>
      <c r="P7" s="348"/>
      <c r="Q7" s="46"/>
    </row>
    <row r="8" customFormat="false" ht="12.75" hidden="false" customHeight="false" outlineLevel="0" collapsed="false">
      <c r="A8" s="331" t="n">
        <f aca="false">'Detail Expenses'!$D$7</f>
        <v>0</v>
      </c>
      <c r="B8" s="90" t="s">
        <v>220</v>
      </c>
      <c r="C8" s="346" t="n">
        <f aca="false">'Detail Expenses'!D34</f>
        <v>6083.33333333333</v>
      </c>
      <c r="D8" s="346" t="n">
        <f aca="false">'Detail Expenses'!E34</f>
        <v>6539.58333333333</v>
      </c>
      <c r="E8" s="346" t="n">
        <f aca="false">'Detail Expenses'!F34</f>
        <v>6539.58333333333</v>
      </c>
      <c r="F8" s="346" t="n">
        <f aca="false">'Detail Expenses'!G34</f>
        <v>6539.58333333333</v>
      </c>
      <c r="G8" s="346" t="n">
        <f aca="false">'Detail Expenses'!H34</f>
        <v>6539.58333333333</v>
      </c>
      <c r="H8" s="346" t="n">
        <f aca="false">'Detail Expenses'!I34</f>
        <v>6539.58333333333</v>
      </c>
      <c r="I8" s="346" t="n">
        <f aca="false">'Detail Expenses'!J34</f>
        <v>6539.58333333333</v>
      </c>
      <c r="J8" s="346" t="n">
        <f aca="false">'Detail Expenses'!K34</f>
        <v>6539.58333333333</v>
      </c>
      <c r="K8" s="346" t="n">
        <f aca="false">'Detail Expenses'!L34</f>
        <v>6539.58333333333</v>
      </c>
      <c r="L8" s="346" t="n">
        <f aca="false">'Detail Expenses'!M34</f>
        <v>6539.58333333333</v>
      </c>
      <c r="M8" s="346" t="n">
        <f aca="false">'Detail Expenses'!N34</f>
        <v>6539.58333333333</v>
      </c>
      <c r="N8" s="346" t="n">
        <f aca="false">'Detail Expenses'!O34</f>
        <v>6539.58333333333</v>
      </c>
      <c r="O8" s="347" t="n">
        <f aca="false">'Detail Expenses'!P34</f>
        <v>78018.75</v>
      </c>
      <c r="P8" s="348"/>
      <c r="Q8" s="46"/>
    </row>
    <row r="9" customFormat="false" ht="12.75" hidden="false" customHeight="false" outlineLevel="0" collapsed="false">
      <c r="A9" s="331" t="n">
        <f aca="false">'Detail Expenses'!$D$7</f>
        <v>0</v>
      </c>
      <c r="B9" s="90" t="s">
        <v>53</v>
      </c>
      <c r="C9" s="346" t="n">
        <f aca="false">'Detail Expenses'!D36</f>
        <v>0</v>
      </c>
      <c r="D9" s="346" t="n">
        <f aca="false">'Detail Expenses'!E36</f>
        <v>0</v>
      </c>
      <c r="E9" s="346" t="n">
        <f aca="false">'Detail Expenses'!F36</f>
        <v>0</v>
      </c>
      <c r="F9" s="346" t="n">
        <f aca="false">'Detail Expenses'!G36</f>
        <v>0</v>
      </c>
      <c r="G9" s="346" t="n">
        <f aca="false">'Detail Expenses'!H36</f>
        <v>0</v>
      </c>
      <c r="H9" s="346" t="n">
        <f aca="false">'Detail Expenses'!I36</f>
        <v>0</v>
      </c>
      <c r="I9" s="346" t="n">
        <f aca="false">'Detail Expenses'!J36</f>
        <v>0</v>
      </c>
      <c r="J9" s="346" t="n">
        <f aca="false">'Detail Expenses'!K36</f>
        <v>0</v>
      </c>
      <c r="K9" s="346" t="n">
        <f aca="false">'Detail Expenses'!L36</f>
        <v>0</v>
      </c>
      <c r="L9" s="346" t="n">
        <f aca="false">'Detail Expenses'!M36</f>
        <v>0</v>
      </c>
      <c r="M9" s="346" t="n">
        <f aca="false">'Detail Expenses'!N36</f>
        <v>0</v>
      </c>
      <c r="N9" s="346" t="n">
        <f aca="false">'Detail Expenses'!O36</f>
        <v>0</v>
      </c>
      <c r="O9" s="347" t="n">
        <f aca="false">'Detail Expenses'!P36</f>
        <v>0</v>
      </c>
      <c r="P9" s="348"/>
      <c r="Q9" s="46"/>
    </row>
    <row r="10" customFormat="false" ht="12.75" hidden="false" customHeight="false" outlineLevel="0" collapsed="false">
      <c r="A10" s="331" t="n">
        <f aca="false">'Detail Expenses'!$D$7</f>
        <v>0</v>
      </c>
      <c r="B10" s="96" t="s">
        <v>55</v>
      </c>
      <c r="C10" s="346" t="n">
        <f aca="false">'Detail Expenses'!D37</f>
        <v>0</v>
      </c>
      <c r="D10" s="346" t="n">
        <f aca="false">'Detail Expenses'!E37</f>
        <v>0</v>
      </c>
      <c r="E10" s="346" t="n">
        <f aca="false">'Detail Expenses'!F37</f>
        <v>0</v>
      </c>
      <c r="F10" s="346" t="n">
        <f aca="false">'Detail Expenses'!G37</f>
        <v>0</v>
      </c>
      <c r="G10" s="346" t="n">
        <f aca="false">'Detail Expenses'!H37</f>
        <v>0</v>
      </c>
      <c r="H10" s="346" t="n">
        <f aca="false">'Detail Expenses'!I37</f>
        <v>0</v>
      </c>
      <c r="I10" s="346" t="n">
        <f aca="false">'Detail Expenses'!J37</f>
        <v>0</v>
      </c>
      <c r="J10" s="346" t="n">
        <f aca="false">'Detail Expenses'!K37</f>
        <v>0</v>
      </c>
      <c r="K10" s="346" t="n">
        <f aca="false">'Detail Expenses'!L37</f>
        <v>0</v>
      </c>
      <c r="L10" s="346" t="n">
        <f aca="false">'Detail Expenses'!M37</f>
        <v>0</v>
      </c>
      <c r="M10" s="346" t="n">
        <f aca="false">'Detail Expenses'!N37</f>
        <v>0</v>
      </c>
      <c r="N10" s="346" t="n">
        <f aca="false">'Detail Expenses'!O37</f>
        <v>0</v>
      </c>
      <c r="O10" s="347" t="n">
        <f aca="false">'Detail Expenses'!P37</f>
        <v>0</v>
      </c>
      <c r="P10" s="348"/>
      <c r="Q10" s="46"/>
    </row>
    <row r="11" customFormat="false" ht="12.75" hidden="false" customHeight="false" outlineLevel="0" collapsed="false">
      <c r="A11" s="331" t="n">
        <f aca="false">'Detail Expenses'!$D$7</f>
        <v>0</v>
      </c>
      <c r="B11" s="90" t="s">
        <v>57</v>
      </c>
      <c r="C11" s="346" t="n">
        <f aca="false">'Detail Expenses'!D38</f>
        <v>0</v>
      </c>
      <c r="D11" s="346" t="n">
        <f aca="false">'Detail Expenses'!E38</f>
        <v>0</v>
      </c>
      <c r="E11" s="346" t="n">
        <f aca="false">'Detail Expenses'!F38</f>
        <v>0</v>
      </c>
      <c r="F11" s="346" t="n">
        <f aca="false">'Detail Expenses'!G38</f>
        <v>0</v>
      </c>
      <c r="G11" s="346" t="n">
        <f aca="false">'Detail Expenses'!H38</f>
        <v>0</v>
      </c>
      <c r="H11" s="346" t="n">
        <f aca="false">'Detail Expenses'!I38</f>
        <v>0</v>
      </c>
      <c r="I11" s="346" t="n">
        <f aca="false">'Detail Expenses'!J38</f>
        <v>0</v>
      </c>
      <c r="J11" s="346" t="n">
        <f aca="false">'Detail Expenses'!K38</f>
        <v>0</v>
      </c>
      <c r="K11" s="346" t="n">
        <f aca="false">'Detail Expenses'!L38</f>
        <v>0</v>
      </c>
      <c r="L11" s="346" t="n">
        <f aca="false">'Detail Expenses'!M38</f>
        <v>0</v>
      </c>
      <c r="M11" s="346" t="n">
        <f aca="false">'Detail Expenses'!N38</f>
        <v>0</v>
      </c>
      <c r="N11" s="346" t="n">
        <f aca="false">'Detail Expenses'!O38</f>
        <v>0</v>
      </c>
      <c r="O11" s="347" t="n">
        <f aca="false">'Detail Expenses'!P38</f>
        <v>0</v>
      </c>
      <c r="P11" s="348"/>
      <c r="Q11" s="46"/>
    </row>
    <row r="12" customFormat="false" ht="12.75" hidden="false" customHeight="false" outlineLevel="0" collapsed="false">
      <c r="A12" s="331" t="n">
        <f aca="false">'Detail Expenses'!$D$7</f>
        <v>0</v>
      </c>
      <c r="B12" s="90" t="s">
        <v>59</v>
      </c>
      <c r="C12" s="346" t="n">
        <f aca="false">'Detail Expenses'!D39</f>
        <v>150</v>
      </c>
      <c r="D12" s="346" t="n">
        <f aca="false">'Detail Expenses'!E39</f>
        <v>150</v>
      </c>
      <c r="E12" s="346" t="n">
        <f aca="false">'Detail Expenses'!F39</f>
        <v>150</v>
      </c>
      <c r="F12" s="346" t="n">
        <f aca="false">'Detail Expenses'!G39</f>
        <v>150</v>
      </c>
      <c r="G12" s="346" t="n">
        <f aca="false">'Detail Expenses'!H39</f>
        <v>150</v>
      </c>
      <c r="H12" s="346" t="n">
        <f aca="false">'Detail Expenses'!I39</f>
        <v>150</v>
      </c>
      <c r="I12" s="346" t="n">
        <f aca="false">'Detail Expenses'!J39</f>
        <v>150</v>
      </c>
      <c r="J12" s="346" t="n">
        <f aca="false">'Detail Expenses'!K39</f>
        <v>150</v>
      </c>
      <c r="K12" s="346" t="n">
        <f aca="false">'Detail Expenses'!L39</f>
        <v>150</v>
      </c>
      <c r="L12" s="346" t="n">
        <f aca="false">'Detail Expenses'!M39</f>
        <v>150</v>
      </c>
      <c r="M12" s="346" t="n">
        <f aca="false">'Detail Expenses'!N39</f>
        <v>150</v>
      </c>
      <c r="N12" s="346" t="n">
        <f aca="false">'Detail Expenses'!O39</f>
        <v>150</v>
      </c>
      <c r="O12" s="347" t="n">
        <f aca="false">'Detail Expenses'!P39</f>
        <v>1800</v>
      </c>
      <c r="P12" s="348"/>
      <c r="Q12" s="46"/>
    </row>
    <row r="13" customFormat="false" ht="12.75" hidden="false" customHeight="false" outlineLevel="0" collapsed="false">
      <c r="A13" s="331" t="n">
        <f aca="false">'Detail Expenses'!$D$7</f>
        <v>0</v>
      </c>
      <c r="B13" s="96" t="s">
        <v>61</v>
      </c>
      <c r="C13" s="346" t="n">
        <f aca="false">'Detail Expenses'!D40</f>
        <v>72</v>
      </c>
      <c r="D13" s="346" t="n">
        <f aca="false">'Detail Expenses'!E40</f>
        <v>72</v>
      </c>
      <c r="E13" s="346" t="n">
        <f aca="false">'Detail Expenses'!F40</f>
        <v>72</v>
      </c>
      <c r="F13" s="346" t="n">
        <f aca="false">'Detail Expenses'!G40</f>
        <v>72</v>
      </c>
      <c r="G13" s="346" t="n">
        <f aca="false">'Detail Expenses'!H40</f>
        <v>72</v>
      </c>
      <c r="H13" s="346" t="n">
        <f aca="false">'Detail Expenses'!I40</f>
        <v>72</v>
      </c>
      <c r="I13" s="346" t="n">
        <f aca="false">'Detail Expenses'!J40</f>
        <v>72</v>
      </c>
      <c r="J13" s="346" t="n">
        <f aca="false">'Detail Expenses'!K40</f>
        <v>72</v>
      </c>
      <c r="K13" s="346" t="n">
        <f aca="false">'Detail Expenses'!L40</f>
        <v>72</v>
      </c>
      <c r="L13" s="346" t="n">
        <f aca="false">'Detail Expenses'!M40</f>
        <v>72</v>
      </c>
      <c r="M13" s="346" t="n">
        <f aca="false">'Detail Expenses'!N40</f>
        <v>72</v>
      </c>
      <c r="N13" s="346" t="n">
        <f aca="false">'Detail Expenses'!O40</f>
        <v>72</v>
      </c>
      <c r="O13" s="347" t="n">
        <f aca="false">'Detail Expenses'!P40</f>
        <v>864</v>
      </c>
      <c r="P13" s="348"/>
      <c r="Q13" s="46"/>
    </row>
    <row r="14" customFormat="false" ht="12.75" hidden="false" customHeight="false" outlineLevel="0" collapsed="false">
      <c r="A14" s="331" t="n">
        <f aca="false">'Detail Expenses'!$D$7</f>
        <v>0</v>
      </c>
      <c r="B14" s="90" t="s">
        <v>63</v>
      </c>
      <c r="C14" s="346" t="n">
        <f aca="false">'Detail Expenses'!D41</f>
        <v>0</v>
      </c>
      <c r="D14" s="346" t="n">
        <f aca="false">'Detail Expenses'!E41</f>
        <v>0</v>
      </c>
      <c r="E14" s="346" t="n">
        <f aca="false">'Detail Expenses'!F41</f>
        <v>0</v>
      </c>
      <c r="F14" s="346" t="n">
        <f aca="false">'Detail Expenses'!G41</f>
        <v>0</v>
      </c>
      <c r="G14" s="346" t="n">
        <f aca="false">'Detail Expenses'!H41</f>
        <v>0</v>
      </c>
      <c r="H14" s="346" t="n">
        <f aca="false">'Detail Expenses'!I41</f>
        <v>0</v>
      </c>
      <c r="I14" s="346" t="n">
        <f aca="false">'Detail Expenses'!J41</f>
        <v>0</v>
      </c>
      <c r="J14" s="346" t="n">
        <f aca="false">'Detail Expenses'!K41</f>
        <v>0</v>
      </c>
      <c r="K14" s="346" t="n">
        <f aca="false">'Detail Expenses'!L41</f>
        <v>0</v>
      </c>
      <c r="L14" s="346" t="n">
        <f aca="false">'Detail Expenses'!M41</f>
        <v>0</v>
      </c>
      <c r="M14" s="346" t="n">
        <f aca="false">'Detail Expenses'!N41</f>
        <v>0</v>
      </c>
      <c r="N14" s="346" t="n">
        <f aca="false">'Detail Expenses'!O41</f>
        <v>0</v>
      </c>
      <c r="O14" s="347" t="n">
        <f aca="false">'Detail Expenses'!P41</f>
        <v>0</v>
      </c>
      <c r="P14" s="348"/>
      <c r="Q14" s="46"/>
    </row>
    <row r="15" customFormat="false" ht="12.75" hidden="false" customHeight="false" outlineLevel="0" collapsed="false">
      <c r="A15" s="331" t="n">
        <f aca="false">'Detail Expenses'!$D$7</f>
        <v>0</v>
      </c>
      <c r="B15" s="96" t="s">
        <v>65</v>
      </c>
      <c r="C15" s="346" t="n">
        <f aca="false">'Detail Expenses'!D42</f>
        <v>1350</v>
      </c>
      <c r="D15" s="346" t="n">
        <f aca="false">'Detail Expenses'!E42</f>
        <v>1350</v>
      </c>
      <c r="E15" s="346" t="n">
        <f aca="false">'Detail Expenses'!F42</f>
        <v>1350</v>
      </c>
      <c r="F15" s="346" t="n">
        <f aca="false">'Detail Expenses'!G42</f>
        <v>1350</v>
      </c>
      <c r="G15" s="346" t="n">
        <f aca="false">'Detail Expenses'!H42</f>
        <v>1350</v>
      </c>
      <c r="H15" s="346" t="n">
        <f aca="false">'Detail Expenses'!I42</f>
        <v>1350</v>
      </c>
      <c r="I15" s="346" t="n">
        <f aca="false">'Detail Expenses'!J42</f>
        <v>1350</v>
      </c>
      <c r="J15" s="346" t="n">
        <f aca="false">'Detail Expenses'!K42</f>
        <v>1350</v>
      </c>
      <c r="K15" s="346" t="n">
        <f aca="false">'Detail Expenses'!L42</f>
        <v>1350</v>
      </c>
      <c r="L15" s="346" t="n">
        <f aca="false">'Detail Expenses'!M42</f>
        <v>1350</v>
      </c>
      <c r="M15" s="346" t="n">
        <f aca="false">'Detail Expenses'!N42</f>
        <v>1350</v>
      </c>
      <c r="N15" s="346" t="n">
        <f aca="false">'Detail Expenses'!O42</f>
        <v>1350</v>
      </c>
      <c r="O15" s="347" t="n">
        <f aca="false">'Detail Expenses'!P42</f>
        <v>16200</v>
      </c>
      <c r="P15" s="348"/>
      <c r="Q15" s="46"/>
    </row>
    <row r="16" customFormat="false" ht="12.75" hidden="false" customHeight="false" outlineLevel="0" collapsed="false">
      <c r="A16" s="331" t="n">
        <f aca="false">'Detail Expenses'!$D$7</f>
        <v>0</v>
      </c>
      <c r="B16" s="96" t="s">
        <v>67</v>
      </c>
      <c r="C16" s="346" t="n">
        <f aca="false">'Detail Expenses'!D43</f>
        <v>540</v>
      </c>
      <c r="D16" s="346" t="n">
        <f aca="false">'Detail Expenses'!E43</f>
        <v>540</v>
      </c>
      <c r="E16" s="346" t="n">
        <f aca="false">'Detail Expenses'!F43</f>
        <v>540</v>
      </c>
      <c r="F16" s="346" t="n">
        <f aca="false">'Detail Expenses'!G43</f>
        <v>540</v>
      </c>
      <c r="G16" s="346" t="n">
        <f aca="false">'Detail Expenses'!H43</f>
        <v>540</v>
      </c>
      <c r="H16" s="346" t="n">
        <f aca="false">'Detail Expenses'!I43</f>
        <v>540</v>
      </c>
      <c r="I16" s="346" t="n">
        <f aca="false">'Detail Expenses'!J43</f>
        <v>540</v>
      </c>
      <c r="J16" s="346" t="n">
        <f aca="false">'Detail Expenses'!K43</f>
        <v>540</v>
      </c>
      <c r="K16" s="346" t="n">
        <f aca="false">'Detail Expenses'!L43</f>
        <v>540</v>
      </c>
      <c r="L16" s="346" t="n">
        <f aca="false">'Detail Expenses'!M43</f>
        <v>540</v>
      </c>
      <c r="M16" s="346" t="n">
        <f aca="false">'Detail Expenses'!N43</f>
        <v>540</v>
      </c>
      <c r="N16" s="346" t="n">
        <f aca="false">'Detail Expenses'!O43</f>
        <v>540</v>
      </c>
      <c r="O16" s="347" t="n">
        <f aca="false">'Detail Expenses'!P43</f>
        <v>6480</v>
      </c>
      <c r="P16" s="348"/>
      <c r="Q16" s="46"/>
    </row>
    <row r="17" customFormat="false" ht="12.75" hidden="false" customHeight="false" outlineLevel="0" collapsed="false">
      <c r="A17" s="331" t="n">
        <f aca="false">'Detail Expenses'!$D$7</f>
        <v>0</v>
      </c>
      <c r="B17" s="90" t="s">
        <v>70</v>
      </c>
      <c r="C17" s="346" t="n">
        <f aca="false">'Detail Expenses'!D45</f>
        <v>0</v>
      </c>
      <c r="D17" s="346" t="n">
        <f aca="false">'Detail Expenses'!E45</f>
        <v>0</v>
      </c>
      <c r="E17" s="346" t="n">
        <f aca="false">'Detail Expenses'!F45</f>
        <v>0</v>
      </c>
      <c r="F17" s="346" t="n">
        <f aca="false">'Detail Expenses'!G45</f>
        <v>0</v>
      </c>
      <c r="G17" s="346" t="n">
        <f aca="false">'Detail Expenses'!H45</f>
        <v>0</v>
      </c>
      <c r="H17" s="346" t="n">
        <f aca="false">'Detail Expenses'!I45</f>
        <v>0</v>
      </c>
      <c r="I17" s="346" t="n">
        <f aca="false">'Detail Expenses'!J45</f>
        <v>0</v>
      </c>
      <c r="J17" s="346" t="n">
        <f aca="false">'Detail Expenses'!K45</f>
        <v>0</v>
      </c>
      <c r="K17" s="346" t="n">
        <f aca="false">'Detail Expenses'!L45</f>
        <v>0</v>
      </c>
      <c r="L17" s="346" t="n">
        <f aca="false">'Detail Expenses'!M45</f>
        <v>0</v>
      </c>
      <c r="M17" s="346" t="n">
        <f aca="false">'Detail Expenses'!N45</f>
        <v>0</v>
      </c>
      <c r="N17" s="346" t="n">
        <f aca="false">'Detail Expenses'!O45</f>
        <v>0</v>
      </c>
      <c r="O17" s="347" t="n">
        <f aca="false">'Detail Expenses'!P45</f>
        <v>0</v>
      </c>
      <c r="P17" s="348"/>
      <c r="Q17" s="46"/>
    </row>
    <row r="18" customFormat="false" ht="12.75" hidden="false" customHeight="false" outlineLevel="0" collapsed="false">
      <c r="A18" s="331" t="n">
        <f aca="false">'Detail Expenses'!$D$7</f>
        <v>0</v>
      </c>
      <c r="B18" s="90" t="s">
        <v>72</v>
      </c>
      <c r="C18" s="346" t="n">
        <f aca="false">'Detail Expenses'!D46</f>
        <v>0</v>
      </c>
      <c r="D18" s="346" t="n">
        <f aca="false">'Detail Expenses'!E46</f>
        <v>0</v>
      </c>
      <c r="E18" s="346" t="n">
        <f aca="false">'Detail Expenses'!F46</f>
        <v>0</v>
      </c>
      <c r="F18" s="346" t="n">
        <f aca="false">'Detail Expenses'!G46</f>
        <v>0</v>
      </c>
      <c r="G18" s="346" t="n">
        <f aca="false">'Detail Expenses'!H46</f>
        <v>0</v>
      </c>
      <c r="H18" s="346" t="n">
        <f aca="false">'Detail Expenses'!I46</f>
        <v>0</v>
      </c>
      <c r="I18" s="346" t="n">
        <f aca="false">'Detail Expenses'!J46</f>
        <v>0</v>
      </c>
      <c r="J18" s="346" t="n">
        <f aca="false">'Detail Expenses'!K46</f>
        <v>0</v>
      </c>
      <c r="K18" s="346" t="n">
        <f aca="false">'Detail Expenses'!L46</f>
        <v>0</v>
      </c>
      <c r="L18" s="346" t="n">
        <f aca="false">'Detail Expenses'!M46</f>
        <v>0</v>
      </c>
      <c r="M18" s="346" t="n">
        <f aca="false">'Detail Expenses'!N46</f>
        <v>0</v>
      </c>
      <c r="N18" s="346" t="n">
        <f aca="false">'Detail Expenses'!O46</f>
        <v>0</v>
      </c>
      <c r="O18" s="347" t="n">
        <f aca="false">'Detail Expenses'!P46</f>
        <v>0</v>
      </c>
      <c r="P18" s="348"/>
      <c r="Q18" s="46"/>
    </row>
    <row r="19" customFormat="false" ht="12.75" hidden="false" customHeight="false" outlineLevel="0" collapsed="false">
      <c r="A19" s="331" t="n">
        <f aca="false">'Detail Expenses'!$D$7</f>
        <v>0</v>
      </c>
      <c r="B19" s="90" t="s">
        <v>74</v>
      </c>
      <c r="C19" s="346" t="n">
        <f aca="false">'Detail Expenses'!D47</f>
        <v>24000</v>
      </c>
      <c r="D19" s="346" t="n">
        <f aca="false">'Detail Expenses'!E47</f>
        <v>24000</v>
      </c>
      <c r="E19" s="346" t="n">
        <f aca="false">'Detail Expenses'!F47</f>
        <v>24000</v>
      </c>
      <c r="F19" s="346" t="n">
        <f aca="false">'Detail Expenses'!G47</f>
        <v>24000</v>
      </c>
      <c r="G19" s="346" t="n">
        <f aca="false">'Detail Expenses'!H47</f>
        <v>24000</v>
      </c>
      <c r="H19" s="346" t="n">
        <f aca="false">'Detail Expenses'!I47</f>
        <v>24000</v>
      </c>
      <c r="I19" s="346" t="n">
        <f aca="false">'Detail Expenses'!J47</f>
        <v>24000</v>
      </c>
      <c r="J19" s="346" t="n">
        <f aca="false">'Detail Expenses'!K47</f>
        <v>24000</v>
      </c>
      <c r="K19" s="346" t="n">
        <f aca="false">'Detail Expenses'!L47</f>
        <v>24000</v>
      </c>
      <c r="L19" s="346" t="n">
        <f aca="false">'Detail Expenses'!M47</f>
        <v>24000</v>
      </c>
      <c r="M19" s="346" t="n">
        <f aca="false">'Detail Expenses'!N47</f>
        <v>24000</v>
      </c>
      <c r="N19" s="346" t="n">
        <f aca="false">'Detail Expenses'!O47</f>
        <v>24000</v>
      </c>
      <c r="O19" s="347" t="n">
        <f aca="false">'Detail Expenses'!P47</f>
        <v>288000</v>
      </c>
      <c r="P19" s="348"/>
      <c r="Q19" s="46"/>
    </row>
    <row r="20" customFormat="false" ht="12.75" hidden="false" customHeight="false" outlineLevel="0" collapsed="false">
      <c r="A20" s="331" t="n">
        <f aca="false">'Detail Expenses'!$D$7</f>
        <v>0</v>
      </c>
      <c r="B20" s="90" t="s">
        <v>77</v>
      </c>
      <c r="C20" s="346" t="n">
        <f aca="false">'Detail Expenses'!D48</f>
        <v>0</v>
      </c>
      <c r="D20" s="346" t="n">
        <f aca="false">'Detail Expenses'!E48</f>
        <v>0</v>
      </c>
      <c r="E20" s="346" t="n">
        <f aca="false">'Detail Expenses'!F48</f>
        <v>0</v>
      </c>
      <c r="F20" s="346" t="n">
        <f aca="false">'Detail Expenses'!G48</f>
        <v>0</v>
      </c>
      <c r="G20" s="346" t="n">
        <f aca="false">'Detail Expenses'!H48</f>
        <v>0</v>
      </c>
      <c r="H20" s="346" t="n">
        <f aca="false">'Detail Expenses'!I48</f>
        <v>0</v>
      </c>
      <c r="I20" s="346" t="n">
        <f aca="false">'Detail Expenses'!J48</f>
        <v>0</v>
      </c>
      <c r="J20" s="346" t="n">
        <f aca="false">'Detail Expenses'!K48</f>
        <v>0</v>
      </c>
      <c r="K20" s="346" t="n">
        <f aca="false">'Detail Expenses'!L48</f>
        <v>0</v>
      </c>
      <c r="L20" s="346" t="n">
        <f aca="false">'Detail Expenses'!M48</f>
        <v>0</v>
      </c>
      <c r="M20" s="346" t="n">
        <f aca="false">'Detail Expenses'!N48</f>
        <v>0</v>
      </c>
      <c r="N20" s="346" t="n">
        <f aca="false">'Detail Expenses'!O48</f>
        <v>0</v>
      </c>
      <c r="O20" s="347" t="n">
        <f aca="false">'Detail Expenses'!P48</f>
        <v>0</v>
      </c>
      <c r="P20" s="349"/>
      <c r="Q20" s="46"/>
    </row>
    <row r="21" customFormat="false" ht="12.75" hidden="false" customHeight="false" outlineLevel="0" collapsed="false">
      <c r="A21" s="331" t="n">
        <f aca="false">'Detail Expenses'!$D$7</f>
        <v>0</v>
      </c>
      <c r="B21" s="90" t="s">
        <v>79</v>
      </c>
      <c r="C21" s="346" t="n">
        <f aca="false">'Detail Expenses'!D49</f>
        <v>0</v>
      </c>
      <c r="D21" s="346" t="n">
        <f aca="false">'Detail Expenses'!E49</f>
        <v>0</v>
      </c>
      <c r="E21" s="346" t="n">
        <f aca="false">'Detail Expenses'!F49</f>
        <v>0</v>
      </c>
      <c r="F21" s="346" t="n">
        <f aca="false">'Detail Expenses'!G49</f>
        <v>0</v>
      </c>
      <c r="G21" s="346" t="n">
        <f aca="false">'Detail Expenses'!H49</f>
        <v>0</v>
      </c>
      <c r="H21" s="346" t="n">
        <f aca="false">'Detail Expenses'!I49</f>
        <v>0</v>
      </c>
      <c r="I21" s="346" t="n">
        <f aca="false">'Detail Expenses'!J49</f>
        <v>0</v>
      </c>
      <c r="J21" s="346" t="n">
        <f aca="false">'Detail Expenses'!K49</f>
        <v>0</v>
      </c>
      <c r="K21" s="346" t="n">
        <f aca="false">'Detail Expenses'!L49</f>
        <v>0</v>
      </c>
      <c r="L21" s="346" t="n">
        <f aca="false">'Detail Expenses'!M49</f>
        <v>0</v>
      </c>
      <c r="M21" s="346" t="n">
        <f aca="false">'Detail Expenses'!N49</f>
        <v>0</v>
      </c>
      <c r="N21" s="346" t="n">
        <f aca="false">'Detail Expenses'!O49</f>
        <v>0</v>
      </c>
      <c r="O21" s="347" t="n">
        <f aca="false">'Detail Expenses'!P49</f>
        <v>0</v>
      </c>
      <c r="P21" s="348"/>
      <c r="Q21" s="46"/>
    </row>
    <row r="22" customFormat="false" ht="12.75" hidden="false" customHeight="false" outlineLevel="0" collapsed="false">
      <c r="A22" s="331" t="n">
        <f aca="false">'Detail Expenses'!$D$7</f>
        <v>0</v>
      </c>
      <c r="B22" s="90" t="s">
        <v>81</v>
      </c>
      <c r="C22" s="346" t="n">
        <f aca="false">'Detail Expenses'!D50</f>
        <v>0</v>
      </c>
      <c r="D22" s="346" t="n">
        <f aca="false">'Detail Expenses'!E50</f>
        <v>0</v>
      </c>
      <c r="E22" s="346" t="n">
        <f aca="false">'Detail Expenses'!F50</f>
        <v>0</v>
      </c>
      <c r="F22" s="346" t="n">
        <f aca="false">'Detail Expenses'!G50</f>
        <v>0</v>
      </c>
      <c r="G22" s="346" t="n">
        <f aca="false">'Detail Expenses'!H50</f>
        <v>0</v>
      </c>
      <c r="H22" s="346" t="n">
        <f aca="false">'Detail Expenses'!I50</f>
        <v>0</v>
      </c>
      <c r="I22" s="346" t="n">
        <f aca="false">'Detail Expenses'!J50</f>
        <v>0</v>
      </c>
      <c r="J22" s="346" t="n">
        <f aca="false">'Detail Expenses'!K50</f>
        <v>0</v>
      </c>
      <c r="K22" s="346" t="n">
        <f aca="false">'Detail Expenses'!L50</f>
        <v>0</v>
      </c>
      <c r="L22" s="346" t="n">
        <f aca="false">'Detail Expenses'!M50</f>
        <v>0</v>
      </c>
      <c r="M22" s="346" t="n">
        <f aca="false">'Detail Expenses'!N50</f>
        <v>0</v>
      </c>
      <c r="N22" s="346" t="n">
        <f aca="false">'Detail Expenses'!O50</f>
        <v>0</v>
      </c>
      <c r="O22" s="347" t="n">
        <f aca="false">'Detail Expenses'!P50</f>
        <v>0</v>
      </c>
      <c r="P22" s="348"/>
      <c r="Q22" s="46"/>
    </row>
    <row r="23" customFormat="false" ht="12.75" hidden="false" customHeight="false" outlineLevel="0" collapsed="false">
      <c r="A23" s="331" t="n">
        <f aca="false">'Detail Expenses'!$D$7</f>
        <v>0</v>
      </c>
      <c r="B23" s="90" t="s">
        <v>83</v>
      </c>
      <c r="C23" s="350" t="n">
        <f aca="false">'Detail Expenses'!D51</f>
        <v>0</v>
      </c>
      <c r="D23" s="350" t="n">
        <f aca="false">'Detail Expenses'!E51</f>
        <v>0</v>
      </c>
      <c r="E23" s="350" t="n">
        <f aca="false">'Detail Expenses'!F51</f>
        <v>0</v>
      </c>
      <c r="F23" s="350" t="n">
        <f aca="false">'Detail Expenses'!G51</f>
        <v>0</v>
      </c>
      <c r="G23" s="350" t="n">
        <f aca="false">'Detail Expenses'!H51</f>
        <v>0</v>
      </c>
      <c r="H23" s="350" t="n">
        <f aca="false">'Detail Expenses'!I51</f>
        <v>0</v>
      </c>
      <c r="I23" s="350" t="n">
        <f aca="false">'Detail Expenses'!J51</f>
        <v>0</v>
      </c>
      <c r="J23" s="350" t="n">
        <f aca="false">'Detail Expenses'!K51</f>
        <v>0</v>
      </c>
      <c r="K23" s="350" t="n">
        <f aca="false">'Detail Expenses'!L51</f>
        <v>0</v>
      </c>
      <c r="L23" s="350" t="n">
        <f aca="false">'Detail Expenses'!M51</f>
        <v>0</v>
      </c>
      <c r="M23" s="350" t="n">
        <f aca="false">'Detail Expenses'!N51</f>
        <v>0</v>
      </c>
      <c r="N23" s="350" t="n">
        <f aca="false">'Detail Expenses'!O51</f>
        <v>0</v>
      </c>
      <c r="O23" s="347" t="n">
        <f aca="false">'Detail Expenses'!P51</f>
        <v>0</v>
      </c>
      <c r="P23" s="348"/>
      <c r="Q23" s="46"/>
    </row>
    <row r="24" customFormat="false" ht="12.75" hidden="false" customHeight="false" outlineLevel="0" collapsed="false">
      <c r="A24" s="331" t="n">
        <f aca="false">'Detail Expenses'!$D$7</f>
        <v>0</v>
      </c>
      <c r="B24" s="90" t="s">
        <v>85</v>
      </c>
      <c r="C24" s="350" t="n">
        <f aca="false">'Detail Expenses'!D52</f>
        <v>0</v>
      </c>
      <c r="D24" s="350" t="n">
        <f aca="false">'Detail Expenses'!E52</f>
        <v>0</v>
      </c>
      <c r="E24" s="350" t="n">
        <f aca="false">'Detail Expenses'!F52</f>
        <v>0</v>
      </c>
      <c r="F24" s="350" t="n">
        <f aca="false">'Detail Expenses'!G52</f>
        <v>0</v>
      </c>
      <c r="G24" s="350" t="n">
        <f aca="false">'Detail Expenses'!H52</f>
        <v>0</v>
      </c>
      <c r="H24" s="350" t="n">
        <f aca="false">'Detail Expenses'!I52</f>
        <v>0</v>
      </c>
      <c r="I24" s="350" t="n">
        <f aca="false">'Detail Expenses'!J52</f>
        <v>0</v>
      </c>
      <c r="J24" s="350" t="n">
        <f aca="false">'Detail Expenses'!K52</f>
        <v>0</v>
      </c>
      <c r="K24" s="350" t="n">
        <f aca="false">'Detail Expenses'!L52</f>
        <v>0</v>
      </c>
      <c r="L24" s="350" t="n">
        <f aca="false">'Detail Expenses'!M52</f>
        <v>0</v>
      </c>
      <c r="M24" s="350" t="n">
        <f aca="false">'Detail Expenses'!N52</f>
        <v>0</v>
      </c>
      <c r="N24" s="350" t="n">
        <f aca="false">'Detail Expenses'!O52</f>
        <v>0</v>
      </c>
      <c r="O24" s="347" t="n">
        <f aca="false">'Detail Expenses'!P52</f>
        <v>0</v>
      </c>
    </row>
    <row r="25" customFormat="false" ht="12.75" hidden="false" customHeight="false" outlineLevel="0" collapsed="false">
      <c r="A25" s="331" t="n">
        <f aca="false">'Detail Expenses'!$D$7</f>
        <v>0</v>
      </c>
      <c r="B25" s="90" t="s">
        <v>87</v>
      </c>
      <c r="C25" s="350" t="n">
        <f aca="false">'Detail Expenses'!D53</f>
        <v>45</v>
      </c>
      <c r="D25" s="350" t="n">
        <f aca="false">'Detail Expenses'!E53</f>
        <v>45</v>
      </c>
      <c r="E25" s="350" t="n">
        <f aca="false">'Detail Expenses'!F53</f>
        <v>45</v>
      </c>
      <c r="F25" s="350" t="n">
        <f aca="false">'Detail Expenses'!G53</f>
        <v>45</v>
      </c>
      <c r="G25" s="350" t="n">
        <f aca="false">'Detail Expenses'!H53</f>
        <v>45</v>
      </c>
      <c r="H25" s="350" t="n">
        <f aca="false">'Detail Expenses'!I53</f>
        <v>45</v>
      </c>
      <c r="I25" s="350" t="n">
        <f aca="false">'Detail Expenses'!J53</f>
        <v>45</v>
      </c>
      <c r="J25" s="350" t="n">
        <f aca="false">'Detail Expenses'!K53</f>
        <v>45</v>
      </c>
      <c r="K25" s="350" t="n">
        <f aca="false">'Detail Expenses'!L53</f>
        <v>45</v>
      </c>
      <c r="L25" s="350" t="n">
        <f aca="false">'Detail Expenses'!M53</f>
        <v>45</v>
      </c>
      <c r="M25" s="350" t="n">
        <f aca="false">'Detail Expenses'!N53</f>
        <v>45</v>
      </c>
      <c r="N25" s="350" t="n">
        <f aca="false">'Detail Expenses'!O53</f>
        <v>45</v>
      </c>
      <c r="O25" s="347" t="n">
        <f aca="false">'Detail Expenses'!P53</f>
        <v>540</v>
      </c>
    </row>
    <row r="26" customFormat="false" ht="12.75" hidden="false" customHeight="false" outlineLevel="0" collapsed="false">
      <c r="A26" s="331" t="n">
        <f aca="false">'Detail Expenses'!$D$7</f>
        <v>0</v>
      </c>
      <c r="B26" s="90" t="s">
        <v>90</v>
      </c>
      <c r="C26" s="46" t="n">
        <f aca="false">'Detail Expenses'!D55</f>
        <v>0</v>
      </c>
      <c r="D26" s="46" t="n">
        <f aca="false">'Detail Expenses'!E55</f>
        <v>0</v>
      </c>
      <c r="E26" s="46" t="n">
        <f aca="false">'Detail Expenses'!F55</f>
        <v>0</v>
      </c>
      <c r="F26" s="46" t="n">
        <f aca="false">'Detail Expenses'!G55</f>
        <v>0</v>
      </c>
      <c r="G26" s="46" t="n">
        <f aca="false">'Detail Expenses'!H55</f>
        <v>0</v>
      </c>
      <c r="H26" s="46" t="n">
        <f aca="false">'Detail Expenses'!I55</f>
        <v>0</v>
      </c>
      <c r="I26" s="46" t="n">
        <f aca="false">'Detail Expenses'!J55</f>
        <v>0</v>
      </c>
      <c r="J26" s="46" t="n">
        <f aca="false">'Detail Expenses'!K55</f>
        <v>0</v>
      </c>
      <c r="K26" s="46" t="n">
        <f aca="false">'Detail Expenses'!L55</f>
        <v>0</v>
      </c>
      <c r="L26" s="46" t="n">
        <f aca="false">'Detail Expenses'!M55</f>
        <v>0</v>
      </c>
      <c r="M26" s="46" t="n">
        <f aca="false">'Detail Expenses'!N55</f>
        <v>0</v>
      </c>
      <c r="N26" s="46" t="n">
        <f aca="false">'Detail Expenses'!O55</f>
        <v>0</v>
      </c>
      <c r="O26" s="347" t="n">
        <f aca="false">'Detail Expenses'!P55</f>
        <v>0</v>
      </c>
    </row>
    <row r="27" customFormat="false" ht="12.75" hidden="false" customHeight="false" outlineLevel="0" collapsed="false">
      <c r="A27" s="331" t="n">
        <f aca="false">'Detail Expenses'!$D$7</f>
        <v>0</v>
      </c>
      <c r="B27" s="90" t="s">
        <v>92</v>
      </c>
      <c r="C27" s="46" t="n">
        <f aca="false">'Detail Expenses'!D56</f>
        <v>0</v>
      </c>
      <c r="D27" s="46" t="n">
        <f aca="false">'Detail Expenses'!E56</f>
        <v>0</v>
      </c>
      <c r="E27" s="46" t="n">
        <f aca="false">'Detail Expenses'!F56</f>
        <v>0</v>
      </c>
      <c r="F27" s="46" t="n">
        <f aca="false">'Detail Expenses'!G56</f>
        <v>0</v>
      </c>
      <c r="G27" s="46" t="n">
        <f aca="false">'Detail Expenses'!H56</f>
        <v>0</v>
      </c>
      <c r="H27" s="46" t="n">
        <f aca="false">'Detail Expenses'!I56</f>
        <v>0</v>
      </c>
      <c r="I27" s="46" t="n">
        <f aca="false">'Detail Expenses'!J56</f>
        <v>0</v>
      </c>
      <c r="J27" s="46" t="n">
        <f aca="false">'Detail Expenses'!K56</f>
        <v>0</v>
      </c>
      <c r="K27" s="46" t="n">
        <f aca="false">'Detail Expenses'!L56</f>
        <v>0</v>
      </c>
      <c r="L27" s="46" t="n">
        <f aca="false">'Detail Expenses'!M56</f>
        <v>0</v>
      </c>
      <c r="M27" s="46" t="n">
        <f aca="false">'Detail Expenses'!N56</f>
        <v>0</v>
      </c>
      <c r="N27" s="46" t="n">
        <f aca="false">'Detail Expenses'!O56</f>
        <v>0</v>
      </c>
      <c r="O27" s="347" t="n">
        <f aca="false">'Detail Expenses'!P56</f>
        <v>0</v>
      </c>
    </row>
    <row r="28" customFormat="false" ht="12.75" hidden="false" customHeight="false" outlineLevel="0" collapsed="false">
      <c r="A28" s="331" t="n">
        <f aca="false">'Detail Expenses'!$D$7</f>
        <v>0</v>
      </c>
      <c r="B28" s="90" t="s">
        <v>94</v>
      </c>
      <c r="C28" s="46" t="n">
        <f aca="false">'Detail Expenses'!D57</f>
        <v>0</v>
      </c>
      <c r="D28" s="46" t="n">
        <f aca="false">'Detail Expenses'!E57</f>
        <v>0</v>
      </c>
      <c r="E28" s="46" t="n">
        <f aca="false">'Detail Expenses'!F57</f>
        <v>0</v>
      </c>
      <c r="F28" s="46" t="n">
        <f aca="false">'Detail Expenses'!G57</f>
        <v>0</v>
      </c>
      <c r="G28" s="46" t="n">
        <f aca="false">'Detail Expenses'!H57</f>
        <v>0</v>
      </c>
      <c r="H28" s="46" t="n">
        <f aca="false">'Detail Expenses'!I57</f>
        <v>0</v>
      </c>
      <c r="I28" s="46" t="n">
        <f aca="false">'Detail Expenses'!J57</f>
        <v>0</v>
      </c>
      <c r="J28" s="46" t="n">
        <f aca="false">'Detail Expenses'!K57</f>
        <v>0</v>
      </c>
      <c r="K28" s="46" t="n">
        <f aca="false">'Detail Expenses'!L57</f>
        <v>0</v>
      </c>
      <c r="L28" s="46" t="n">
        <f aca="false">'Detail Expenses'!M57</f>
        <v>0</v>
      </c>
      <c r="M28" s="46" t="n">
        <f aca="false">'Detail Expenses'!N57</f>
        <v>0</v>
      </c>
      <c r="N28" s="46" t="n">
        <f aca="false">'Detail Expenses'!O57</f>
        <v>0</v>
      </c>
      <c r="O28" s="347" t="n">
        <f aca="false">'Detail Expenses'!P57</f>
        <v>0</v>
      </c>
    </row>
    <row r="29" customFormat="false" ht="12.75" hidden="false" customHeight="false" outlineLevel="0" collapsed="false">
      <c r="A29" s="331" t="n">
        <f aca="false">'Detail Expenses'!$D$7</f>
        <v>0</v>
      </c>
      <c r="B29" s="90" t="s">
        <v>96</v>
      </c>
      <c r="C29" s="46" t="n">
        <f aca="false">'Detail Expenses'!D58</f>
        <v>0</v>
      </c>
      <c r="D29" s="46" t="n">
        <f aca="false">'Detail Expenses'!E58</f>
        <v>0</v>
      </c>
      <c r="E29" s="46" t="n">
        <f aca="false">'Detail Expenses'!F58</f>
        <v>0</v>
      </c>
      <c r="F29" s="46" t="n">
        <f aca="false">'Detail Expenses'!G58</f>
        <v>0</v>
      </c>
      <c r="G29" s="46" t="n">
        <f aca="false">'Detail Expenses'!H58</f>
        <v>0</v>
      </c>
      <c r="H29" s="46" t="n">
        <f aca="false">'Detail Expenses'!I58</f>
        <v>0</v>
      </c>
      <c r="I29" s="46" t="n">
        <f aca="false">'Detail Expenses'!J58</f>
        <v>0</v>
      </c>
      <c r="J29" s="46" t="n">
        <f aca="false">'Detail Expenses'!K58</f>
        <v>0</v>
      </c>
      <c r="K29" s="46" t="n">
        <f aca="false">'Detail Expenses'!L58</f>
        <v>0</v>
      </c>
      <c r="L29" s="46" t="n">
        <f aca="false">'Detail Expenses'!M58</f>
        <v>0</v>
      </c>
      <c r="M29" s="46" t="n">
        <f aca="false">'Detail Expenses'!N58</f>
        <v>0</v>
      </c>
      <c r="N29" s="46" t="n">
        <f aca="false">'Detail Expenses'!O58</f>
        <v>0</v>
      </c>
      <c r="O29" s="347" t="n">
        <f aca="false">'Detail Expenses'!P58</f>
        <v>0</v>
      </c>
    </row>
    <row r="30" customFormat="false" ht="12.75" hidden="false" customHeight="false" outlineLevel="0" collapsed="false">
      <c r="A30" s="331" t="n">
        <f aca="false">'Detail Expenses'!$D$7</f>
        <v>0</v>
      </c>
      <c r="B30" s="90" t="s">
        <v>99</v>
      </c>
      <c r="C30" s="46" t="n">
        <f aca="false">'Detail Expenses'!D60</f>
        <v>0</v>
      </c>
      <c r="D30" s="46" t="n">
        <f aca="false">'Detail Expenses'!E60</f>
        <v>0</v>
      </c>
      <c r="E30" s="46" t="n">
        <f aca="false">'Detail Expenses'!F60</f>
        <v>0</v>
      </c>
      <c r="F30" s="46" t="n">
        <f aca="false">'Detail Expenses'!G60</f>
        <v>0</v>
      </c>
      <c r="G30" s="46" t="n">
        <f aca="false">'Detail Expenses'!H60</f>
        <v>0</v>
      </c>
      <c r="H30" s="46" t="n">
        <f aca="false">'Detail Expenses'!I60</f>
        <v>0</v>
      </c>
      <c r="I30" s="46" t="n">
        <f aca="false">'Detail Expenses'!J60</f>
        <v>0</v>
      </c>
      <c r="J30" s="46" t="n">
        <f aca="false">'Detail Expenses'!K60</f>
        <v>0</v>
      </c>
      <c r="K30" s="46" t="n">
        <f aca="false">'Detail Expenses'!L60</f>
        <v>0</v>
      </c>
      <c r="L30" s="46" t="n">
        <f aca="false">'Detail Expenses'!M60</f>
        <v>0</v>
      </c>
      <c r="M30" s="46" t="n">
        <f aca="false">'Detail Expenses'!N60</f>
        <v>0</v>
      </c>
      <c r="N30" s="46" t="n">
        <f aca="false">'Detail Expenses'!O60</f>
        <v>0</v>
      </c>
      <c r="O30" s="347" t="n">
        <f aca="false">'Detail Expenses'!P60</f>
        <v>0</v>
      </c>
    </row>
    <row r="31" customFormat="false" ht="12.75" hidden="false" customHeight="false" outlineLevel="0" collapsed="false">
      <c r="A31" s="331" t="n">
        <f aca="false">'Detail Expenses'!$D$7</f>
        <v>0</v>
      </c>
      <c r="B31" s="90" t="s">
        <v>102</v>
      </c>
      <c r="C31" s="46" t="n">
        <f aca="false">'Detail Expenses'!D61</f>
        <v>0</v>
      </c>
      <c r="D31" s="46" t="n">
        <f aca="false">'Detail Expenses'!E61</f>
        <v>0</v>
      </c>
      <c r="E31" s="46" t="n">
        <f aca="false">'Detail Expenses'!F61</f>
        <v>0</v>
      </c>
      <c r="F31" s="46" t="n">
        <f aca="false">'Detail Expenses'!G61</f>
        <v>0</v>
      </c>
      <c r="G31" s="46" t="n">
        <f aca="false">'Detail Expenses'!H61</f>
        <v>0</v>
      </c>
      <c r="H31" s="46" t="n">
        <f aca="false">'Detail Expenses'!I61</f>
        <v>0</v>
      </c>
      <c r="I31" s="46" t="n">
        <f aca="false">'Detail Expenses'!J61</f>
        <v>0</v>
      </c>
      <c r="J31" s="46" t="n">
        <f aca="false">'Detail Expenses'!K61</f>
        <v>0</v>
      </c>
      <c r="K31" s="46" t="n">
        <f aca="false">'Detail Expenses'!L61</f>
        <v>0</v>
      </c>
      <c r="L31" s="46" t="n">
        <f aca="false">'Detail Expenses'!M61</f>
        <v>0</v>
      </c>
      <c r="M31" s="46" t="n">
        <f aca="false">'Detail Expenses'!N61</f>
        <v>0</v>
      </c>
      <c r="N31" s="46" t="n">
        <f aca="false">'Detail Expenses'!O61</f>
        <v>0</v>
      </c>
      <c r="O31" s="347" t="n">
        <f aca="false">'Detail Expenses'!P61</f>
        <v>0</v>
      </c>
    </row>
    <row r="32" customFormat="false" ht="12.75" hidden="false" customHeight="false" outlineLevel="0" collapsed="false">
      <c r="A32" s="331" t="n">
        <f aca="false">'Detail Expenses'!$D$7</f>
        <v>0</v>
      </c>
      <c r="B32" s="90" t="s">
        <v>104</v>
      </c>
      <c r="C32" s="46" t="n">
        <f aca="false">'Detail Expenses'!D62</f>
        <v>0</v>
      </c>
      <c r="D32" s="46" t="n">
        <f aca="false">'Detail Expenses'!E62</f>
        <v>0</v>
      </c>
      <c r="E32" s="46" t="n">
        <f aca="false">'Detail Expenses'!F62</f>
        <v>0</v>
      </c>
      <c r="F32" s="46" t="n">
        <f aca="false">'Detail Expenses'!G62</f>
        <v>0</v>
      </c>
      <c r="G32" s="46" t="n">
        <f aca="false">'Detail Expenses'!H62</f>
        <v>0</v>
      </c>
      <c r="H32" s="46" t="n">
        <f aca="false">'Detail Expenses'!I62</f>
        <v>0</v>
      </c>
      <c r="I32" s="46" t="n">
        <f aca="false">'Detail Expenses'!J62</f>
        <v>0</v>
      </c>
      <c r="J32" s="46" t="n">
        <f aca="false">'Detail Expenses'!K62</f>
        <v>0</v>
      </c>
      <c r="K32" s="46" t="n">
        <f aca="false">'Detail Expenses'!L62</f>
        <v>0</v>
      </c>
      <c r="L32" s="46" t="n">
        <f aca="false">'Detail Expenses'!M62</f>
        <v>0</v>
      </c>
      <c r="M32" s="46" t="n">
        <f aca="false">'Detail Expenses'!N62</f>
        <v>0</v>
      </c>
      <c r="N32" s="46" t="n">
        <f aca="false">'Detail Expenses'!O62</f>
        <v>0</v>
      </c>
      <c r="O32" s="347" t="n">
        <f aca="false">'Detail Expenses'!P62</f>
        <v>0</v>
      </c>
    </row>
    <row r="33" customFormat="false" ht="12.75" hidden="false" customHeight="false" outlineLevel="0" collapsed="false">
      <c r="A33" s="331" t="n">
        <f aca="false">'Detail Expenses'!$D$7</f>
        <v>0</v>
      </c>
      <c r="B33" s="90" t="s">
        <v>225</v>
      </c>
      <c r="C33" s="46" t="n">
        <f aca="false">'Detail Expenses'!D63</f>
        <v>0</v>
      </c>
      <c r="D33" s="46" t="n">
        <f aca="false">'Detail Expenses'!E63</f>
        <v>0</v>
      </c>
      <c r="E33" s="46" t="n">
        <f aca="false">'Detail Expenses'!F63</f>
        <v>0</v>
      </c>
      <c r="F33" s="46" t="n">
        <f aca="false">'Detail Expenses'!G63</f>
        <v>0</v>
      </c>
      <c r="G33" s="46" t="n">
        <f aca="false">'Detail Expenses'!H63</f>
        <v>0</v>
      </c>
      <c r="H33" s="46" t="n">
        <f aca="false">'Detail Expenses'!I63</f>
        <v>0</v>
      </c>
      <c r="I33" s="46" t="n">
        <f aca="false">'Detail Expenses'!J63</f>
        <v>0</v>
      </c>
      <c r="J33" s="46" t="n">
        <f aca="false">'Detail Expenses'!K63</f>
        <v>0</v>
      </c>
      <c r="K33" s="46" t="n">
        <f aca="false">'Detail Expenses'!L63</f>
        <v>0</v>
      </c>
      <c r="L33" s="46" t="n">
        <f aca="false">'Detail Expenses'!M63</f>
        <v>0</v>
      </c>
      <c r="M33" s="46" t="n">
        <f aca="false">'Detail Expenses'!N63</f>
        <v>0</v>
      </c>
      <c r="N33" s="46" t="n">
        <f aca="false">'Detail Expenses'!O63</f>
        <v>0</v>
      </c>
      <c r="O33" s="347" t="n">
        <f aca="false">'Detail Expenses'!P63</f>
        <v>0</v>
      </c>
    </row>
    <row r="34" customFormat="false" ht="12.75" hidden="false" customHeight="false" outlineLevel="0" collapsed="false">
      <c r="A34" s="331" t="n">
        <f aca="false">'Detail Expenses'!$D$7</f>
        <v>0</v>
      </c>
      <c r="B34" s="90" t="s">
        <v>109</v>
      </c>
      <c r="C34" s="46" t="n">
        <f aca="false">'Detail Expenses'!D64</f>
        <v>0</v>
      </c>
      <c r="D34" s="46" t="n">
        <f aca="false">'Detail Expenses'!E64</f>
        <v>0</v>
      </c>
      <c r="E34" s="46" t="n">
        <f aca="false">'Detail Expenses'!F64</f>
        <v>0</v>
      </c>
      <c r="F34" s="46" t="n">
        <f aca="false">'Detail Expenses'!G64</f>
        <v>0</v>
      </c>
      <c r="G34" s="46" t="n">
        <f aca="false">'Detail Expenses'!H64</f>
        <v>0</v>
      </c>
      <c r="H34" s="46" t="n">
        <f aca="false">'Detail Expenses'!I64</f>
        <v>0</v>
      </c>
      <c r="I34" s="46" t="n">
        <f aca="false">'Detail Expenses'!J64</f>
        <v>0</v>
      </c>
      <c r="J34" s="46" t="n">
        <f aca="false">'Detail Expenses'!K64</f>
        <v>0</v>
      </c>
      <c r="K34" s="46" t="n">
        <f aca="false">'Detail Expenses'!L64</f>
        <v>0</v>
      </c>
      <c r="L34" s="46" t="n">
        <f aca="false">'Detail Expenses'!M64</f>
        <v>0</v>
      </c>
      <c r="M34" s="46" t="n">
        <f aca="false">'Detail Expenses'!N64</f>
        <v>0</v>
      </c>
      <c r="N34" s="46" t="n">
        <f aca="false">'Detail Expenses'!O64</f>
        <v>0</v>
      </c>
      <c r="O34" s="347" t="n">
        <f aca="false">'Detail Expenses'!P64</f>
        <v>0</v>
      </c>
    </row>
    <row r="35" customFormat="false" ht="12.75" hidden="false" customHeight="false" outlineLevel="0" collapsed="false">
      <c r="A35" s="331" t="n">
        <f aca="false">'Detail Expenses'!$D$7</f>
        <v>0</v>
      </c>
      <c r="B35" s="90" t="s">
        <v>111</v>
      </c>
      <c r="C35" s="46" t="n">
        <f aca="false">'Detail Expenses'!D65</f>
        <v>0</v>
      </c>
      <c r="D35" s="46" t="n">
        <f aca="false">'Detail Expenses'!E65</f>
        <v>0</v>
      </c>
      <c r="E35" s="46" t="n">
        <f aca="false">'Detail Expenses'!F65</f>
        <v>0</v>
      </c>
      <c r="F35" s="46" t="n">
        <f aca="false">'Detail Expenses'!G65</f>
        <v>0</v>
      </c>
      <c r="G35" s="46" t="n">
        <f aca="false">'Detail Expenses'!H65</f>
        <v>0</v>
      </c>
      <c r="H35" s="46" t="n">
        <f aca="false">'Detail Expenses'!I65</f>
        <v>0</v>
      </c>
      <c r="I35" s="46" t="n">
        <f aca="false">'Detail Expenses'!J65</f>
        <v>0</v>
      </c>
      <c r="J35" s="46" t="n">
        <f aca="false">'Detail Expenses'!K65</f>
        <v>0</v>
      </c>
      <c r="K35" s="46" t="n">
        <f aca="false">'Detail Expenses'!L65</f>
        <v>0</v>
      </c>
      <c r="L35" s="46" t="n">
        <f aca="false">'Detail Expenses'!M65</f>
        <v>0</v>
      </c>
      <c r="M35" s="46" t="n">
        <f aca="false">'Detail Expenses'!N65</f>
        <v>0</v>
      </c>
      <c r="N35" s="46" t="n">
        <f aca="false">'Detail Expenses'!O65</f>
        <v>0</v>
      </c>
      <c r="O35" s="347" t="n">
        <f aca="false">'Detail Expenses'!P65</f>
        <v>0</v>
      </c>
    </row>
    <row r="36" customFormat="false" ht="12.75" hidden="false" customHeight="false" outlineLevel="0" collapsed="false">
      <c r="A36" s="331" t="n">
        <f aca="false">'Detail Expenses'!$D$7</f>
        <v>0</v>
      </c>
      <c r="B36" s="90" t="s">
        <v>113</v>
      </c>
      <c r="C36" s="46" t="n">
        <f aca="false">'Detail Expenses'!D66</f>
        <v>0</v>
      </c>
      <c r="D36" s="46" t="n">
        <f aca="false">'Detail Expenses'!E66</f>
        <v>0</v>
      </c>
      <c r="E36" s="46" t="n">
        <f aca="false">'Detail Expenses'!F66</f>
        <v>0</v>
      </c>
      <c r="F36" s="46" t="n">
        <f aca="false">'Detail Expenses'!G66</f>
        <v>0</v>
      </c>
      <c r="G36" s="46" t="n">
        <f aca="false">'Detail Expenses'!H66</f>
        <v>0</v>
      </c>
      <c r="H36" s="46" t="n">
        <f aca="false">'Detail Expenses'!I66</f>
        <v>0</v>
      </c>
      <c r="I36" s="46" t="n">
        <f aca="false">'Detail Expenses'!J66</f>
        <v>0</v>
      </c>
      <c r="J36" s="46" t="n">
        <f aca="false">'Detail Expenses'!K66</f>
        <v>0</v>
      </c>
      <c r="K36" s="46" t="n">
        <f aca="false">'Detail Expenses'!L66</f>
        <v>0</v>
      </c>
      <c r="L36" s="46" t="n">
        <f aca="false">'Detail Expenses'!M66</f>
        <v>0</v>
      </c>
      <c r="M36" s="46" t="n">
        <f aca="false">'Detail Expenses'!N66</f>
        <v>0</v>
      </c>
      <c r="N36" s="46" t="n">
        <f aca="false">'Detail Expenses'!O66</f>
        <v>0</v>
      </c>
      <c r="O36" s="347" t="n">
        <f aca="false">'Detail Expenses'!P66</f>
        <v>0</v>
      </c>
    </row>
    <row r="37" customFormat="false" ht="12.75" hidden="false" customHeight="false" outlineLevel="0" collapsed="false">
      <c r="A37" s="331" t="n">
        <f aca="false">'Detail Expenses'!$D$7</f>
        <v>0</v>
      </c>
      <c r="B37" s="90" t="s">
        <v>115</v>
      </c>
      <c r="C37" s="46" t="n">
        <f aca="false">'Detail Expenses'!D67</f>
        <v>0</v>
      </c>
      <c r="D37" s="46" t="n">
        <f aca="false">'Detail Expenses'!E67</f>
        <v>0</v>
      </c>
      <c r="E37" s="46" t="n">
        <f aca="false">'Detail Expenses'!F67</f>
        <v>0</v>
      </c>
      <c r="F37" s="46" t="n">
        <f aca="false">'Detail Expenses'!G67</f>
        <v>0</v>
      </c>
      <c r="G37" s="46" t="n">
        <f aca="false">'Detail Expenses'!H67</f>
        <v>0</v>
      </c>
      <c r="H37" s="46" t="n">
        <f aca="false">'Detail Expenses'!I67</f>
        <v>0</v>
      </c>
      <c r="I37" s="46" t="n">
        <f aca="false">'Detail Expenses'!J67</f>
        <v>0</v>
      </c>
      <c r="J37" s="46" t="n">
        <f aca="false">'Detail Expenses'!K67</f>
        <v>0</v>
      </c>
      <c r="K37" s="46" t="n">
        <f aca="false">'Detail Expenses'!L67</f>
        <v>0</v>
      </c>
      <c r="L37" s="46" t="n">
        <f aca="false">'Detail Expenses'!M67</f>
        <v>0</v>
      </c>
      <c r="M37" s="46" t="n">
        <f aca="false">'Detail Expenses'!N67</f>
        <v>0</v>
      </c>
      <c r="N37" s="46" t="n">
        <f aca="false">'Detail Expenses'!O67</f>
        <v>0</v>
      </c>
      <c r="O37" s="347" t="n">
        <f aca="false">'Detail Expenses'!P67</f>
        <v>0</v>
      </c>
    </row>
    <row r="38" customFormat="false" ht="12.75" hidden="false" customHeight="false" outlineLevel="0" collapsed="false">
      <c r="A38" s="331" t="n">
        <f aca="false">'Detail Expenses'!$D$7</f>
        <v>0</v>
      </c>
      <c r="B38" s="90" t="s">
        <v>117</v>
      </c>
      <c r="C38" s="46" t="n">
        <f aca="false">'Detail Expenses'!D68</f>
        <v>0</v>
      </c>
      <c r="D38" s="46" t="n">
        <f aca="false">'Detail Expenses'!E68</f>
        <v>0</v>
      </c>
      <c r="E38" s="46" t="n">
        <f aca="false">'Detail Expenses'!F68</f>
        <v>0</v>
      </c>
      <c r="F38" s="46" t="n">
        <f aca="false">'Detail Expenses'!G68</f>
        <v>0</v>
      </c>
      <c r="G38" s="46" t="n">
        <f aca="false">'Detail Expenses'!H68</f>
        <v>0</v>
      </c>
      <c r="H38" s="46" t="n">
        <f aca="false">'Detail Expenses'!I68</f>
        <v>0</v>
      </c>
      <c r="I38" s="46" t="n">
        <f aca="false">'Detail Expenses'!J68</f>
        <v>0</v>
      </c>
      <c r="J38" s="46" t="n">
        <f aca="false">'Detail Expenses'!K68</f>
        <v>0</v>
      </c>
      <c r="K38" s="46" t="n">
        <f aca="false">'Detail Expenses'!L68</f>
        <v>0</v>
      </c>
      <c r="L38" s="46" t="n">
        <f aca="false">'Detail Expenses'!M68</f>
        <v>0</v>
      </c>
      <c r="M38" s="46" t="n">
        <f aca="false">'Detail Expenses'!N68</f>
        <v>0</v>
      </c>
      <c r="N38" s="46" t="n">
        <f aca="false">'Detail Expenses'!O68</f>
        <v>0</v>
      </c>
      <c r="O38" s="347" t="n">
        <f aca="false">'Detail Expenses'!P68</f>
        <v>0</v>
      </c>
    </row>
    <row r="39" customFormat="false" ht="12.75" hidden="false" customHeight="false" outlineLevel="0" collapsed="false">
      <c r="A39" s="331" t="n">
        <f aca="false">'Detail Expenses'!$D$7</f>
        <v>0</v>
      </c>
      <c r="B39" s="90" t="s">
        <v>119</v>
      </c>
      <c r="C39" s="46" t="n">
        <f aca="false">'Detail Expenses'!D69</f>
        <v>0</v>
      </c>
      <c r="D39" s="46" t="n">
        <f aca="false">'Detail Expenses'!E69</f>
        <v>0</v>
      </c>
      <c r="E39" s="46" t="n">
        <f aca="false">'Detail Expenses'!F69</f>
        <v>0</v>
      </c>
      <c r="F39" s="46" t="n">
        <f aca="false">'Detail Expenses'!G69</f>
        <v>0</v>
      </c>
      <c r="G39" s="46" t="n">
        <f aca="false">'Detail Expenses'!H69</f>
        <v>0</v>
      </c>
      <c r="H39" s="46" t="n">
        <f aca="false">'Detail Expenses'!I69</f>
        <v>0</v>
      </c>
      <c r="I39" s="46" t="n">
        <f aca="false">'Detail Expenses'!J69</f>
        <v>0</v>
      </c>
      <c r="J39" s="46" t="n">
        <f aca="false">'Detail Expenses'!K69</f>
        <v>0</v>
      </c>
      <c r="K39" s="46" t="n">
        <f aca="false">'Detail Expenses'!L69</f>
        <v>0</v>
      </c>
      <c r="L39" s="46" t="n">
        <f aca="false">'Detail Expenses'!M69</f>
        <v>0</v>
      </c>
      <c r="M39" s="46" t="n">
        <f aca="false">'Detail Expenses'!N69</f>
        <v>0</v>
      </c>
      <c r="N39" s="46" t="n">
        <f aca="false">'Detail Expenses'!O69</f>
        <v>0</v>
      </c>
      <c r="O39" s="347" t="n">
        <f aca="false">'Detail Expenses'!P69</f>
        <v>0</v>
      </c>
    </row>
    <row r="40" customFormat="false" ht="12.75" hidden="false" customHeight="false" outlineLevel="0" collapsed="false">
      <c r="A40" s="331" t="n">
        <f aca="false">'Detail Expenses'!$D$7</f>
        <v>0</v>
      </c>
      <c r="B40" s="90" t="s">
        <v>121</v>
      </c>
      <c r="C40" s="46" t="n">
        <f aca="false">'Detail Expenses'!D70</f>
        <v>0</v>
      </c>
      <c r="D40" s="46" t="n">
        <f aca="false">'Detail Expenses'!E70</f>
        <v>0</v>
      </c>
      <c r="E40" s="46" t="n">
        <f aca="false">'Detail Expenses'!F70</f>
        <v>0</v>
      </c>
      <c r="F40" s="46" t="n">
        <f aca="false">'Detail Expenses'!G70</f>
        <v>0</v>
      </c>
      <c r="G40" s="46" t="n">
        <f aca="false">'Detail Expenses'!H70</f>
        <v>0</v>
      </c>
      <c r="H40" s="46" t="n">
        <f aca="false">'Detail Expenses'!I70</f>
        <v>0</v>
      </c>
      <c r="I40" s="46" t="n">
        <f aca="false">'Detail Expenses'!J70</f>
        <v>0</v>
      </c>
      <c r="J40" s="46" t="n">
        <f aca="false">'Detail Expenses'!K70</f>
        <v>0</v>
      </c>
      <c r="K40" s="46" t="n">
        <f aca="false">'Detail Expenses'!L70</f>
        <v>0</v>
      </c>
      <c r="L40" s="46" t="n">
        <f aca="false">'Detail Expenses'!M70</f>
        <v>0</v>
      </c>
      <c r="M40" s="46" t="n">
        <f aca="false">'Detail Expenses'!N70</f>
        <v>0</v>
      </c>
      <c r="N40" s="46" t="n">
        <f aca="false">'Detail Expenses'!O70</f>
        <v>0</v>
      </c>
      <c r="O40" s="347" t="n">
        <f aca="false">'Detail Expenses'!P70</f>
        <v>0</v>
      </c>
    </row>
    <row r="41" customFormat="false" ht="12.75" hidden="false" customHeight="false" outlineLevel="0" collapsed="false">
      <c r="A41" s="331" t="n">
        <f aca="false">'Detail Expenses'!$D$7</f>
        <v>0</v>
      </c>
      <c r="B41" s="90" t="s">
        <v>124</v>
      </c>
      <c r="C41" s="46" t="n">
        <f aca="false">'Detail Expenses'!D72</f>
        <v>0</v>
      </c>
      <c r="D41" s="46" t="n">
        <f aca="false">'Detail Expenses'!E72</f>
        <v>0</v>
      </c>
      <c r="E41" s="46" t="n">
        <f aca="false">'Detail Expenses'!F72</f>
        <v>0</v>
      </c>
      <c r="F41" s="46" t="n">
        <f aca="false">'Detail Expenses'!G72</f>
        <v>0</v>
      </c>
      <c r="G41" s="46" t="n">
        <f aca="false">'Detail Expenses'!H72</f>
        <v>0</v>
      </c>
      <c r="H41" s="46" t="n">
        <f aca="false">'Detail Expenses'!I72</f>
        <v>0</v>
      </c>
      <c r="I41" s="46" t="n">
        <f aca="false">'Detail Expenses'!J72</f>
        <v>0</v>
      </c>
      <c r="J41" s="46" t="n">
        <f aca="false">'Detail Expenses'!K72</f>
        <v>0</v>
      </c>
      <c r="K41" s="46" t="n">
        <f aca="false">'Detail Expenses'!L72</f>
        <v>0</v>
      </c>
      <c r="L41" s="46" t="n">
        <f aca="false">'Detail Expenses'!M72</f>
        <v>0</v>
      </c>
      <c r="M41" s="46" t="n">
        <f aca="false">'Detail Expenses'!N72</f>
        <v>0</v>
      </c>
      <c r="N41" s="46" t="n">
        <f aca="false">'Detail Expenses'!O72</f>
        <v>0</v>
      </c>
      <c r="O41" s="351" t="n">
        <f aca="false">'Detail Expenses'!P72</f>
        <v>0</v>
      </c>
    </row>
    <row r="42" customFormat="false" ht="12.75" hidden="false" customHeight="false" outlineLevel="0" collapsed="false">
      <c r="A42" s="331" t="n">
        <f aca="false">'Detail Expenses'!$D$7</f>
        <v>0</v>
      </c>
      <c r="B42" s="90" t="s">
        <v>126</v>
      </c>
      <c r="C42" s="46" t="n">
        <f aca="false">'Detail Expenses'!D73</f>
        <v>0</v>
      </c>
      <c r="D42" s="46" t="n">
        <f aca="false">'Detail Expenses'!E73</f>
        <v>0</v>
      </c>
      <c r="E42" s="46" t="n">
        <f aca="false">'Detail Expenses'!F73</f>
        <v>0</v>
      </c>
      <c r="F42" s="46" t="n">
        <f aca="false">'Detail Expenses'!G73</f>
        <v>0</v>
      </c>
      <c r="G42" s="46" t="n">
        <f aca="false">'Detail Expenses'!H73</f>
        <v>0</v>
      </c>
      <c r="H42" s="46" t="n">
        <f aca="false">'Detail Expenses'!I73</f>
        <v>0</v>
      </c>
      <c r="I42" s="46" t="n">
        <f aca="false">'Detail Expenses'!J73</f>
        <v>0</v>
      </c>
      <c r="J42" s="46" t="n">
        <f aca="false">'Detail Expenses'!K73</f>
        <v>0</v>
      </c>
      <c r="K42" s="46" t="n">
        <f aca="false">'Detail Expenses'!L73</f>
        <v>0</v>
      </c>
      <c r="L42" s="46" t="n">
        <f aca="false">'Detail Expenses'!M73</f>
        <v>0</v>
      </c>
      <c r="M42" s="46" t="n">
        <f aca="false">'Detail Expenses'!N73</f>
        <v>0</v>
      </c>
      <c r="N42" s="46" t="n">
        <f aca="false">'Detail Expenses'!O73</f>
        <v>0</v>
      </c>
      <c r="O42" s="351" t="n">
        <f aca="false">'Detail Expenses'!P73</f>
        <v>0</v>
      </c>
    </row>
    <row r="43" customFormat="false" ht="12.75" hidden="false" customHeight="false" outlineLevel="0" collapsed="false">
      <c r="A43" s="331" t="n">
        <f aca="false">'Detail Expenses'!$D$7</f>
        <v>0</v>
      </c>
      <c r="B43" s="352" t="s">
        <v>129</v>
      </c>
      <c r="C43" s="353" t="n">
        <f aca="false">'Detail Expenses'!D75</f>
        <v>0</v>
      </c>
      <c r="D43" s="353" t="n">
        <f aca="false">'Detail Expenses'!E75</f>
        <v>0</v>
      </c>
      <c r="E43" s="353" t="n">
        <f aca="false">'Detail Expenses'!F75</f>
        <v>0</v>
      </c>
      <c r="F43" s="353" t="n">
        <f aca="false">'Detail Expenses'!G75</f>
        <v>0</v>
      </c>
      <c r="G43" s="353" t="n">
        <f aca="false">'Detail Expenses'!H75</f>
        <v>0</v>
      </c>
      <c r="H43" s="353" t="n">
        <f aca="false">'Detail Expenses'!I75</f>
        <v>0</v>
      </c>
      <c r="I43" s="353" t="n">
        <f aca="false">'Detail Expenses'!J75</f>
        <v>0</v>
      </c>
      <c r="J43" s="353" t="n">
        <f aca="false">'Detail Expenses'!K75</f>
        <v>0</v>
      </c>
      <c r="K43" s="353" t="n">
        <f aca="false">'Detail Expenses'!L75</f>
        <v>0</v>
      </c>
      <c r="L43" s="353" t="n">
        <f aca="false">'Detail Expenses'!M75</f>
        <v>0</v>
      </c>
      <c r="M43" s="353" t="n">
        <f aca="false">'Detail Expenses'!N75</f>
        <v>0</v>
      </c>
      <c r="N43" s="353" t="n">
        <f aca="false">'Detail Expenses'!O75</f>
        <v>0</v>
      </c>
      <c r="O43" s="354" t="n">
        <f aca="false">'Detail Expenses'!P75</f>
        <v>0</v>
      </c>
    </row>
    <row r="44" customFormat="false" ht="12.75" hidden="false" customHeight="false" outlineLevel="0" collapsed="false">
      <c r="B44" s="46"/>
      <c r="C44" s="355" t="n">
        <f aca="false">SUM(C6:C43)</f>
        <v>98761.5833333333</v>
      </c>
      <c r="D44" s="355" t="n">
        <f aca="false">SUM(D6:D43)</f>
        <v>104206.927083333</v>
      </c>
      <c r="E44" s="355" t="n">
        <f aca="false">SUM(E6:E43)</f>
        <v>104206.927083333</v>
      </c>
      <c r="F44" s="355" t="n">
        <f aca="false">SUM(F6:F43)</f>
        <v>104206.927083333</v>
      </c>
      <c r="G44" s="355" t="n">
        <f aca="false">SUM(G6:G43)</f>
        <v>104206.927083333</v>
      </c>
      <c r="H44" s="355" t="n">
        <f aca="false">SUM(H6:H43)</f>
        <v>104206.927083333</v>
      </c>
      <c r="I44" s="355" t="n">
        <f aca="false">SUM(I6:I43)</f>
        <v>104206.927083333</v>
      </c>
      <c r="J44" s="355" t="n">
        <f aca="false">SUM(J6:J43)</f>
        <v>104206.927083333</v>
      </c>
      <c r="K44" s="355" t="n">
        <f aca="false">SUM(K6:K43)</f>
        <v>104206.927083333</v>
      </c>
      <c r="L44" s="355" t="n">
        <f aca="false">SUM(L6:L43)</f>
        <v>104206.927083333</v>
      </c>
      <c r="M44" s="355" t="n">
        <f aca="false">SUM(M6:M43)</f>
        <v>104206.927083333</v>
      </c>
      <c r="N44" s="355" t="n">
        <f aca="false">SUM(N6:N43)</f>
        <v>104206.927083333</v>
      </c>
      <c r="O44" s="355" t="n">
        <f aca="false">SUM(C44:N44)</f>
        <v>1245037.78125</v>
      </c>
      <c r="P44" s="1" t="s">
        <v>359</v>
      </c>
    </row>
    <row r="45" customFormat="false" ht="12.75" hidden="false" customHeight="false" outlineLevel="0" collapsed="false">
      <c r="B45" s="46"/>
      <c r="C45" s="346"/>
      <c r="D45" s="331"/>
      <c r="E45" s="331"/>
      <c r="F45" s="331"/>
      <c r="G45" s="331"/>
      <c r="H45" s="331"/>
      <c r="I45" s="331"/>
      <c r="J45" s="331"/>
      <c r="K45" s="331"/>
      <c r="L45" s="331"/>
      <c r="M45" s="331"/>
      <c r="N45" s="331"/>
      <c r="O45" s="356" t="n">
        <f aca="false">'Detail Expenses'!P76</f>
        <v>1245037.78125</v>
      </c>
      <c r="P45" s="154" t="s">
        <v>360</v>
      </c>
    </row>
    <row r="46" customFormat="false" ht="12.75" hidden="false" customHeight="false" outlineLevel="0" collapsed="false">
      <c r="B46" s="46"/>
      <c r="C46" s="46"/>
    </row>
    <row r="47" customFormat="false" ht="12.75" hidden="false" customHeight="false" outlineLevel="0" collapsed="false">
      <c r="B47" s="46"/>
      <c r="C47" s="46"/>
    </row>
    <row r="48" customFormat="false" ht="12.75" hidden="false" customHeight="false" outlineLevel="0" collapsed="false">
      <c r="B48" s="46"/>
      <c r="C48" s="46"/>
    </row>
    <row r="49" customFormat="false" ht="12.75" hidden="false" customHeight="false" outlineLevel="0" collapsed="false">
      <c r="B49" s="46"/>
      <c r="C49" s="46"/>
    </row>
    <row r="50" customFormat="false" ht="12.75" hidden="false" customHeight="false" outlineLevel="0" collapsed="false">
      <c r="B50" s="46"/>
      <c r="C50" s="46"/>
    </row>
    <row r="51" customFormat="false" ht="12.75" hidden="false" customHeight="false" outlineLevel="0" collapsed="false">
      <c r="B51" s="46"/>
      <c r="C51" s="46"/>
    </row>
    <row r="52" customFormat="false" ht="12.75" hidden="false" customHeight="false" outlineLevel="0" collapsed="false">
      <c r="B52" s="46"/>
      <c r="C52" s="46"/>
    </row>
    <row r="53" customFormat="false" ht="12.75" hidden="false" customHeight="false" outlineLevel="0" collapsed="false">
      <c r="B53" s="46"/>
      <c r="C53" s="46"/>
    </row>
    <row r="54" customFormat="false" ht="12.75" hidden="false" customHeight="false" outlineLevel="0" collapsed="false">
      <c r="B54" s="46"/>
      <c r="C54" s="46"/>
    </row>
    <row r="55" customFormat="false" ht="12.75" hidden="false" customHeight="false" outlineLevel="0" collapsed="false">
      <c r="B55" s="46"/>
      <c r="C55" s="46"/>
    </row>
    <row r="56" customFormat="false" ht="12.75" hidden="false" customHeight="false" outlineLevel="0" collapsed="false">
      <c r="B56" s="46"/>
      <c r="C56" s="46"/>
    </row>
    <row r="57" customFormat="false" ht="12.75" hidden="false" customHeight="false" outlineLevel="0" collapsed="false">
      <c r="B57" s="46"/>
      <c r="C57" s="46"/>
    </row>
    <row r="58" customFormat="false" ht="12.75" hidden="false" customHeight="false" outlineLevel="0" collapsed="false">
      <c r="B58" s="46"/>
      <c r="C58" s="46"/>
    </row>
    <row r="59" customFormat="false" ht="12.75" hidden="false" customHeight="false" outlineLevel="0" collapsed="false">
      <c r="B59" s="46"/>
      <c r="C59" s="46"/>
    </row>
    <row r="60" customFormat="false" ht="12.75" hidden="false" customHeight="false" outlineLevel="0" collapsed="false">
      <c r="B60" s="46"/>
      <c r="C60" s="46"/>
    </row>
    <row r="61" customFormat="false" ht="12.75" hidden="false" customHeight="false" outlineLevel="0" collapsed="false">
      <c r="B61" s="46"/>
      <c r="C61" s="46"/>
    </row>
    <row r="62" customFormat="false" ht="12.75" hidden="false" customHeight="false" outlineLevel="0" collapsed="false">
      <c r="B62" s="46"/>
      <c r="C62" s="46"/>
    </row>
    <row r="63" customFormat="false" ht="12.75" hidden="false" customHeight="false" outlineLevel="0" collapsed="false">
      <c r="B63" s="46"/>
      <c r="C63" s="46"/>
    </row>
    <row r="64" customFormat="false" ht="12.75" hidden="false" customHeight="false" outlineLevel="0" collapsed="false">
      <c r="B64" s="46"/>
      <c r="C64" s="46"/>
    </row>
    <row r="65" customFormat="false" ht="12.75" hidden="false" customHeight="false" outlineLevel="0" collapsed="false">
      <c r="B65" s="46"/>
      <c r="C65" s="46"/>
    </row>
    <row r="66" customFormat="false" ht="12.75" hidden="false" customHeight="false" outlineLevel="0" collapsed="false">
      <c r="B66" s="46"/>
      <c r="C66" s="46"/>
    </row>
    <row r="67" customFormat="false" ht="12.75" hidden="false" customHeight="false" outlineLevel="0" collapsed="false">
      <c r="B67" s="46"/>
      <c r="C67" s="46"/>
    </row>
    <row r="68" customFormat="false" ht="12.75" hidden="false" customHeight="false" outlineLevel="0" collapsed="false">
      <c r="B68" s="46"/>
      <c r="C68" s="46"/>
    </row>
    <row r="69" customFormat="false" ht="12.75" hidden="false" customHeight="false" outlineLevel="0" collapsed="false">
      <c r="B69" s="46"/>
      <c r="C69" s="46"/>
    </row>
    <row r="70" customFormat="false" ht="12.75" hidden="false" customHeight="false" outlineLevel="0" collapsed="false">
      <c r="B70" s="46"/>
      <c r="C70" s="46"/>
    </row>
    <row r="71" customFormat="false" ht="12.75" hidden="false" customHeight="false" outlineLevel="0" collapsed="false">
      <c r="B71" s="46"/>
      <c r="C71" s="46"/>
    </row>
    <row r="72" customFormat="false" ht="12.75" hidden="false" customHeight="false" outlineLevel="0" collapsed="false">
      <c r="B72" s="46"/>
      <c r="C72" s="46"/>
    </row>
    <row r="73" customFormat="false" ht="12.75" hidden="false" customHeight="false" outlineLevel="0" collapsed="false">
      <c r="B73" s="46"/>
      <c r="C73" s="46"/>
    </row>
    <row r="74" customFormat="false" ht="12.75" hidden="false" customHeight="false" outlineLevel="0" collapsed="false">
      <c r="B74" s="46"/>
      <c r="C74" s="46"/>
    </row>
    <row r="75" customFormat="false" ht="12.75" hidden="false" customHeight="false" outlineLevel="0" collapsed="false">
      <c r="B75" s="46"/>
      <c r="C75" s="46"/>
    </row>
    <row r="76" customFormat="false" ht="12.75" hidden="false" customHeight="false" outlineLevel="0" collapsed="false">
      <c r="B76" s="46"/>
      <c r="C76" s="46"/>
    </row>
    <row r="77" customFormat="false" ht="12.75" hidden="false" customHeight="false" outlineLevel="0" collapsed="false">
      <c r="B77" s="46"/>
      <c r="C77" s="46"/>
    </row>
    <row r="78" customFormat="false" ht="12.75" hidden="false" customHeight="false" outlineLevel="0" collapsed="false">
      <c r="B78" s="46"/>
      <c r="C78" s="46"/>
    </row>
    <row r="79" customFormat="false" ht="12.75" hidden="false" customHeight="false" outlineLevel="0" collapsed="false">
      <c r="B79" s="46"/>
      <c r="C79" s="46"/>
    </row>
    <row r="80" customFormat="false" ht="12.75" hidden="false" customHeight="false" outlineLevel="0" collapsed="false">
      <c r="B80" s="46"/>
      <c r="C80" s="46"/>
    </row>
    <row r="81" customFormat="false" ht="12.75" hidden="false" customHeight="false" outlineLevel="0" collapsed="false">
      <c r="B81" s="46"/>
      <c r="C81" s="46"/>
    </row>
    <row r="82" customFormat="false" ht="12.75" hidden="false" customHeight="false" outlineLevel="0" collapsed="false">
      <c r="B82" s="46"/>
      <c r="C82" s="46"/>
    </row>
    <row r="83" customFormat="false" ht="12.75" hidden="false" customHeight="false" outlineLevel="0" collapsed="false">
      <c r="B83" s="46"/>
      <c r="C83" s="46"/>
    </row>
    <row r="84" customFormat="false" ht="12.75" hidden="false" customHeight="false" outlineLevel="0" collapsed="false">
      <c r="B84" s="46"/>
      <c r="C84" s="46"/>
    </row>
    <row r="85" customFormat="false" ht="12.75" hidden="false" customHeight="false" outlineLevel="0" collapsed="false">
      <c r="B85" s="46"/>
      <c r="C85" s="46"/>
    </row>
    <row r="86" customFormat="false" ht="12.75" hidden="false" customHeight="false" outlineLevel="0" collapsed="false">
      <c r="B86" s="46"/>
      <c r="C86" s="46"/>
    </row>
    <row r="87" customFormat="false" ht="12.75" hidden="false" customHeight="false" outlineLevel="0" collapsed="false">
      <c r="B87" s="46"/>
      <c r="C87" s="46"/>
    </row>
    <row r="88" customFormat="false" ht="12.75" hidden="false" customHeight="false" outlineLevel="0" collapsed="false">
      <c r="B88" s="46"/>
      <c r="C88" s="46"/>
    </row>
    <row r="89" customFormat="false" ht="12.75" hidden="false" customHeight="false" outlineLevel="0" collapsed="false">
      <c r="B89" s="46"/>
      <c r="C89" s="46"/>
    </row>
    <row r="90" customFormat="false" ht="12.75" hidden="false" customHeight="false" outlineLevel="0" collapsed="false">
      <c r="B90" s="46"/>
      <c r="C90" s="46"/>
    </row>
    <row r="91" customFormat="false" ht="12.75" hidden="false" customHeight="false" outlineLevel="0" collapsed="false">
      <c r="B91" s="46"/>
      <c r="C91" s="46"/>
    </row>
    <row r="92" customFormat="false" ht="12.75" hidden="false" customHeight="false" outlineLevel="0" collapsed="false">
      <c r="B92" s="46"/>
      <c r="C92" s="46"/>
    </row>
    <row r="93" customFormat="false" ht="12.75" hidden="false" customHeight="false" outlineLevel="0" collapsed="false">
      <c r="B93" s="46"/>
      <c r="C93" s="46"/>
    </row>
    <row r="94" customFormat="false" ht="12.75" hidden="false" customHeight="false" outlineLevel="0" collapsed="false">
      <c r="B94" s="46"/>
      <c r="C94" s="46"/>
    </row>
    <row r="95" customFormat="false" ht="12.75" hidden="false" customHeight="false" outlineLevel="0" collapsed="false">
      <c r="B95" s="46"/>
      <c r="C95" s="46"/>
    </row>
    <row r="96" customFormat="false" ht="12.75" hidden="false" customHeight="false" outlineLevel="0" collapsed="false">
      <c r="B96" s="46"/>
      <c r="C96" s="46"/>
    </row>
    <row r="97" customFormat="false" ht="12.75" hidden="false" customHeight="false" outlineLevel="0" collapsed="false">
      <c r="B97" s="46"/>
      <c r="C97" s="46"/>
    </row>
    <row r="98" customFormat="false" ht="12.75" hidden="false" customHeight="false" outlineLevel="0" collapsed="false">
      <c r="B98" s="46"/>
      <c r="C98" s="46"/>
    </row>
    <row r="99" customFormat="false" ht="12.75" hidden="false" customHeight="false" outlineLevel="0" collapsed="false">
      <c r="B99" s="46"/>
      <c r="C99" s="46"/>
    </row>
    <row r="100" customFormat="false" ht="12.75" hidden="false" customHeight="false" outlineLevel="0" collapsed="false">
      <c r="B100" s="46"/>
      <c r="C100" s="46"/>
    </row>
    <row r="101" customFormat="false" ht="12.75" hidden="false" customHeight="false" outlineLevel="0" collapsed="false">
      <c r="B101" s="46"/>
      <c r="C101" s="46"/>
    </row>
    <row r="102" customFormat="false" ht="12.75" hidden="false" customHeight="false" outlineLevel="0" collapsed="false">
      <c r="B102" s="46"/>
      <c r="C102" s="46"/>
    </row>
    <row r="103" customFormat="false" ht="12.75" hidden="false" customHeight="false" outlineLevel="0" collapsed="false">
      <c r="B103" s="46"/>
      <c r="C103" s="46"/>
    </row>
    <row r="104" customFormat="false" ht="12.75" hidden="false" customHeight="false" outlineLevel="0" collapsed="false">
      <c r="B104" s="46"/>
      <c r="C104" s="46"/>
    </row>
    <row r="105" customFormat="false" ht="12.75" hidden="false" customHeight="false" outlineLevel="0" collapsed="false">
      <c r="B105" s="46"/>
      <c r="C105" s="46"/>
    </row>
    <row r="106" customFormat="false" ht="12.75" hidden="false" customHeight="false" outlineLevel="0" collapsed="false">
      <c r="B106" s="46"/>
      <c r="C106" s="46"/>
    </row>
    <row r="107" customFormat="false" ht="12.75" hidden="false" customHeight="false" outlineLevel="0" collapsed="false">
      <c r="B107" s="46"/>
      <c r="C107" s="46"/>
    </row>
    <row r="108" customFormat="false" ht="12.75" hidden="false" customHeight="false" outlineLevel="0" collapsed="false">
      <c r="B108" s="46"/>
      <c r="C108" s="46"/>
    </row>
  </sheetData>
  <sheetProtection sheet="true" password="f441" objects="true" scenarios="true"/>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1998-07-08T17:02:38Z</dcterms:created>
  <dc:creator>Patricia Anderson</dc:creator>
  <dc:description/>
  <dc:language>en-US</dc:language>
  <cp:lastModifiedBy>sstock</cp:lastModifiedBy>
  <cp:lastPrinted>2001-07-23T13:17:17Z</cp:lastPrinted>
  <dcterms:modified xsi:type="dcterms:W3CDTF">2001-09-06T15:15:56Z</dcterms:modified>
  <cp:revision>0</cp:revision>
  <dc:subject/>
  <dc:title/>
</cp:coreProperties>
</file>