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alysis" sheetId="1" state="visible" r:id="rId3"/>
    <sheet name="ENA and J2 JE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<sst xmlns="http://schemas.openxmlformats.org/spreadsheetml/2006/main" count="62" uniqueCount="39">
  <si>
    <t xml:space="preserve">Pioneer Chlor</t>
  </si>
  <si>
    <t xml:space="preserve">Sale Calculation</t>
  </si>
  <si>
    <t xml:space="preserve">09/25/01</t>
  </si>
  <si>
    <t xml:space="preserve">If ENA (Condor) and Jedi II each receive 50% of total proceeds:</t>
  </si>
  <si>
    <t xml:space="preserve">Gross</t>
  </si>
  <si>
    <t xml:space="preserve">ENA (Condor)</t>
  </si>
  <si>
    <t xml:space="preserve">Jedi II</t>
  </si>
  <si>
    <t xml:space="preserve">Total</t>
  </si>
  <si>
    <t xml:space="preserve">Net to ENA</t>
  </si>
  <si>
    <t xml:space="preserve">Proceeds</t>
  </si>
  <si>
    <t xml:space="preserve">Less:</t>
  </si>
  <si>
    <t xml:space="preserve">   Carry Value</t>
  </si>
  <si>
    <t xml:space="preserve">   Interest Receivable</t>
  </si>
  <si>
    <t xml:space="preserve">Gain on Sale</t>
  </si>
  <si>
    <t xml:space="preserve">Less estimated transaction costs:</t>
  </si>
  <si>
    <t xml:space="preserve">   Out of Pocket (legal, other)</t>
  </si>
  <si>
    <t xml:space="preserve">   CSFB fee (.5% of total proceeds)</t>
  </si>
  <si>
    <t xml:space="preserve">     Total estimated transaction costs</t>
  </si>
  <si>
    <t xml:space="preserve">=Net gain on sale after transaction costs</t>
  </si>
  <si>
    <t xml:space="preserve">If ENA (Condor) receives proceeds from Jedi II to cover Jedi II's share of estimated transaction costs:</t>
  </si>
  <si>
    <t xml:space="preserve">ENA (Condor) Journal Entry for Gain on Sale:</t>
  </si>
  <si>
    <t xml:space="preserve">Debits</t>
  </si>
  <si>
    <t xml:space="preserve">Credits</t>
  </si>
  <si>
    <t xml:space="preserve">P&amp;L</t>
  </si>
  <si>
    <t xml:space="preserve">Cash</t>
  </si>
  <si>
    <t xml:space="preserve">Cash (from J2 - Legal)</t>
  </si>
  <si>
    <t xml:space="preserve">Cash (from J2 - CSFB)</t>
  </si>
  <si>
    <t xml:space="preserve">Expense (CSFB at 50 bps)</t>
  </si>
  <si>
    <t xml:space="preserve">     Merchant Investment carry value</t>
  </si>
  <si>
    <t xml:space="preserve">     Interest Receivable</t>
  </si>
  <si>
    <t xml:space="preserve">     Legal Expense reimbursement from J2</t>
  </si>
  <si>
    <t xml:space="preserve">     Accrued Payable for CSFB at 50 bps</t>
  </si>
  <si>
    <t xml:space="preserve">     Gain on Sale</t>
  </si>
  <si>
    <t xml:space="preserve">          Total P&amp;L for gain on sale</t>
  </si>
  <si>
    <t xml:space="preserve">Jedi II Journal Entry for Gain on Sale:</t>
  </si>
  <si>
    <t xml:space="preserve">Legal Expense (estimated reimbursement to ENA)</t>
  </si>
  <si>
    <t xml:space="preserve">     Cash (to ENA - Legal)</t>
  </si>
  <si>
    <t xml:space="preserve">     Cash (to ENA - CSFB)</t>
  </si>
  <si>
    <t xml:space="preserve">Total gain on sale, net to ENA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</si>
</sst>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4.99"/>
    <col collapsed="false" customWidth="true" hidden="false" outlineLevel="0" max="2" min="2" style="0" width="2.7"/>
    <col collapsed="false" customWidth="true" hidden="false" outlineLevel="0" max="5" min="3" style="1" width="14.99"/>
    <col collapsed="false" customWidth="true" hidden="false" outlineLevel="0" max="6" min="6" style="1" width="2.7"/>
    <col collapsed="false" customWidth="true" hidden="false" outlineLevel="0" max="7" min="7" style="1" width="14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">
        <v>1</v>
      </c>
    </row>
    <row r="3" customFormat="false" ht="15.75" hidden="false" customHeight="false" outlineLevel="0" collapsed="false">
      <c r="A3" s="2" t="s">
        <v>2</v>
      </c>
    </row>
    <row r="4" customFormat="false" ht="15.75" hidden="false" customHeight="false" outlineLevel="0" collapsed="false">
      <c r="A4" s="2"/>
    </row>
    <row r="5" customFormat="false" ht="15.75" hidden="false" customHeight="false" outlineLevel="0" collapsed="false">
      <c r="A5" s="2"/>
    </row>
    <row r="6" customFormat="false" ht="15.75" hidden="false" customHeight="false" outlineLevel="0" collapsed="false">
      <c r="A6" s="2"/>
    </row>
    <row r="7" customFormat="false" ht="12.75" hidden="false" customHeight="false" outlineLevel="0" collapsed="false">
      <c r="A7" s="3" t="s">
        <v>3</v>
      </c>
    </row>
    <row r="8" customFormat="false" ht="13.5" hidden="false" customHeight="false" outlineLevel="0" collapsed="false"/>
    <row r="9" customFormat="false" ht="13.5" hidden="false" customHeight="false" outlineLevel="0" collapsed="false">
      <c r="C9" s="4" t="s">
        <v>4</v>
      </c>
      <c r="D9" s="4"/>
      <c r="E9" s="4"/>
      <c r="F9" s="5"/>
    </row>
    <row r="10" customFormat="false" ht="13.5" hidden="false" customHeight="false" outlineLevel="0" collapsed="false">
      <c r="C10" s="6" t="s">
        <v>5</v>
      </c>
      <c r="D10" s="6" t="s">
        <v>6</v>
      </c>
      <c r="E10" s="6" t="s">
        <v>7</v>
      </c>
      <c r="F10" s="7"/>
      <c r="G10" s="4" t="s">
        <v>8</v>
      </c>
    </row>
    <row r="11" customFormat="false" ht="12.75" hidden="false" customHeight="false" outlineLevel="0" collapsed="false">
      <c r="A11" s="0" t="s">
        <v>9</v>
      </c>
      <c r="C11" s="8" t="n">
        <v>10375000</v>
      </c>
      <c r="D11" s="8" t="n">
        <v>10375000</v>
      </c>
      <c r="E11" s="8" t="n">
        <f aca="false">SUM(C11:D11)</f>
        <v>20750000</v>
      </c>
      <c r="G11" s="8" t="n">
        <f aca="false">C11+0.5*D11</f>
        <v>15562500</v>
      </c>
    </row>
    <row r="12" customFormat="false" ht="12.75" hidden="false" customHeight="false" outlineLevel="0" collapsed="false">
      <c r="A12" s="0" t="s">
        <v>10</v>
      </c>
    </row>
    <row r="13" customFormat="false" ht="12.75" hidden="false" customHeight="false" outlineLevel="0" collapsed="false">
      <c r="A13" s="0" t="s">
        <v>11</v>
      </c>
      <c r="C13" s="1" t="n">
        <v>9267000.33</v>
      </c>
      <c r="D13" s="1" t="n">
        <v>9267000</v>
      </c>
      <c r="E13" s="1" t="n">
        <f aca="false">SUM(C13:D13)</f>
        <v>18534000.33</v>
      </c>
      <c r="G13" s="1" t="n">
        <f aca="false">E13*0.75</f>
        <v>13900500.2475</v>
      </c>
    </row>
    <row r="14" customFormat="false" ht="12.75" hidden="false" customHeight="false" outlineLevel="0" collapsed="false">
      <c r="A14" s="0" t="s">
        <v>12</v>
      </c>
      <c r="C14" s="9" t="n">
        <v>633378.63</v>
      </c>
      <c r="D14" s="9" t="n">
        <v>633378.63</v>
      </c>
      <c r="E14" s="9" t="n">
        <f aca="false">SUM(C14:D14)</f>
        <v>1266757.26</v>
      </c>
      <c r="G14" s="9" t="n">
        <f aca="false">E14*0.75</f>
        <v>950067.945</v>
      </c>
    </row>
    <row r="15" customFormat="false" ht="12.75" hidden="false" customHeight="false" outlineLevel="0" collapsed="false">
      <c r="A15" s="0" t="s">
        <v>13</v>
      </c>
      <c r="C15" s="1" t="n">
        <f aca="false">C11-C13-C14</f>
        <v>474621.04</v>
      </c>
      <c r="D15" s="1" t="n">
        <f aca="false">D11-D13-D14</f>
        <v>474621.37</v>
      </c>
      <c r="E15" s="1" t="n">
        <f aca="false">E11-E13-E14</f>
        <v>949242.410000002</v>
      </c>
      <c r="G15" s="1" t="n">
        <f aca="false">G11-G13-G14</f>
        <v>711931.807500001</v>
      </c>
    </row>
    <row r="17" customFormat="false" ht="12.75" hidden="false" customHeight="false" outlineLevel="0" collapsed="false">
      <c r="A17" s="0" t="s">
        <v>14</v>
      </c>
    </row>
    <row r="18" customFormat="false" ht="12.75" hidden="false" customHeight="false" outlineLevel="0" collapsed="false">
      <c r="A18" s="0" t="s">
        <v>15</v>
      </c>
      <c r="C18" s="1" t="n">
        <v>-153000</v>
      </c>
      <c r="D18" s="1" t="n">
        <v>153000</v>
      </c>
      <c r="E18" s="1" t="n">
        <f aca="false">SUM(C18:D18)</f>
        <v>0</v>
      </c>
      <c r="G18" s="1" t="n">
        <f aca="false">C18+0.5*D18</f>
        <v>-76500</v>
      </c>
    </row>
    <row r="19" customFormat="false" ht="12.75" hidden="false" customHeight="false" outlineLevel="0" collapsed="false">
      <c r="A19" s="0" t="s">
        <v>16</v>
      </c>
      <c r="C19" s="9" t="n">
        <f aca="false">C11*0.005</f>
        <v>51875</v>
      </c>
      <c r="D19" s="9" t="n">
        <f aca="false">D11*0.005</f>
        <v>51875</v>
      </c>
      <c r="E19" s="9" t="n">
        <f aca="false">SUM(C19:D19)</f>
        <v>103750</v>
      </c>
      <c r="G19" s="9" t="n">
        <f aca="false">E19*0.75</f>
        <v>77812.5</v>
      </c>
    </row>
    <row r="20" customFormat="false" ht="12.75" hidden="false" customHeight="false" outlineLevel="0" collapsed="false">
      <c r="A20" s="0" t="s">
        <v>17</v>
      </c>
      <c r="C20" s="1" t="n">
        <f aca="false">SUM(C18:C19)</f>
        <v>-101125</v>
      </c>
      <c r="D20" s="1" t="n">
        <f aca="false">SUM(D18:D19)</f>
        <v>204875</v>
      </c>
      <c r="E20" s="1" t="n">
        <f aca="false">SUM(E18:E19)</f>
        <v>103750</v>
      </c>
      <c r="G20" s="1" t="n">
        <f aca="false">SUM(G18:G19)</f>
        <v>1312.5</v>
      </c>
    </row>
    <row r="22" customFormat="false" ht="13.5" hidden="false" customHeight="false" outlineLevel="0" collapsed="false">
      <c r="A22" s="0" t="s">
        <v>18</v>
      </c>
      <c r="C22" s="8" t="n">
        <f aca="false">C15-C20</f>
        <v>575746.04</v>
      </c>
      <c r="D22" s="8" t="n">
        <f aca="false">D15-D20</f>
        <v>269746.37</v>
      </c>
      <c r="E22" s="8" t="n">
        <f aca="false">E15-E20</f>
        <v>845492.410000002</v>
      </c>
      <c r="G22" s="10" t="n">
        <f aca="false">G15-G20</f>
        <v>710619.307500001</v>
      </c>
    </row>
    <row r="23" customFormat="false" ht="13.5" hidden="false" customHeight="false" outlineLevel="0" collapsed="false"/>
    <row r="26" customFormat="false" ht="12.75" hidden="false" customHeight="false" outlineLevel="0" collapsed="false">
      <c r="A26" s="3" t="s">
        <v>19</v>
      </c>
    </row>
    <row r="27" customFormat="false" ht="13.5" hidden="false" customHeight="false" outlineLevel="0" collapsed="false"/>
    <row r="28" customFormat="false" ht="13.5" hidden="false" customHeight="false" outlineLevel="0" collapsed="false">
      <c r="C28" s="4" t="s">
        <v>4</v>
      </c>
      <c r="D28" s="4"/>
      <c r="E28" s="4"/>
      <c r="F28" s="5"/>
    </row>
    <row r="29" customFormat="false" ht="13.5" hidden="false" customHeight="false" outlineLevel="0" collapsed="false">
      <c r="C29" s="6" t="s">
        <v>5</v>
      </c>
      <c r="D29" s="6" t="s">
        <v>6</v>
      </c>
      <c r="E29" s="6" t="s">
        <v>7</v>
      </c>
      <c r="F29" s="7"/>
      <c r="G29" s="4" t="s">
        <v>8</v>
      </c>
    </row>
    <row r="30" customFormat="false" ht="12.75" hidden="false" customHeight="false" outlineLevel="0" collapsed="false">
      <c r="A30" s="0" t="s">
        <v>9</v>
      </c>
      <c r="C30" s="8" t="n">
        <f aca="false">10375000+153000+51875</f>
        <v>10579875</v>
      </c>
      <c r="D30" s="8" t="n">
        <f aca="false">10375000-153000-51875</f>
        <v>10170125</v>
      </c>
      <c r="E30" s="8" t="n">
        <f aca="false">SUM(C30:D30)</f>
        <v>20750000</v>
      </c>
      <c r="G30" s="8" t="n">
        <f aca="false">E30*0.75</f>
        <v>15562500</v>
      </c>
    </row>
    <row r="31" customFormat="false" ht="12.75" hidden="false" customHeight="false" outlineLevel="0" collapsed="false">
      <c r="A31" s="0" t="s">
        <v>10</v>
      </c>
    </row>
    <row r="32" customFormat="false" ht="12.75" hidden="false" customHeight="false" outlineLevel="0" collapsed="false">
      <c r="A32" s="0" t="s">
        <v>11</v>
      </c>
      <c r="C32" s="1" t="n">
        <v>9267000.33</v>
      </c>
      <c r="D32" s="1" t="n">
        <v>9267000</v>
      </c>
      <c r="E32" s="1" t="n">
        <f aca="false">SUM(C32:D32)</f>
        <v>18534000.33</v>
      </c>
      <c r="G32" s="1" t="n">
        <f aca="false">E32*0.75</f>
        <v>13900500.2475</v>
      </c>
    </row>
    <row r="33" customFormat="false" ht="12.75" hidden="false" customHeight="false" outlineLevel="0" collapsed="false">
      <c r="A33" s="0" t="s">
        <v>12</v>
      </c>
      <c r="C33" s="9" t="n">
        <v>633378.63</v>
      </c>
      <c r="D33" s="9" t="n">
        <v>633378.63</v>
      </c>
      <c r="E33" s="9" t="n">
        <f aca="false">SUM(C33:D33)</f>
        <v>1266757.26</v>
      </c>
      <c r="G33" s="9" t="n">
        <f aca="false">E33*0.75</f>
        <v>950067.945</v>
      </c>
    </row>
    <row r="34" customFormat="false" ht="12.75" hidden="false" customHeight="false" outlineLevel="0" collapsed="false">
      <c r="A34" s="0" t="s">
        <v>13</v>
      </c>
      <c r="C34" s="1" t="n">
        <f aca="false">C30-C32-C33</f>
        <v>679496.04</v>
      </c>
      <c r="D34" s="1" t="n">
        <f aca="false">D30-D32-D33</f>
        <v>269746.37</v>
      </c>
      <c r="E34" s="1" t="n">
        <f aca="false">E30-E32-E33</f>
        <v>949242.410000002</v>
      </c>
      <c r="G34" s="1" t="n">
        <f aca="false">G30-G32-G33</f>
        <v>711931.807500001</v>
      </c>
    </row>
    <row r="36" customFormat="false" ht="12.75" hidden="false" customHeight="false" outlineLevel="0" collapsed="false">
      <c r="A36" s="0" t="s">
        <v>14</v>
      </c>
    </row>
    <row r="37" customFormat="false" ht="12.75" hidden="false" customHeight="false" outlineLevel="0" collapsed="false">
      <c r="A37" s="0" t="s">
        <v>15</v>
      </c>
      <c r="C37" s="1" t="n">
        <v>-153000</v>
      </c>
      <c r="D37" s="1" t="n">
        <v>153000</v>
      </c>
      <c r="E37" s="1" t="n">
        <f aca="false">SUM(C37:D37)</f>
        <v>0</v>
      </c>
      <c r="G37" s="1" t="n">
        <f aca="false">C37+0.5*D37</f>
        <v>-76500</v>
      </c>
    </row>
    <row r="38" customFormat="false" ht="12.75" hidden="false" customHeight="false" outlineLevel="0" collapsed="false">
      <c r="A38" s="0" t="s">
        <v>16</v>
      </c>
      <c r="C38" s="9" t="n">
        <v>51875</v>
      </c>
      <c r="D38" s="9" t="n">
        <v>51875</v>
      </c>
      <c r="E38" s="9" t="n">
        <f aca="false">SUM(C38:D38)</f>
        <v>103750</v>
      </c>
      <c r="G38" s="9" t="n">
        <f aca="false">E38*0.75</f>
        <v>77812.5</v>
      </c>
    </row>
    <row r="39" customFormat="false" ht="12.75" hidden="false" customHeight="false" outlineLevel="0" collapsed="false">
      <c r="A39" s="0" t="s">
        <v>17</v>
      </c>
      <c r="C39" s="1" t="n">
        <f aca="false">SUM(C37:C38)</f>
        <v>-101125</v>
      </c>
      <c r="D39" s="1" t="n">
        <f aca="false">SUM(D37:D38)</f>
        <v>204875</v>
      </c>
      <c r="E39" s="1" t="n">
        <f aca="false">SUM(E37:E38)</f>
        <v>103750</v>
      </c>
      <c r="G39" s="1" t="n">
        <f aca="false">SUM(G37:G38)</f>
        <v>1312.5</v>
      </c>
    </row>
    <row r="41" customFormat="false" ht="13.5" hidden="false" customHeight="false" outlineLevel="0" collapsed="false">
      <c r="A41" s="0" t="s">
        <v>18</v>
      </c>
      <c r="C41" s="8" t="n">
        <f aca="false">C34-C39</f>
        <v>780621.04</v>
      </c>
      <c r="D41" s="8" t="n">
        <f aca="false">D34-D39</f>
        <v>64871.37</v>
      </c>
      <c r="E41" s="8" t="n">
        <f aca="false">E34-E39</f>
        <v>845492.410000002</v>
      </c>
      <c r="G41" s="10" t="n">
        <f aca="false">G34-G39</f>
        <v>710619.307500001</v>
      </c>
    </row>
    <row r="42" customFormat="false" ht="13.5" hidden="false" customHeight="false" outlineLevel="0" collapsed="false"/>
    <row r="44" customFormat="false" ht="12.75" hidden="false" customHeight="false" outlineLevel="0" collapsed="false">
      <c r="C44" s="0"/>
      <c r="D44" s="0"/>
      <c r="E44" s="0"/>
    </row>
    <row r="45" customFormat="false" ht="12.75" hidden="false" customHeight="false" outlineLevel="0" collapsed="false">
      <c r="C45" s="0"/>
      <c r="D45" s="0"/>
      <c r="E45" s="0"/>
    </row>
    <row r="46" customFormat="false" ht="12.75" hidden="false" customHeight="false" outlineLevel="0" collapsed="false">
      <c r="C46" s="0"/>
      <c r="D46" s="0"/>
      <c r="E46" s="0"/>
    </row>
    <row r="47" customFormat="false" ht="12.75" hidden="false" customHeight="false" outlineLevel="0" collapsed="false">
      <c r="C47" s="0"/>
      <c r="D47" s="0"/>
      <c r="E47" s="0"/>
    </row>
    <row r="48" customFormat="false" ht="12.75" hidden="false" customHeight="false" outlineLevel="0" collapsed="false">
      <c r="C48" s="0"/>
      <c r="D48" s="0"/>
      <c r="E48" s="0"/>
    </row>
    <row r="49" customFormat="false" ht="12.75" hidden="false" customHeight="false" outlineLevel="0" collapsed="false">
      <c r="C49" s="0"/>
      <c r="D49" s="0"/>
      <c r="E49" s="0"/>
    </row>
    <row r="50" customFormat="false" ht="12.75" hidden="false" customHeight="false" outlineLevel="0" collapsed="false">
      <c r="C50" s="0"/>
      <c r="D50" s="0"/>
      <c r="E50" s="0"/>
    </row>
    <row r="51" customFormat="false" ht="12.75" hidden="false" customHeight="false" outlineLevel="0" collapsed="false">
      <c r="C51" s="0"/>
      <c r="D51" s="0"/>
      <c r="E51" s="0"/>
    </row>
    <row r="52" customFormat="false" ht="12.75" hidden="false" customHeight="false" outlineLevel="0" collapsed="false">
      <c r="C52" s="0"/>
      <c r="D52" s="0"/>
      <c r="E52" s="0"/>
    </row>
    <row r="53" customFormat="false" ht="12.75" hidden="false" customHeight="false" outlineLevel="0" collapsed="false">
      <c r="C53" s="0"/>
      <c r="D53" s="0"/>
      <c r="E53" s="0"/>
    </row>
    <row r="54" customFormat="false" ht="12.75" hidden="false" customHeight="false" outlineLevel="0" collapsed="false">
      <c r="C54" s="0"/>
      <c r="D54" s="0"/>
      <c r="E54" s="0"/>
    </row>
  </sheetData>
  <mergeCells count="2">
    <mergeCell ref="C9:E9"/>
    <mergeCell ref="C28:E2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5"/>
  <sheetViews>
    <sheetView showFormulas="false" showGridLines="true" showRowColHeaders="true" showZeros="true" rightToLeft="false" tabSelected="true" showOutlineSymbols="true" defaultGridColor="true" view="normal" topLeftCell="A5" colorId="64" zoomScale="100" zoomScaleNormal="100" zoomScalePageLayoutView="100" workbookViewId="0">
      <selection pane="topLeft" activeCell="H21" activeCellId="0" sqref="H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13"/>
    <col collapsed="false" customWidth="true" hidden="false" outlineLevel="0" max="2" min="2" style="0" width="2.56"/>
    <col collapsed="false" customWidth="true" hidden="false" outlineLevel="0" max="4" min="3" style="1" width="13.99"/>
    <col collapsed="false" customWidth="true" hidden="false" outlineLevel="0" max="5" min="5" style="0" width="3.7"/>
    <col collapsed="false" customWidth="true" hidden="false" outlineLevel="0" max="6" min="6" style="0" width="12.28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/>
    </row>
    <row r="3" customFormat="false" ht="15.75" hidden="false" customHeight="false" outlineLevel="0" collapsed="false">
      <c r="A3" s="2"/>
    </row>
    <row r="4" customFormat="false" ht="15.75" hidden="false" customHeight="false" outlineLevel="0" collapsed="false">
      <c r="A4" s="2" t="s">
        <v>20</v>
      </c>
    </row>
    <row r="6" customFormat="false" ht="12.75" hidden="false" customHeight="false" outlineLevel="0" collapsed="false">
      <c r="F6" s="11" t="s">
        <v>8</v>
      </c>
    </row>
    <row r="7" customFormat="false" ht="12.75" hidden="false" customHeight="false" outlineLevel="0" collapsed="false">
      <c r="C7" s="6" t="s">
        <v>21</v>
      </c>
      <c r="D7" s="6" t="s">
        <v>22</v>
      </c>
      <c r="F7" s="12" t="s">
        <v>23</v>
      </c>
    </row>
    <row r="8" customFormat="false" ht="12.75" hidden="false" customHeight="false" outlineLevel="0" collapsed="false">
      <c r="A8" s="0" t="s">
        <v>24</v>
      </c>
      <c r="C8" s="1" t="n">
        <f aca="false">20750000*0.5</f>
        <v>10375000</v>
      </c>
    </row>
    <row r="9" customFormat="false" ht="12.75" hidden="false" customHeight="false" outlineLevel="0" collapsed="false">
      <c r="A9" s="0" t="s">
        <v>25</v>
      </c>
      <c r="C9" s="1" t="n">
        <v>153000</v>
      </c>
    </row>
    <row r="10" customFormat="false" ht="12.75" hidden="false" customHeight="false" outlineLevel="0" collapsed="false">
      <c r="A10" s="0" t="s">
        <v>26</v>
      </c>
      <c r="C10" s="1" t="n">
        <v>51875</v>
      </c>
    </row>
    <row r="11" customFormat="false" ht="12.75" hidden="false" customHeight="false" outlineLevel="0" collapsed="false">
      <c r="A11" s="0" t="s">
        <v>27</v>
      </c>
      <c r="C11" s="13" t="n">
        <v>51875</v>
      </c>
      <c r="F11" s="1" t="n">
        <f aca="false">-C11</f>
        <v>-51875</v>
      </c>
    </row>
    <row r="12" customFormat="false" ht="12.75" hidden="false" customHeight="false" outlineLevel="0" collapsed="false">
      <c r="A12" s="0" t="s">
        <v>28</v>
      </c>
      <c r="D12" s="1" t="n">
        <v>9267000.33</v>
      </c>
    </row>
    <row r="13" customFormat="false" ht="12.75" hidden="false" customHeight="false" outlineLevel="0" collapsed="false">
      <c r="A13" s="0" t="s">
        <v>29</v>
      </c>
      <c r="D13" s="1" t="n">
        <v>633378.63</v>
      </c>
    </row>
    <row r="14" customFormat="false" ht="12.75" hidden="false" customHeight="false" outlineLevel="0" collapsed="false">
      <c r="A14" s="0" t="s">
        <v>30</v>
      </c>
      <c r="D14" s="13" t="n">
        <v>153000</v>
      </c>
      <c r="F14" s="1" t="n">
        <f aca="false">D14</f>
        <v>153000</v>
      </c>
    </row>
    <row r="15" customFormat="false" ht="12.75" hidden="false" customHeight="false" outlineLevel="0" collapsed="false">
      <c r="A15" s="0" t="s">
        <v>31</v>
      </c>
      <c r="D15" s="1" t="n">
        <f aca="false">SUM(C10:C11)</f>
        <v>103750</v>
      </c>
    </row>
    <row r="16" customFormat="false" ht="12.75" hidden="false" customHeight="false" outlineLevel="0" collapsed="false">
      <c r="A16" s="0" t="s">
        <v>32</v>
      </c>
      <c r="C16" s="9"/>
      <c r="D16" s="14" t="n">
        <f aca="false">SUM(C8:C11)-SUM(D12:D15)</f>
        <v>474621.039999999</v>
      </c>
      <c r="F16" s="9" t="n">
        <f aca="false">D16</f>
        <v>474621.039999999</v>
      </c>
    </row>
    <row r="17" customFormat="false" ht="12.75" hidden="false" customHeight="false" outlineLevel="0" collapsed="false">
      <c r="C17" s="1" t="n">
        <f aca="false">SUM(C8:C16)</f>
        <v>10631750</v>
      </c>
      <c r="D17" s="1" t="n">
        <f aca="false">SUM(D8:D16)</f>
        <v>10631750</v>
      </c>
    </row>
    <row r="18" customFormat="false" ht="13.5" hidden="false" customHeight="false" outlineLevel="0" collapsed="false">
      <c r="A18" s="0" t="s">
        <v>33</v>
      </c>
      <c r="F18" s="10" t="n">
        <f aca="false">SUM(F11:F16)</f>
        <v>575746.039999999</v>
      </c>
    </row>
    <row r="19" customFormat="false" ht="13.5" hidden="false" customHeight="false" outlineLevel="0" collapsed="false"/>
    <row r="21" customFormat="false" ht="15.75" hidden="false" customHeight="false" outlineLevel="0" collapsed="false">
      <c r="A21" s="2" t="s">
        <v>34</v>
      </c>
    </row>
    <row r="23" customFormat="false" ht="12.75" hidden="false" customHeight="false" outlineLevel="0" collapsed="false">
      <c r="A23" s="0" t="s">
        <v>24</v>
      </c>
      <c r="C23" s="1" t="n">
        <v>10375000</v>
      </c>
      <c r="F23" s="1"/>
    </row>
    <row r="24" customFormat="false" ht="12.75" hidden="false" customHeight="false" outlineLevel="0" collapsed="false">
      <c r="A24" s="0" t="s">
        <v>27</v>
      </c>
      <c r="C24" s="13" t="n">
        <v>51875</v>
      </c>
      <c r="F24" s="1" t="n">
        <f aca="false">-C24*0.5</f>
        <v>-25937.5</v>
      </c>
    </row>
    <row r="25" customFormat="false" ht="12.75" hidden="false" customHeight="false" outlineLevel="0" collapsed="false">
      <c r="A25" s="0" t="s">
        <v>35</v>
      </c>
      <c r="C25" s="13" t="n">
        <v>153000</v>
      </c>
      <c r="F25" s="1" t="n">
        <f aca="false">-C25*0.5</f>
        <v>-76500</v>
      </c>
    </row>
    <row r="26" customFormat="false" ht="12.75" hidden="false" customHeight="false" outlineLevel="0" collapsed="false">
      <c r="A26" s="0" t="s">
        <v>36</v>
      </c>
      <c r="D26" s="1" t="n">
        <v>153000</v>
      </c>
      <c r="F26" s="1"/>
    </row>
    <row r="27" customFormat="false" ht="12.75" hidden="false" customHeight="false" outlineLevel="0" collapsed="false">
      <c r="A27" s="0" t="s">
        <v>37</v>
      </c>
      <c r="D27" s="1" t="n">
        <v>51875</v>
      </c>
      <c r="F27" s="1"/>
    </row>
    <row r="28" customFormat="false" ht="12.75" hidden="false" customHeight="false" outlineLevel="0" collapsed="false">
      <c r="A28" s="0" t="s">
        <v>28</v>
      </c>
      <c r="D28" s="1" t="n">
        <v>9267000</v>
      </c>
      <c r="F28" s="1"/>
    </row>
    <row r="29" customFormat="false" ht="12.75" hidden="false" customHeight="false" outlineLevel="0" collapsed="false">
      <c r="A29" s="0" t="s">
        <v>29</v>
      </c>
      <c r="D29" s="1" t="n">
        <v>633378.63</v>
      </c>
      <c r="F29" s="1"/>
    </row>
    <row r="30" customFormat="false" ht="12.75" hidden="false" customHeight="false" outlineLevel="0" collapsed="false">
      <c r="A30" s="0" t="s">
        <v>32</v>
      </c>
      <c r="C30" s="9"/>
      <c r="D30" s="14" t="n">
        <f aca="false">SUM(C23:C25)-SUM(D26:D29)</f>
        <v>474621.369999999</v>
      </c>
      <c r="F30" s="9" t="n">
        <f aca="false">D30*0.5</f>
        <v>237310.685</v>
      </c>
    </row>
    <row r="31" customFormat="false" ht="12.75" hidden="false" customHeight="false" outlineLevel="0" collapsed="false">
      <c r="C31" s="1" t="n">
        <f aca="false">SUM(C23:C30)</f>
        <v>10579875</v>
      </c>
      <c r="D31" s="1" t="n">
        <f aca="false">SUM(D23:D30)</f>
        <v>10579875</v>
      </c>
      <c r="F31" s="1"/>
    </row>
    <row r="32" customFormat="false" ht="13.5" hidden="false" customHeight="false" outlineLevel="0" collapsed="false">
      <c r="A32" s="0" t="s">
        <v>33</v>
      </c>
      <c r="F32" s="10" t="n">
        <f aca="false">SUM(F24:F30)</f>
        <v>134873.185</v>
      </c>
    </row>
    <row r="33" customFormat="false" ht="13.5" hidden="false" customHeight="false" outlineLevel="0" collapsed="false"/>
    <row r="34" customFormat="false" ht="13.5" hidden="false" customHeight="false" outlineLevel="0" collapsed="false">
      <c r="A34" s="0" t="s">
        <v>38</v>
      </c>
      <c r="F34" s="15" t="n">
        <f aca="false">F18+F32</f>
        <v>710619.224999999</v>
      </c>
    </row>
    <row r="35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2001-09-25T11:13:52Z</dcterms:created>
  <dc:creator>Pamela Becton</dc:creator>
  <dc:description/>
  <dc:language>en-US</dc:language>
  <cp:lastModifiedBy>Pamela Becton</cp:lastModifiedBy>
  <cp:lastPrinted>2001-09-25T18:59:51Z</cp:lastPrinted>
  <dcterms:modified xsi:type="dcterms:W3CDTF">2001-09-25T20:40:22Z</dcterms:modified>
  <cp:revision>0</cp:revision>
  <dc:subject/>
  <dc:title/>
</cp:coreProperties>
</file>