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" sheetId="1" state="visible" r:id="rId3"/>
    <sheet name="May" sheetId="2" state="visible" r:id="rId4"/>
    <sheet name="June" sheetId="3" state="visible" r:id="rId5"/>
    <sheet name="July NSS" sheetId="4" state="visible" r:id="rId6"/>
    <sheet name="July EPMI" sheetId="5" state="visible" r:id="rId7"/>
    <sheet name="August NSS" sheetId="6" state="visible" r:id="rId8"/>
    <sheet name="WACOG" sheetId="7" state="visible" r:id="rId9"/>
  </sheets>
  <definedNames>
    <definedName function="false" hidden="false" localSheetId="0" name="_xlnm.Print_Area" vbProcedure="false">April!$A$1:$J$33</definedName>
    <definedName function="false" hidden="false" localSheetId="0" name="_xlnm.Print_Titles" vbProcedure="false">April!$1:$4</definedName>
    <definedName function="false" hidden="false" localSheetId="5" name="_xlnm.Print_Area" vbProcedure="false">'August NSS'!$A$5:$J$279</definedName>
    <definedName function="false" hidden="false" localSheetId="5" name="_xlnm.Print_Titles" vbProcedure="false">'August NSS'!$1:$7</definedName>
    <definedName function="false" hidden="false" localSheetId="3" name="_xlnm.Print_Area" vbProcedure="false">'July NSS'!$A$1:$I$315</definedName>
    <definedName function="false" hidden="false" localSheetId="3" name="_xlnm.Print_Titles" vbProcedure="false">'July NSS'!$1:$7</definedName>
    <definedName function="false" hidden="true" localSheetId="3" name="_xlnm._FilterDatabase" vbProcedure="false">'July NSS'!$A$7:$I$313</definedName>
    <definedName function="false" hidden="false" localSheetId="2" name="_xlnm.Print_Area" vbProcedure="false">June!$A$1:$K$100</definedName>
    <definedName function="false" hidden="false" localSheetId="1" name="_xlnm.Print_Area" vbProcedure="false">May!$A$1:$L$110</definedName>
    <definedName function="false" hidden="false" localSheetId="1" name="_xlnm.Print_Titles" vbProcedure="false">May!$1:$7</definedName>
    <definedName function="false" hidden="false" localSheetId="5" name="Excel_BuiltIn__FilterDatabase" vbProcedure="false">'August NSS'!$A$143:$L$278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<sst xmlns="http://schemas.openxmlformats.org/spreadsheetml/2006/main" count="5128" uniqueCount="60">
  <si>
    <t xml:space="preserve">Enron Midwest NSS Program I and Program II</t>
  </si>
  <si>
    <t xml:space="preserve">April Physical Gas (Transactions with ENA and Transactions with PGLC)</t>
  </si>
  <si>
    <t xml:space="preserve">Transaction </t>
  </si>
  <si>
    <t xml:space="preserve">Buy or Sell  </t>
  </si>
  <si>
    <t xml:space="preserve">Daily</t>
  </si>
  <si>
    <t xml:space="preserve">Total Monthly</t>
  </si>
  <si>
    <t xml:space="preserve">Price Per</t>
  </si>
  <si>
    <t xml:space="preserve">Total Purchase</t>
  </si>
  <si>
    <t xml:space="preserve">EMW</t>
  </si>
  <si>
    <t xml:space="preserve">Date</t>
  </si>
  <si>
    <t xml:space="preserve">Counterparty</t>
  </si>
  <si>
    <t xml:space="preserve">EMW Perspective</t>
  </si>
  <si>
    <t xml:space="preserve">Program</t>
  </si>
  <si>
    <t xml:space="preserve">Location</t>
  </si>
  <si>
    <t xml:space="preserve">Volume</t>
  </si>
  <si>
    <t xml:space="preserve">MMBTU</t>
  </si>
  <si>
    <t xml:space="preserve">or Sale</t>
  </si>
  <si>
    <t xml:space="preserve">Sitara</t>
  </si>
  <si>
    <t xml:space="preserve">ENA</t>
  </si>
  <si>
    <t xml:space="preserve">B</t>
  </si>
  <si>
    <t xml:space="preserve">II</t>
  </si>
  <si>
    <t xml:space="preserve">Louisiana</t>
  </si>
  <si>
    <t xml:space="preserve">Midcontinent</t>
  </si>
  <si>
    <t xml:space="preserve">I</t>
  </si>
  <si>
    <t xml:space="preserve">S</t>
  </si>
  <si>
    <t xml:space="preserve">ENA Total</t>
  </si>
  <si>
    <t xml:space="preserve">PGLC</t>
  </si>
  <si>
    <t xml:space="preserve">TXOK</t>
  </si>
  <si>
    <t xml:space="preserve">PGLC Total</t>
  </si>
  <si>
    <t xml:space="preserve">Grand Total</t>
  </si>
  <si>
    <t xml:space="preserve">Non Program Buys and Sells to PGLC</t>
  </si>
  <si>
    <t xml:space="preserve">May Physical Gas (Transactions with ENA and Transactions with PGLC)</t>
  </si>
  <si>
    <t xml:space="preserve">Tagg</t>
  </si>
  <si>
    <t xml:space="preserve">NSS</t>
  </si>
  <si>
    <t xml:space="preserve">NB4304</t>
  </si>
  <si>
    <t xml:space="preserve">NB9451</t>
  </si>
  <si>
    <t xml:space="preserve">NB4011</t>
  </si>
  <si>
    <t xml:space="preserve">NE3041</t>
  </si>
  <si>
    <t xml:space="preserve">ND8936</t>
  </si>
  <si>
    <t xml:space="preserve">NC5208</t>
  </si>
  <si>
    <t xml:space="preserve">B Total</t>
  </si>
  <si>
    <t xml:space="preserve">S Total</t>
  </si>
  <si>
    <t xml:space="preserve">Asset Opt</t>
  </si>
  <si>
    <t xml:space="preserve">Amarillo</t>
  </si>
  <si>
    <t xml:space="preserve">Total EMW Profit or Loss to be Invoiced In June</t>
  </si>
  <si>
    <t xml:space="preserve">June Physical Gas (Transactions with ENA and Transactions with PGLC)</t>
  </si>
  <si>
    <t xml:space="preserve">Flow </t>
  </si>
  <si>
    <t xml:space="preserve">NGI-Chi.Gate</t>
  </si>
  <si>
    <t xml:space="preserve">Wilton</t>
  </si>
  <si>
    <t xml:space="preserve">EPMI DPGLD</t>
  </si>
  <si>
    <t xml:space="preserve">NPBL Peoples D-105-WL</t>
  </si>
  <si>
    <t xml:space="preserve">July Physical Gas (Transactions with ENA and Transactions with PGLC)</t>
  </si>
  <si>
    <t xml:space="preserve">July Physical Gas (Transactions with ENA and Transactions with EPMI)</t>
  </si>
  <si>
    <t xml:space="preserve"> </t>
  </si>
  <si>
    <t xml:space="preserve">EPMI</t>
  </si>
  <si>
    <t xml:space="preserve">August Physical Gas (Transactions with ENA and Transactions with PGLC)</t>
  </si>
  <si>
    <t xml:space="preserve">ENA </t>
  </si>
  <si>
    <t xml:space="preserve">LOUISIANA</t>
  </si>
  <si>
    <t xml:space="preserve">MIDCON</t>
  </si>
  <si>
    <t xml:space="preserve">STX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</si>
</sst>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/dd/yy"/>
    <numFmt numFmtId="166" formatCode="[$-409]#,##0_);[RED]\(#,##0\)"/>
    <numFmt numFmtId="167" formatCode="#,##0.0000_);[RED]\(#,##0.0000\)"/>
    <numFmt numFmtId="168" formatCode="[$-409]d\-mmm\-yy"/>
    <numFmt numFmtId="169" formatCode="_(\$* #,##0.00_);_(\$* \(#,##0.00\);_(\$* \-??_);_(@_)"/>
    <numFmt numFmtId="170" formatCode="\$#,##0_);[RED]&quot;($&quot;#,##0\)"/>
    <numFmt numFmtId="171" formatCode="\$#,##0.00_);[RED]&quot;($&quot;#,##0.00\)"/>
    <numFmt numFmtId="172" formatCode="0"/>
    <numFmt numFmtId="173" formatCode="[$-409]#,##0.00_);[RED]\(#,##0.00\)"/>
    <numFmt numFmtId="174" formatCode="0.000"/>
    <numFmt numFmtId="175" formatCode="[$-409]m/d/yyyy"/>
    <numFmt numFmtId="176" formatCode="\$#,##0.0000_);[RED]&quot;($&quot;#,##0.0000\)"/>
    <numFmt numFmtId="177" formatCode="[$-409]mmm\-yy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2" outlineLevelCol="0"/>
  <cols>
    <col collapsed="false" customWidth="true" hidden="false" outlineLevel="0" max="1" min="1" style="1" width="11.49"/>
    <col collapsed="false" customWidth="true" hidden="false" outlineLevel="0" max="2" min="2" style="2" width="11.99"/>
    <col collapsed="false" customWidth="true" hidden="false" outlineLevel="0" max="3" min="3" style="2" width="17.74"/>
    <col collapsed="false" customWidth="true" hidden="false" outlineLevel="0" max="4" min="4" style="2" width="9.49"/>
    <col collapsed="false" customWidth="true" hidden="false" outlineLevel="0" max="5" min="5" style="0" width="11.74"/>
    <col collapsed="false" customWidth="true" hidden="false" outlineLevel="0" max="6" min="6" style="3" width="9.99"/>
    <col collapsed="false" customWidth="true" hidden="false" outlineLevel="0" max="7" min="7" style="3" width="13.24"/>
    <col collapsed="false" customWidth="true" hidden="false" outlineLevel="0" max="8" min="8" style="4" width="9.86"/>
    <col collapsed="false" customWidth="true" hidden="false" outlineLevel="0" max="9" min="9" style="3" width="14.37"/>
    <col collapsed="false" customWidth="true" hidden="false" outlineLevel="0" max="10" min="10" style="2" width="8.99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8"/>
      <c r="G1" s="8"/>
      <c r="H1" s="9"/>
      <c r="I1" s="8"/>
      <c r="J1" s="6"/>
    </row>
    <row r="2" customFormat="false" ht="15.75" hidden="false" customHeight="false" outlineLevel="0" collapsed="false">
      <c r="A2" s="5" t="s">
        <v>1</v>
      </c>
      <c r="B2" s="6"/>
      <c r="C2" s="6"/>
      <c r="D2" s="6"/>
      <c r="E2" s="7"/>
      <c r="F2" s="8"/>
      <c r="G2" s="8"/>
      <c r="H2" s="9"/>
      <c r="I2" s="8"/>
      <c r="J2" s="6"/>
    </row>
    <row r="3" customFormat="false" ht="15.75" hidden="false" customHeight="false" outlineLevel="0" collapsed="false">
      <c r="A3" s="5" t="n">
        <v>36656</v>
      </c>
      <c r="B3" s="10"/>
      <c r="C3" s="6"/>
      <c r="D3" s="6"/>
      <c r="E3" s="7"/>
      <c r="F3" s="8"/>
      <c r="G3" s="8"/>
      <c r="H3" s="9"/>
      <c r="I3" s="8"/>
      <c r="J3" s="6"/>
    </row>
    <row r="6" customFormat="false" ht="15.75" hidden="false" customHeight="false" outlineLevel="0" collapsed="false">
      <c r="A6" s="11" t="s">
        <v>2</v>
      </c>
      <c r="B6" s="6"/>
      <c r="C6" s="6" t="s">
        <v>3</v>
      </c>
      <c r="D6" s="6"/>
      <c r="E6" s="7"/>
      <c r="F6" s="12" t="s">
        <v>4</v>
      </c>
      <c r="G6" s="12" t="s">
        <v>5</v>
      </c>
      <c r="H6" s="9" t="s">
        <v>6</v>
      </c>
      <c r="I6" s="12" t="s">
        <v>7</v>
      </c>
      <c r="J6" s="6" t="s">
        <v>8</v>
      </c>
    </row>
    <row r="7" customFormat="false" ht="15.75" hidden="false" customHeight="false" outlineLevel="2" collapsed="false">
      <c r="A7" s="11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12" t="s">
        <v>14</v>
      </c>
      <c r="G7" s="12" t="s">
        <v>14</v>
      </c>
      <c r="H7" s="9" t="s">
        <v>15</v>
      </c>
      <c r="I7" s="12" t="s">
        <v>16</v>
      </c>
      <c r="J7" s="6" t="s">
        <v>17</v>
      </c>
    </row>
    <row r="8" customFormat="false" ht="15.75" hidden="false" customHeight="false" outlineLevel="2" collapsed="false">
      <c r="A8" s="1" t="n">
        <v>36614</v>
      </c>
      <c r="B8" s="2" t="s">
        <v>18</v>
      </c>
      <c r="C8" s="2" t="s">
        <v>19</v>
      </c>
      <c r="D8" s="2" t="s">
        <v>20</v>
      </c>
      <c r="E8" s="13" t="s">
        <v>21</v>
      </c>
      <c r="F8" s="3" t="n">
        <v>15255</v>
      </c>
      <c r="G8" s="3" t="n">
        <f aca="false">IF(C8="B",F8*30,(F8*30*-1))</f>
        <v>457650</v>
      </c>
      <c r="H8" s="4" t="n">
        <v>2.855</v>
      </c>
      <c r="I8" s="3" t="n">
        <f aca="false">IF(G8&gt;0,((G8*H8)*-1),((G8*H8)*-1))</f>
        <v>-1306590.75</v>
      </c>
    </row>
    <row r="9" customFormat="false" ht="15.75" hidden="false" customHeight="false" outlineLevel="2" collapsed="false">
      <c r="A9" s="1" t="n">
        <v>36614</v>
      </c>
      <c r="B9" s="2" t="s">
        <v>18</v>
      </c>
      <c r="C9" s="2" t="s">
        <v>19</v>
      </c>
      <c r="D9" s="2" t="s">
        <v>20</v>
      </c>
      <c r="E9" s="13" t="s">
        <v>22</v>
      </c>
      <c r="F9" s="3" t="n">
        <v>5085</v>
      </c>
      <c r="G9" s="3" t="n">
        <f aca="false">IF(C9="B",F9*30,(F9*30*-1))</f>
        <v>152550</v>
      </c>
      <c r="H9" s="4" t="n">
        <v>2.805</v>
      </c>
      <c r="I9" s="3" t="n">
        <f aca="false">IF(G9&gt;0,((G9*H9)*-1),((G9*H9)*-1))</f>
        <v>-427902.75</v>
      </c>
    </row>
    <row r="10" customFormat="false" ht="15.75" hidden="false" customHeight="false" outlineLevel="2" collapsed="false">
      <c r="A10" s="1" t="n">
        <v>36588</v>
      </c>
      <c r="B10" s="2" t="s">
        <v>18</v>
      </c>
      <c r="C10" s="2" t="s">
        <v>19</v>
      </c>
      <c r="D10" s="2" t="s">
        <v>23</v>
      </c>
      <c r="E10" s="13" t="s">
        <v>21</v>
      </c>
      <c r="F10" s="3" t="n">
        <v>7620</v>
      </c>
      <c r="G10" s="3" t="n">
        <f aca="false">IF(C10="B",F10*30,(F10*30*-1))</f>
        <v>228600</v>
      </c>
      <c r="H10" s="4" t="n">
        <v>2.7925</v>
      </c>
      <c r="I10" s="3" t="n">
        <f aca="false">IF(G10&gt;0,((G10*H10)*-1),((G10*H10)*-1))</f>
        <v>-638365.5</v>
      </c>
    </row>
    <row r="11" customFormat="false" ht="15.75" hidden="false" customHeight="false" outlineLevel="2" collapsed="false">
      <c r="A11" s="1" t="n">
        <v>36588</v>
      </c>
      <c r="B11" s="2" t="s">
        <v>18</v>
      </c>
      <c r="C11" s="2" t="s">
        <v>19</v>
      </c>
      <c r="D11" s="2" t="s">
        <v>23</v>
      </c>
      <c r="E11" s="13" t="s">
        <v>22</v>
      </c>
      <c r="F11" s="3" t="n">
        <v>2540</v>
      </c>
      <c r="G11" s="3" t="n">
        <f aca="false">IF(C11="B",F11*30,(F11*30*-1))</f>
        <v>76200</v>
      </c>
      <c r="H11" s="4" t="n">
        <v>2.725</v>
      </c>
      <c r="I11" s="3" t="n">
        <f aca="false">IF(G11&gt;0,((G11*H11)*-1),((G11*H11)*-1))</f>
        <v>-207645</v>
      </c>
    </row>
    <row r="12" customFormat="false" ht="15.75" hidden="false" customHeight="false" outlineLevel="2" collapsed="false">
      <c r="A12" s="1" t="n">
        <v>36588</v>
      </c>
      <c r="B12" s="2" t="s">
        <v>18</v>
      </c>
      <c r="C12" s="2" t="s">
        <v>19</v>
      </c>
      <c r="D12" s="2" t="s">
        <v>23</v>
      </c>
      <c r="E12" s="13" t="s">
        <v>21</v>
      </c>
      <c r="F12" s="3" t="n">
        <v>12504</v>
      </c>
      <c r="G12" s="3" t="n">
        <f aca="false">IF(C12="B",F12*30,(F12*30*-1))</f>
        <v>375120</v>
      </c>
      <c r="H12" s="4" t="n">
        <v>2.785</v>
      </c>
      <c r="I12" s="3" t="n">
        <f aca="false">IF(G12&gt;0,((G12*H12)*-1),((G12*H12)*-1))</f>
        <v>-1044709.2</v>
      </c>
    </row>
    <row r="13" customFormat="false" ht="15.75" hidden="false" customHeight="false" outlineLevel="2" collapsed="false">
      <c r="A13" s="1" t="n">
        <v>36588</v>
      </c>
      <c r="B13" s="2" t="s">
        <v>18</v>
      </c>
      <c r="C13" s="2" t="s">
        <v>19</v>
      </c>
      <c r="D13" s="2" t="s">
        <v>23</v>
      </c>
      <c r="E13" s="13" t="s">
        <v>22</v>
      </c>
      <c r="F13" s="3" t="n">
        <v>4168</v>
      </c>
      <c r="G13" s="3" t="n">
        <f aca="false">IF(C13="B",F13*30,(F13*30*-1))</f>
        <v>125040</v>
      </c>
      <c r="H13" s="4" t="n">
        <v>2.72</v>
      </c>
      <c r="I13" s="3" t="n">
        <f aca="false">IF(G13&gt;0,((G13*H13)*-1),((G13*H13)*-1))</f>
        <v>-340108.8</v>
      </c>
    </row>
    <row r="14" customFormat="false" ht="15.75" hidden="false" customHeight="false" outlineLevel="2" collapsed="false">
      <c r="A14" s="1" t="n">
        <v>36624</v>
      </c>
      <c r="B14" s="2" t="s">
        <v>18</v>
      </c>
      <c r="C14" s="2" t="s">
        <v>24</v>
      </c>
      <c r="D14" s="2" t="s">
        <v>20</v>
      </c>
      <c r="E14" s="13" t="s">
        <v>21</v>
      </c>
      <c r="F14" s="3" t="n">
        <v>1000</v>
      </c>
      <c r="G14" s="3" t="n">
        <f aca="false">IF(C14="B",F14*30,(F14*30*-1))</f>
        <v>-30000</v>
      </c>
      <c r="H14" s="4" t="n">
        <v>2.94</v>
      </c>
      <c r="I14" s="3" t="n">
        <f aca="false">IF(G14&gt;0,((G14*H14)*-1),((G14*H14)*-1))</f>
        <v>88200</v>
      </c>
    </row>
    <row r="15" customFormat="false" ht="15.75" hidden="false" customHeight="false" outlineLevel="1" collapsed="false">
      <c r="A15" s="11"/>
      <c r="B15" s="6" t="s">
        <v>25</v>
      </c>
      <c r="C15" s="6"/>
      <c r="D15" s="6"/>
      <c r="E15" s="14"/>
      <c r="F15" s="8"/>
      <c r="G15" s="8" t="n">
        <f aca="false">SUBTOTAL(9,G8:G14)</f>
        <v>1385160</v>
      </c>
      <c r="H15" s="9"/>
      <c r="I15" s="8" t="n">
        <f aca="false">SUBTOTAL(9,I8:I14)</f>
        <v>-3877122</v>
      </c>
      <c r="J15" s="6"/>
    </row>
    <row r="16" customFormat="false" ht="15.75" hidden="false" customHeight="false" outlineLevel="2" collapsed="false">
      <c r="A16" s="15" t="n">
        <v>36614</v>
      </c>
      <c r="B16" s="16" t="s">
        <v>26</v>
      </c>
      <c r="C16" s="16" t="s">
        <v>24</v>
      </c>
      <c r="D16" s="16" t="s">
        <v>20</v>
      </c>
      <c r="E16" s="17" t="s">
        <v>21</v>
      </c>
      <c r="F16" s="18" t="n">
        <v>15255</v>
      </c>
      <c r="G16" s="18" t="n">
        <f aca="false">IF(C16="B",F16*30,(F16*30*-1))</f>
        <v>-457650</v>
      </c>
      <c r="H16" s="19" t="n">
        <v>2.855</v>
      </c>
      <c r="I16" s="18" t="n">
        <f aca="false">IF(G16&gt;0,((G16*H16)*-1),((G16*H16)*-1))</f>
        <v>1306590.75</v>
      </c>
      <c r="J16" s="16" t="n">
        <v>233209</v>
      </c>
    </row>
    <row r="17" customFormat="false" ht="15.75" hidden="false" customHeight="false" outlineLevel="2" collapsed="false">
      <c r="A17" s="15" t="n">
        <v>36614</v>
      </c>
      <c r="B17" s="16" t="s">
        <v>26</v>
      </c>
      <c r="C17" s="16" t="s">
        <v>24</v>
      </c>
      <c r="D17" s="16" t="s">
        <v>20</v>
      </c>
      <c r="E17" s="17" t="s">
        <v>22</v>
      </c>
      <c r="F17" s="18" t="n">
        <v>5085</v>
      </c>
      <c r="G17" s="18" t="n">
        <f aca="false">IF(C17="B",F17*30,(F17*30*-1))</f>
        <v>-152550</v>
      </c>
      <c r="H17" s="19" t="n">
        <v>2.805</v>
      </c>
      <c r="I17" s="18" t="n">
        <f aca="false">IF(G17&gt;0,((G17*H17)*-1),((G17*H17)*-1))</f>
        <v>427902.75</v>
      </c>
      <c r="J17" s="16" t="n">
        <v>233218</v>
      </c>
    </row>
    <row r="18" customFormat="false" ht="15.75" hidden="false" customHeight="false" outlineLevel="2" collapsed="false">
      <c r="A18" s="15" t="n">
        <v>36588</v>
      </c>
      <c r="B18" s="16" t="s">
        <v>26</v>
      </c>
      <c r="C18" s="16" t="s">
        <v>24</v>
      </c>
      <c r="D18" s="16" t="s">
        <v>23</v>
      </c>
      <c r="E18" s="17" t="s">
        <v>21</v>
      </c>
      <c r="F18" s="18" t="n">
        <v>7620</v>
      </c>
      <c r="G18" s="18" t="n">
        <f aca="false">IF(C18="B",F18*30,(F18*30*-1))</f>
        <v>-228600</v>
      </c>
      <c r="H18" s="19" t="n">
        <v>2.7925</v>
      </c>
      <c r="I18" s="18" t="n">
        <f aca="false">IF(G18&gt;0,((G18*H18)*-1),((G18*H18)*-1))</f>
        <v>638365.5</v>
      </c>
      <c r="J18" s="16" t="n">
        <v>233096</v>
      </c>
    </row>
    <row r="19" customFormat="false" ht="15.75" hidden="false" customHeight="false" outlineLevel="2" collapsed="false">
      <c r="A19" s="15" t="n">
        <v>36588</v>
      </c>
      <c r="B19" s="16" t="s">
        <v>26</v>
      </c>
      <c r="C19" s="16" t="s">
        <v>24</v>
      </c>
      <c r="D19" s="16" t="s">
        <v>23</v>
      </c>
      <c r="E19" s="17" t="s">
        <v>22</v>
      </c>
      <c r="F19" s="18" t="n">
        <v>2540</v>
      </c>
      <c r="G19" s="18" t="n">
        <f aca="false">IF(C19="B",F19*30,(F19*30*-1))</f>
        <v>-76200</v>
      </c>
      <c r="H19" s="19" t="n">
        <v>2.725</v>
      </c>
      <c r="I19" s="18" t="n">
        <f aca="false">IF(G19&gt;0,((G19*H19)*-1),((G19*H19)*-1))</f>
        <v>207645</v>
      </c>
      <c r="J19" s="16" t="n">
        <v>233127</v>
      </c>
    </row>
    <row r="20" customFormat="false" ht="15.75" hidden="false" customHeight="false" outlineLevel="2" collapsed="false">
      <c r="A20" s="15" t="n">
        <v>36588</v>
      </c>
      <c r="B20" s="16" t="s">
        <v>26</v>
      </c>
      <c r="C20" s="16" t="s">
        <v>24</v>
      </c>
      <c r="D20" s="16" t="s">
        <v>23</v>
      </c>
      <c r="E20" s="17" t="s">
        <v>21</v>
      </c>
      <c r="F20" s="18" t="n">
        <v>12504</v>
      </c>
      <c r="G20" s="18" t="n">
        <f aca="false">IF(C20="B",F20*30,(F20*30*-1))</f>
        <v>-375120</v>
      </c>
      <c r="H20" s="19" t="n">
        <v>2.785</v>
      </c>
      <c r="I20" s="18" t="n">
        <f aca="false">IF(G20&gt;0,((G20*H20)*-1),((G20*H20)*-1))</f>
        <v>1044709.2</v>
      </c>
      <c r="J20" s="16" t="n">
        <v>233142</v>
      </c>
    </row>
    <row r="21" customFormat="false" ht="15.75" hidden="false" customHeight="false" outlineLevel="2" collapsed="false">
      <c r="A21" s="15" t="n">
        <v>36588</v>
      </c>
      <c r="B21" s="16" t="s">
        <v>26</v>
      </c>
      <c r="C21" s="16" t="s">
        <v>24</v>
      </c>
      <c r="D21" s="16" t="s">
        <v>23</v>
      </c>
      <c r="E21" s="17" t="s">
        <v>22</v>
      </c>
      <c r="F21" s="18" t="n">
        <v>4168</v>
      </c>
      <c r="G21" s="18" t="n">
        <f aca="false">IF(C21="B",F21*30,(F21*30*-1))</f>
        <v>-125040</v>
      </c>
      <c r="H21" s="19" t="n">
        <v>2.72</v>
      </c>
      <c r="I21" s="18" t="n">
        <f aca="false">IF(G21&gt;0,((G21*H21)*-1),((G21*H21)*-1))</f>
        <v>340108.8</v>
      </c>
      <c r="J21" s="16" t="n">
        <v>233147</v>
      </c>
    </row>
    <row r="22" customFormat="false" ht="15.75" hidden="false" customHeight="false" outlineLevel="2" collapsed="false">
      <c r="A22" s="15" t="n">
        <v>36624</v>
      </c>
      <c r="B22" s="16" t="s">
        <v>26</v>
      </c>
      <c r="C22" s="16" t="s">
        <v>19</v>
      </c>
      <c r="D22" s="16" t="s">
        <v>20</v>
      </c>
      <c r="E22" s="17" t="s">
        <v>21</v>
      </c>
      <c r="F22" s="18" t="n">
        <v>1000</v>
      </c>
      <c r="G22" s="18" t="n">
        <f aca="false">IF(C22="B",F22*30,(F22*30*-1))</f>
        <v>30000</v>
      </c>
      <c r="H22" s="19" t="n">
        <v>2.94</v>
      </c>
      <c r="I22" s="18" t="n">
        <f aca="false">IF(G22&gt;0,((G22*H22)*-1),((G22*H22)*-1))</f>
        <v>-88200</v>
      </c>
      <c r="J22" s="16" t="n">
        <v>264696</v>
      </c>
    </row>
    <row r="23" customFormat="false" ht="15.75" hidden="false" customHeight="false" outlineLevel="2" collapsed="false">
      <c r="A23" s="15" t="n">
        <v>36624</v>
      </c>
      <c r="B23" s="16" t="s">
        <v>26</v>
      </c>
      <c r="C23" s="16" t="s">
        <v>19</v>
      </c>
      <c r="D23" s="16" t="s">
        <v>20</v>
      </c>
      <c r="E23" s="17" t="s">
        <v>21</v>
      </c>
      <c r="F23" s="18" t="n">
        <v>1500</v>
      </c>
      <c r="G23" s="18" t="n">
        <f aca="false">IF(C23="B",F23*30,(F23*30*-1))</f>
        <v>45000</v>
      </c>
      <c r="H23" s="19" t="n">
        <v>2.97</v>
      </c>
      <c r="I23" s="18" t="n">
        <f aca="false">IF(G23&gt;0,((G23*H23)*-1),((G23*H23)*-1))</f>
        <v>-133650</v>
      </c>
      <c r="J23" s="16" t="n">
        <v>264699</v>
      </c>
    </row>
    <row r="24" customFormat="false" ht="15.75" hidden="false" customHeight="false" outlineLevel="2" collapsed="false">
      <c r="A24" s="15" t="n">
        <v>36643</v>
      </c>
      <c r="B24" s="16" t="s">
        <v>26</v>
      </c>
      <c r="C24" s="16" t="s">
        <v>24</v>
      </c>
      <c r="D24" s="16" t="s">
        <v>20</v>
      </c>
      <c r="E24" s="20" t="s">
        <v>27</v>
      </c>
      <c r="F24" s="18" t="n">
        <v>333</v>
      </c>
      <c r="G24" s="18" t="n">
        <f aca="false">IF(C24="B",F24*30,(F24*30*-1))+(-10)</f>
        <v>-10000</v>
      </c>
      <c r="H24" s="19" t="n">
        <v>3.035</v>
      </c>
      <c r="I24" s="18" t="n">
        <f aca="false">IF(G24&gt;0,((G24*H24)*-1),((G24*H24)*-1))</f>
        <v>30350</v>
      </c>
      <c r="J24" s="16" t="n">
        <v>253409</v>
      </c>
    </row>
    <row r="25" customFormat="false" ht="15.75" hidden="false" customHeight="false" outlineLevel="1" collapsed="false">
      <c r="A25" s="11"/>
      <c r="B25" s="6" t="s">
        <v>28</v>
      </c>
      <c r="C25" s="6"/>
      <c r="D25" s="6"/>
      <c r="E25" s="7"/>
      <c r="F25" s="8"/>
      <c r="G25" s="8" t="n">
        <f aca="false">SUBTOTAL(9,G16:G24)</f>
        <v>-1350160</v>
      </c>
      <c r="H25" s="9"/>
      <c r="I25" s="8" t="n">
        <f aca="false">SUBTOTAL(9,I16:I24)</f>
        <v>3773822</v>
      </c>
      <c r="J25" s="6"/>
    </row>
    <row r="26" customFormat="false" ht="15.75" hidden="false" customHeight="false" outlineLevel="0" collapsed="false">
      <c r="A26" s="11"/>
      <c r="B26" s="6" t="s">
        <v>29</v>
      </c>
      <c r="C26" s="6"/>
      <c r="D26" s="6"/>
      <c r="E26" s="7"/>
      <c r="F26" s="8"/>
      <c r="G26" s="8" t="n">
        <f aca="false">SUBTOTAL(9,G7:G24)</f>
        <v>35000</v>
      </c>
      <c r="H26" s="9"/>
      <c r="I26" s="8" t="n">
        <f aca="false">SUBTOTAL(9,I7:I24)</f>
        <v>-103300</v>
      </c>
      <c r="J26" s="6"/>
    </row>
    <row r="27" customFormat="false" ht="9" hidden="false" customHeight="true" outlineLevel="0" collapsed="false"/>
    <row r="28" customFormat="false" ht="15.75" hidden="false" customHeight="false" outlineLevel="0" collapsed="false">
      <c r="A28" s="5" t="s">
        <v>30</v>
      </c>
      <c r="B28" s="6"/>
      <c r="C28" s="6"/>
      <c r="D28" s="6"/>
      <c r="E28" s="7"/>
      <c r="F28" s="8"/>
      <c r="G28" s="8"/>
      <c r="H28" s="9"/>
      <c r="I28" s="8"/>
      <c r="J28" s="6"/>
    </row>
    <row r="29" customFormat="false" ht="9" hidden="false" customHeight="true" outlineLevel="0" collapsed="false"/>
    <row r="30" customFormat="false" ht="15.75" hidden="false" customHeight="false" outlineLevel="0" collapsed="false">
      <c r="A30" s="1" t="n">
        <v>36624</v>
      </c>
      <c r="B30" s="2" t="s">
        <v>26</v>
      </c>
      <c r="C30" s="2" t="s">
        <v>24</v>
      </c>
      <c r="D30" s="2" t="s">
        <v>20</v>
      </c>
      <c r="E30" s="0" t="s">
        <v>21</v>
      </c>
      <c r="F30" s="3" t="n">
        <v>1500</v>
      </c>
      <c r="G30" s="3" t="n">
        <f aca="false">IF(C30="B",F30*30,(F30*30*-1))</f>
        <v>-45000</v>
      </c>
      <c r="H30" s="4" t="n">
        <v>2.97</v>
      </c>
      <c r="I30" s="3" t="n">
        <f aca="false">IF(G30&gt;0,((G30*H30)*-1),((G30*H30)*-1))</f>
        <v>133650</v>
      </c>
      <c r="J30" s="2" t="n">
        <v>264702</v>
      </c>
    </row>
    <row r="31" customFormat="false" ht="15.75" hidden="false" customHeight="false" outlineLevel="0" collapsed="false">
      <c r="A31" s="1" t="n">
        <v>36643</v>
      </c>
      <c r="B31" s="2" t="s">
        <v>26</v>
      </c>
      <c r="C31" s="2" t="s">
        <v>19</v>
      </c>
      <c r="D31" s="2" t="s">
        <v>20</v>
      </c>
      <c r="E31" s="0" t="s">
        <v>27</v>
      </c>
      <c r="F31" s="3" t="n">
        <v>333</v>
      </c>
      <c r="G31" s="3" t="n">
        <f aca="false">IF(C31="B",F31*30,(F31*30*-1))+10</f>
        <v>10000</v>
      </c>
      <c r="H31" s="4" t="n">
        <v>3.035</v>
      </c>
      <c r="I31" s="3" t="n">
        <f aca="false">IF(G31&gt;0,((G31*H31)*-1),((G31*H31)*-1))</f>
        <v>-30350</v>
      </c>
      <c r="J31" s="2" t="n">
        <v>264704</v>
      </c>
    </row>
    <row r="32" customFormat="false" ht="15.75" hidden="false" customHeight="false" outlineLevel="0" collapsed="false">
      <c r="A32" s="11"/>
      <c r="B32" s="6"/>
      <c r="C32" s="6"/>
      <c r="D32" s="6"/>
      <c r="E32" s="7"/>
      <c r="F32" s="8"/>
      <c r="G32" s="8" t="n">
        <f aca="false">SUM(G30:G31)</f>
        <v>-35000</v>
      </c>
      <c r="H32" s="9"/>
      <c r="I32" s="8" t="n">
        <f aca="false">SUM(I30:I31)</f>
        <v>103300</v>
      </c>
      <c r="J3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:K100"/>
    </sheetView>
  </sheetViews>
  <sheetFormatPr defaultColWidth="8.90234375" defaultRowHeight="15.75" customHeight="true" zeroHeight="false" outlineLevelRow="2" outlineLevelCol="0"/>
  <cols>
    <col collapsed="false" customWidth="true" hidden="false" outlineLevel="0" max="1" min="1" style="1" width="12.37"/>
    <col collapsed="false" customWidth="true" hidden="false" outlineLevel="0" max="2" min="2" style="2" width="11.99"/>
    <col collapsed="false" customWidth="true" hidden="false" outlineLevel="0" max="3" min="3" style="2" width="16.37"/>
    <col collapsed="false" customWidth="true" hidden="false" outlineLevel="0" max="4" min="4" style="2" width="9.62"/>
    <col collapsed="false" customWidth="true" hidden="false" outlineLevel="0" max="5" min="5" style="0" width="13.37"/>
    <col collapsed="false" customWidth="true" hidden="false" outlineLevel="0" max="6" min="6" style="3" width="9.49"/>
    <col collapsed="false" customWidth="true" hidden="false" outlineLevel="0" max="7" min="7" style="3" width="13.87"/>
    <col collapsed="false" customWidth="true" hidden="false" outlineLevel="0" max="8" min="8" style="4" width="10.37"/>
    <col collapsed="false" customWidth="true" hidden="false" outlineLevel="0" max="9" min="9" style="3" width="14.37"/>
    <col collapsed="false" customWidth="true" hidden="false" outlineLevel="0" max="10" min="10" style="2" width="9.49"/>
    <col collapsed="false" customWidth="true" hidden="false" outlineLevel="0" max="11" min="11" style="0" width="9.49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8"/>
      <c r="G1" s="8"/>
      <c r="H1" s="9"/>
      <c r="I1" s="8"/>
      <c r="J1" s="6"/>
      <c r="K1" s="7"/>
    </row>
    <row r="2" customFormat="false" ht="15.75" hidden="false" customHeight="false" outlineLevel="0" collapsed="false">
      <c r="A2" s="5" t="s">
        <v>31</v>
      </c>
      <c r="B2" s="6"/>
      <c r="C2" s="6"/>
      <c r="D2" s="6"/>
      <c r="E2" s="7"/>
      <c r="F2" s="8"/>
      <c r="G2" s="8"/>
      <c r="H2" s="9"/>
      <c r="I2" s="8"/>
      <c r="J2" s="6"/>
      <c r="K2" s="7"/>
    </row>
    <row r="3" customFormat="false" ht="15.75" hidden="false" customHeight="false" outlineLevel="0" collapsed="false">
      <c r="A3" s="5" t="n">
        <v>36678</v>
      </c>
      <c r="B3" s="10"/>
      <c r="C3" s="6"/>
      <c r="D3" s="6"/>
      <c r="E3" s="7"/>
      <c r="F3" s="8"/>
      <c r="G3" s="8"/>
      <c r="H3" s="9"/>
      <c r="I3" s="8"/>
      <c r="J3" s="6"/>
      <c r="K3" s="7"/>
    </row>
    <row r="6" customFormat="false" ht="15.75" hidden="false" customHeight="false" outlineLevel="0" collapsed="false">
      <c r="A6" s="11" t="s">
        <v>2</v>
      </c>
      <c r="B6" s="6"/>
      <c r="C6" s="6" t="s">
        <v>3</v>
      </c>
      <c r="D6" s="6"/>
      <c r="E6" s="7"/>
      <c r="F6" s="12" t="s">
        <v>4</v>
      </c>
      <c r="G6" s="12" t="s">
        <v>5</v>
      </c>
      <c r="H6" s="9" t="s">
        <v>6</v>
      </c>
      <c r="I6" s="12" t="s">
        <v>7</v>
      </c>
      <c r="J6" s="6" t="s">
        <v>32</v>
      </c>
      <c r="K6" s="7"/>
    </row>
    <row r="7" customFormat="false" ht="15.75" hidden="false" customHeight="false" outlineLevel="0" collapsed="false">
      <c r="A7" s="11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12" t="s">
        <v>14</v>
      </c>
      <c r="G7" s="12" t="s">
        <v>14</v>
      </c>
      <c r="H7" s="9" t="s">
        <v>15</v>
      </c>
      <c r="I7" s="12" t="s">
        <v>16</v>
      </c>
      <c r="J7" s="6" t="s">
        <v>17</v>
      </c>
      <c r="K7" s="6" t="s">
        <v>12</v>
      </c>
    </row>
    <row r="8" customFormat="false" ht="15.75" hidden="false" customHeight="false" outlineLevel="2" collapsed="false">
      <c r="A8" s="11" t="n">
        <v>36658</v>
      </c>
      <c r="B8" s="6" t="s">
        <v>18</v>
      </c>
      <c r="C8" s="6" t="s">
        <v>19</v>
      </c>
      <c r="D8" s="6" t="s">
        <v>23</v>
      </c>
      <c r="E8" s="14" t="s">
        <v>22</v>
      </c>
      <c r="F8" s="8" t="n">
        <v>14103</v>
      </c>
      <c r="G8" s="8" t="n">
        <v>14103</v>
      </c>
      <c r="H8" s="9" t="n">
        <v>3.145</v>
      </c>
      <c r="I8" s="8" t="n">
        <f aca="false">IF(G8&gt;0,((G8*H8)*-1),((G8*H8)*-1))</f>
        <v>-44353.935</v>
      </c>
      <c r="J8" s="6" t="n">
        <v>268266</v>
      </c>
      <c r="K8" s="6" t="s">
        <v>33</v>
      </c>
    </row>
    <row r="9" customFormat="false" ht="15.75" hidden="false" customHeight="false" outlineLevel="2" collapsed="false">
      <c r="A9" s="11" t="n">
        <v>36665</v>
      </c>
      <c r="B9" s="6" t="s">
        <v>18</v>
      </c>
      <c r="C9" s="6" t="s">
        <v>19</v>
      </c>
      <c r="D9" s="6" t="s">
        <v>23</v>
      </c>
      <c r="E9" s="14" t="s">
        <v>22</v>
      </c>
      <c r="F9" s="8" t="n">
        <f aca="false">4271*3</f>
        <v>12813</v>
      </c>
      <c r="G9" s="8" t="n">
        <f aca="false">4271*3</f>
        <v>12813</v>
      </c>
      <c r="H9" s="9" t="n">
        <v>3.545</v>
      </c>
      <c r="I9" s="8" t="n">
        <f aca="false">IF(G9&gt;0,((G9*H9)*-1),((G9*H9)*-1))</f>
        <v>-45422.085</v>
      </c>
      <c r="J9" s="6" t="n">
        <v>274014</v>
      </c>
      <c r="K9" s="6" t="s">
        <v>33</v>
      </c>
    </row>
    <row r="10" customFormat="false" ht="15.75" hidden="false" customHeight="false" outlineLevel="2" collapsed="false">
      <c r="A10" s="11" t="n">
        <v>36622</v>
      </c>
      <c r="B10" s="6" t="s">
        <v>18</v>
      </c>
      <c r="C10" s="6" t="s">
        <v>19</v>
      </c>
      <c r="D10" s="6" t="s">
        <v>23</v>
      </c>
      <c r="E10" s="14" t="s">
        <v>22</v>
      </c>
      <c r="F10" s="8" t="n">
        <v>5594</v>
      </c>
      <c r="G10" s="8" t="n">
        <f aca="false">5594*31</f>
        <v>173414</v>
      </c>
      <c r="H10" s="9" t="n">
        <v>2.8</v>
      </c>
      <c r="I10" s="8" t="n">
        <f aca="false">IF(G10&gt;0,((G10*H10)*-1),((G10*H10)*-1))</f>
        <v>-485559.2</v>
      </c>
      <c r="J10" s="6" t="n">
        <v>282831</v>
      </c>
      <c r="K10" s="6" t="s">
        <v>33</v>
      </c>
    </row>
    <row r="11" customFormat="false" ht="15.75" hidden="false" customHeight="false" outlineLevel="2" collapsed="false">
      <c r="A11" s="11" t="n">
        <v>36588</v>
      </c>
      <c r="B11" s="6" t="s">
        <v>18</v>
      </c>
      <c r="C11" s="6" t="s">
        <v>19</v>
      </c>
      <c r="D11" s="6" t="s">
        <v>23</v>
      </c>
      <c r="E11" s="14" t="s">
        <v>22</v>
      </c>
      <c r="F11" s="8" t="n">
        <v>2540</v>
      </c>
      <c r="G11" s="8" t="n">
        <f aca="false">IF(C11="B",F11*31,(F11*31*-1))</f>
        <v>78740</v>
      </c>
      <c r="H11" s="9" t="n">
        <v>2.725</v>
      </c>
      <c r="I11" s="8" t="n">
        <f aca="false">IF(G11&gt;0,((G11*H11)*-1),((G11*H11)*-1))</f>
        <v>-214566.5</v>
      </c>
      <c r="J11" s="6" t="s">
        <v>34</v>
      </c>
      <c r="K11" s="6" t="s">
        <v>33</v>
      </c>
    </row>
    <row r="12" customFormat="false" ht="15.75" hidden="false" customHeight="false" outlineLevel="2" collapsed="false">
      <c r="A12" s="11" t="n">
        <v>36588</v>
      </c>
      <c r="B12" s="6" t="s">
        <v>18</v>
      </c>
      <c r="C12" s="6" t="s">
        <v>19</v>
      </c>
      <c r="D12" s="6" t="s">
        <v>23</v>
      </c>
      <c r="E12" s="14" t="s">
        <v>22</v>
      </c>
      <c r="F12" s="8" t="n">
        <v>4168</v>
      </c>
      <c r="G12" s="8" t="n">
        <f aca="false">IF(C12="B",F12*31,(F12*31*-1))</f>
        <v>129208</v>
      </c>
      <c r="H12" s="9" t="n">
        <v>2.72</v>
      </c>
      <c r="I12" s="8" t="n">
        <f aca="false">IF(G12&gt;0,((G12*H12)*-1),((G12*H12)*-1))</f>
        <v>-351445.76</v>
      </c>
      <c r="J12" s="6" t="s">
        <v>35</v>
      </c>
      <c r="K12" s="6" t="s">
        <v>33</v>
      </c>
    </row>
    <row r="13" customFormat="false" ht="15.75" hidden="false" customHeight="false" outlineLevel="2" collapsed="false">
      <c r="A13" s="11" t="n">
        <v>36588</v>
      </c>
      <c r="B13" s="6" t="s">
        <v>18</v>
      </c>
      <c r="C13" s="6" t="s">
        <v>19</v>
      </c>
      <c r="D13" s="6" t="s">
        <v>23</v>
      </c>
      <c r="E13" s="14" t="s">
        <v>21</v>
      </c>
      <c r="F13" s="8" t="n">
        <v>7620</v>
      </c>
      <c r="G13" s="8" t="n">
        <f aca="false">IF(C13="B",F13*31,(F13*31*-1))</f>
        <v>236220</v>
      </c>
      <c r="H13" s="9" t="n">
        <v>2.7925</v>
      </c>
      <c r="I13" s="8" t="n">
        <f aca="false">IF(G13&gt;0,((G13*H13)*-1),((G13*H13)*-1))</f>
        <v>-659644.35</v>
      </c>
      <c r="J13" s="6" t="s">
        <v>36</v>
      </c>
      <c r="K13" s="6" t="s">
        <v>33</v>
      </c>
    </row>
    <row r="14" customFormat="false" ht="15.75" hidden="false" customHeight="false" outlineLevel="2" collapsed="false">
      <c r="A14" s="11" t="n">
        <v>36588</v>
      </c>
      <c r="B14" s="6" t="s">
        <v>18</v>
      </c>
      <c r="C14" s="6" t="s">
        <v>19</v>
      </c>
      <c r="D14" s="6" t="s">
        <v>23</v>
      </c>
      <c r="E14" s="14" t="s">
        <v>21</v>
      </c>
      <c r="F14" s="8" t="n">
        <v>12504</v>
      </c>
      <c r="G14" s="8" t="n">
        <f aca="false">IF(C14="B",F14*31,(F14*31*-1))</f>
        <v>387624</v>
      </c>
      <c r="H14" s="9" t="n">
        <v>2.785</v>
      </c>
      <c r="I14" s="8" t="n">
        <f aca="false">IF(G14&gt;0,((G14*H14)*-1),((G14*H14)*-1))</f>
        <v>-1079532.84</v>
      </c>
      <c r="J14" s="6" t="s">
        <v>35</v>
      </c>
      <c r="K14" s="6" t="s">
        <v>33</v>
      </c>
    </row>
    <row r="15" customFormat="false" ht="15.75" hidden="false" customHeight="false" outlineLevel="2" collapsed="false">
      <c r="A15" s="11" t="n">
        <v>36622</v>
      </c>
      <c r="B15" s="6" t="s">
        <v>18</v>
      </c>
      <c r="C15" s="6" t="s">
        <v>19</v>
      </c>
      <c r="D15" s="6" t="s">
        <v>23</v>
      </c>
      <c r="E15" s="14" t="s">
        <v>21</v>
      </c>
      <c r="F15" s="8" t="n">
        <v>6611</v>
      </c>
      <c r="G15" s="8" t="n">
        <f aca="false">IF(C15="B",F15*31,(F15*31*-1))</f>
        <v>204941</v>
      </c>
      <c r="H15" s="9" t="n">
        <v>2.78</v>
      </c>
      <c r="I15" s="8" t="n">
        <f aca="false">IF(G15&gt;0,((G15*H15)*-1),((G15*H15)*-1))</f>
        <v>-569735.98</v>
      </c>
      <c r="J15" s="6" t="s">
        <v>37</v>
      </c>
      <c r="K15" s="6" t="s">
        <v>33</v>
      </c>
    </row>
    <row r="16" customFormat="false" ht="15.75" hidden="false" customHeight="false" outlineLevel="2" collapsed="false">
      <c r="A16" s="11" t="n">
        <v>36658</v>
      </c>
      <c r="B16" s="6" t="s">
        <v>18</v>
      </c>
      <c r="C16" s="6" t="s">
        <v>19</v>
      </c>
      <c r="D16" s="6" t="s">
        <v>20</v>
      </c>
      <c r="E16" s="14" t="s">
        <v>22</v>
      </c>
      <c r="F16" s="8" t="n">
        <v>385</v>
      </c>
      <c r="G16" s="8" t="n">
        <f aca="false">385*3</f>
        <v>1155</v>
      </c>
      <c r="H16" s="9" t="n">
        <v>3.145</v>
      </c>
      <c r="I16" s="8" t="n">
        <f aca="false">IF(G16&gt;0,((G16*H16)*-1),((G16*H16)*-1))</f>
        <v>-3632.475</v>
      </c>
      <c r="J16" s="6" t="n">
        <v>268271</v>
      </c>
      <c r="K16" s="6" t="s">
        <v>33</v>
      </c>
    </row>
    <row r="17" customFormat="false" ht="15.75" hidden="false" customHeight="false" outlineLevel="2" collapsed="false">
      <c r="A17" s="11" t="n">
        <v>36665</v>
      </c>
      <c r="B17" s="6" t="s">
        <v>18</v>
      </c>
      <c r="C17" s="6" t="s">
        <v>19</v>
      </c>
      <c r="D17" s="6" t="s">
        <v>20</v>
      </c>
      <c r="E17" s="14" t="s">
        <v>22</v>
      </c>
      <c r="F17" s="8" t="n">
        <v>385</v>
      </c>
      <c r="G17" s="8" t="n">
        <f aca="false">385*3</f>
        <v>1155</v>
      </c>
      <c r="H17" s="9" t="n">
        <v>3.545</v>
      </c>
      <c r="I17" s="8" t="n">
        <f aca="false">IF(G17&gt;0,((G17*H17)*-1),((G17*H17)*-1))</f>
        <v>-4094.475</v>
      </c>
      <c r="J17" s="6" t="n">
        <v>274017</v>
      </c>
      <c r="K17" s="6" t="s">
        <v>33</v>
      </c>
    </row>
    <row r="18" customFormat="false" ht="15.75" hidden="false" customHeight="false" outlineLevel="2" collapsed="false">
      <c r="A18" s="11" t="n">
        <v>36619</v>
      </c>
      <c r="B18" s="6" t="s">
        <v>18</v>
      </c>
      <c r="C18" s="6" t="s">
        <v>19</v>
      </c>
      <c r="D18" s="6" t="s">
        <v>20</v>
      </c>
      <c r="E18" s="14" t="s">
        <v>22</v>
      </c>
      <c r="F18" s="8" t="n">
        <v>15074</v>
      </c>
      <c r="G18" s="8" t="n">
        <f aca="false">15074*31</f>
        <v>467294</v>
      </c>
      <c r="H18" s="9" t="n">
        <v>2.8</v>
      </c>
      <c r="I18" s="8" t="n">
        <f aca="false">IF(G18&gt;0,((G18*H18)*-1),((G18*H18)*-1))</f>
        <v>-1308423.2</v>
      </c>
      <c r="J18" s="6" t="s">
        <v>38</v>
      </c>
      <c r="K18" s="6" t="s">
        <v>33</v>
      </c>
    </row>
    <row r="19" customFormat="false" ht="15.75" hidden="false" customHeight="false" outlineLevel="2" collapsed="false">
      <c r="A19" s="11" t="n">
        <v>36604</v>
      </c>
      <c r="B19" s="6" t="s">
        <v>18</v>
      </c>
      <c r="C19" s="6" t="s">
        <v>19</v>
      </c>
      <c r="D19" s="6" t="s">
        <v>20</v>
      </c>
      <c r="E19" s="14" t="s">
        <v>21</v>
      </c>
      <c r="F19" s="8" t="n">
        <v>26193</v>
      </c>
      <c r="G19" s="8" t="n">
        <f aca="false">26193*31</f>
        <v>811983</v>
      </c>
      <c r="H19" s="9" t="n">
        <v>2.78</v>
      </c>
      <c r="I19" s="8" t="n">
        <f aca="false">IF(G19&gt;0,((G19*H19)*-1),((G19*H19)*-1))</f>
        <v>-2257312.74</v>
      </c>
      <c r="J19" s="6" t="s">
        <v>39</v>
      </c>
      <c r="K19" s="6" t="s">
        <v>33</v>
      </c>
    </row>
    <row r="20" customFormat="false" ht="15.75" hidden="false" customHeight="false" outlineLevel="1" collapsed="false">
      <c r="A20" s="11"/>
      <c r="B20" s="6"/>
      <c r="C20" s="12" t="s">
        <v>40</v>
      </c>
      <c r="D20" s="6"/>
      <c r="E20" s="14"/>
      <c r="F20" s="8"/>
      <c r="G20" s="8" t="n">
        <f aca="false">SUBTOTAL(9,G8:G19)</f>
        <v>2518650</v>
      </c>
      <c r="H20" s="9"/>
      <c r="I20" s="8" t="n">
        <f aca="false">SUBTOTAL(9,I8:I19)</f>
        <v>-7023723.54</v>
      </c>
      <c r="J20" s="6"/>
      <c r="K20" s="6"/>
    </row>
    <row r="21" customFormat="false" ht="15.75" hidden="false" customHeight="false" outlineLevel="2" collapsed="false">
      <c r="A21" s="11" t="n">
        <v>36655</v>
      </c>
      <c r="B21" s="6" t="s">
        <v>18</v>
      </c>
      <c r="C21" s="6" t="s">
        <v>24</v>
      </c>
      <c r="D21" s="6" t="s">
        <v>23</v>
      </c>
      <c r="E21" s="14" t="s">
        <v>22</v>
      </c>
      <c r="F21" s="8" t="n">
        <v>-5000</v>
      </c>
      <c r="G21" s="8" t="n">
        <v>-5000</v>
      </c>
      <c r="H21" s="9" t="n">
        <v>3.09</v>
      </c>
      <c r="I21" s="8" t="n">
        <f aca="false">IF(G21&gt;0,((G21*H21)*-1),((G21*H21)*-1))</f>
        <v>15450</v>
      </c>
      <c r="J21" s="6" t="n">
        <v>264758</v>
      </c>
      <c r="K21" s="6" t="s">
        <v>33</v>
      </c>
    </row>
    <row r="22" customFormat="false" ht="15.75" hidden="false" customHeight="false" outlineLevel="2" collapsed="false">
      <c r="A22" s="11" t="n">
        <v>36662</v>
      </c>
      <c r="B22" s="6" t="s">
        <v>18</v>
      </c>
      <c r="C22" s="6" t="s">
        <v>24</v>
      </c>
      <c r="D22" s="6" t="s">
        <v>23</v>
      </c>
      <c r="E22" s="14" t="s">
        <v>22</v>
      </c>
      <c r="F22" s="8" t="n">
        <v>-10000</v>
      </c>
      <c r="G22" s="8" t="n">
        <v>-10000</v>
      </c>
      <c r="H22" s="9" t="n">
        <v>3.285</v>
      </c>
      <c r="I22" s="8" t="n">
        <f aca="false">IF(G22&gt;0,((G22*H22)*-1),((G22*H22)*-1))</f>
        <v>32850</v>
      </c>
      <c r="J22" s="6" t="n">
        <v>270490</v>
      </c>
      <c r="K22" s="6" t="s">
        <v>33</v>
      </c>
    </row>
    <row r="23" customFormat="false" ht="15.75" hidden="false" customHeight="false" outlineLevel="2" collapsed="false">
      <c r="A23" s="11" t="n">
        <v>36664</v>
      </c>
      <c r="B23" s="6" t="s">
        <v>18</v>
      </c>
      <c r="C23" s="6" t="s">
        <v>24</v>
      </c>
      <c r="D23" s="6" t="s">
        <v>23</v>
      </c>
      <c r="E23" s="14" t="s">
        <v>22</v>
      </c>
      <c r="F23" s="8" t="n">
        <v>-10000</v>
      </c>
      <c r="G23" s="8" t="n">
        <v>-10000</v>
      </c>
      <c r="H23" s="9" t="n">
        <v>3.515</v>
      </c>
      <c r="I23" s="8" t="n">
        <f aca="false">IF(G23&gt;0,((G23*H23)*-1),((G23*H23)*-1))</f>
        <v>35150</v>
      </c>
      <c r="J23" s="6" t="n">
        <v>272881</v>
      </c>
      <c r="K23" s="6" t="s">
        <v>33</v>
      </c>
    </row>
    <row r="24" customFormat="false" ht="15.75" hidden="false" customHeight="false" outlineLevel="2" collapsed="false">
      <c r="A24" s="11" t="n">
        <v>36668</v>
      </c>
      <c r="B24" s="6" t="s">
        <v>18</v>
      </c>
      <c r="C24" s="6" t="s">
        <v>24</v>
      </c>
      <c r="D24" s="6" t="s">
        <v>23</v>
      </c>
      <c r="E24" s="14" t="s">
        <v>22</v>
      </c>
      <c r="F24" s="8" t="n">
        <v>-10000</v>
      </c>
      <c r="G24" s="8" t="n">
        <v>-10000</v>
      </c>
      <c r="H24" s="9" t="n">
        <v>3.87</v>
      </c>
      <c r="I24" s="8" t="n">
        <f aca="false">IF(G24&gt;0,((G24*H24)*-1),((G24*H24)*-1))</f>
        <v>38700</v>
      </c>
      <c r="J24" s="6" t="n">
        <v>275362</v>
      </c>
      <c r="K24" s="6" t="s">
        <v>33</v>
      </c>
    </row>
    <row r="25" customFormat="false" ht="15.75" hidden="false" customHeight="false" outlineLevel="2" collapsed="false">
      <c r="A25" s="11" t="n">
        <v>36668</v>
      </c>
      <c r="B25" s="6" t="s">
        <v>18</v>
      </c>
      <c r="C25" s="6" t="s">
        <v>24</v>
      </c>
      <c r="D25" s="6" t="s">
        <v>23</v>
      </c>
      <c r="E25" s="14" t="s">
        <v>22</v>
      </c>
      <c r="F25" s="8" t="n">
        <v>-2302</v>
      </c>
      <c r="G25" s="8" t="n">
        <v>-2302</v>
      </c>
      <c r="H25" s="9" t="n">
        <v>3.87</v>
      </c>
      <c r="I25" s="8" t="n">
        <f aca="false">IF(G25&gt;0,((G25*H25)*-1),((G25*H25)*-1))</f>
        <v>8908.74</v>
      </c>
      <c r="J25" s="6" t="n">
        <v>275364</v>
      </c>
      <c r="K25" s="6" t="s">
        <v>33</v>
      </c>
    </row>
    <row r="26" customFormat="false" ht="15.75" hidden="false" customHeight="false" outlineLevel="2" collapsed="false">
      <c r="A26" s="11" t="n">
        <v>36654</v>
      </c>
      <c r="B26" s="6" t="s">
        <v>18</v>
      </c>
      <c r="C26" s="6" t="s">
        <v>24</v>
      </c>
      <c r="D26" s="6" t="s">
        <v>23</v>
      </c>
      <c r="E26" s="14" t="s">
        <v>21</v>
      </c>
      <c r="F26" s="8" t="n">
        <v>-3807</v>
      </c>
      <c r="G26" s="8" t="n">
        <v>-3807</v>
      </c>
      <c r="H26" s="9" t="n">
        <v>3.07</v>
      </c>
      <c r="I26" s="8" t="n">
        <f aca="false">IF(G26&gt;0,((G26*H26)*-1),((G26*H26)*-1))</f>
        <v>11687.49</v>
      </c>
      <c r="J26" s="6" t="n">
        <v>263653</v>
      </c>
      <c r="K26" s="6" t="s">
        <v>33</v>
      </c>
    </row>
    <row r="27" customFormat="false" ht="15.75" hidden="false" customHeight="false" outlineLevel="2" collapsed="false">
      <c r="A27" s="11" t="n">
        <v>36655</v>
      </c>
      <c r="B27" s="6" t="s">
        <v>18</v>
      </c>
      <c r="C27" s="6" t="s">
        <v>24</v>
      </c>
      <c r="D27" s="6" t="s">
        <v>23</v>
      </c>
      <c r="E27" s="14" t="s">
        <v>21</v>
      </c>
      <c r="F27" s="8" t="n">
        <v>-10000</v>
      </c>
      <c r="G27" s="8" t="n">
        <v>-10000</v>
      </c>
      <c r="H27" s="9" t="n">
        <v>3.2</v>
      </c>
      <c r="I27" s="8" t="n">
        <f aca="false">IF(G27&gt;0,((G27*H27)*-1),((G27*H27)*-1))</f>
        <v>32000</v>
      </c>
      <c r="J27" s="6" t="n">
        <v>264753</v>
      </c>
      <c r="K27" s="6" t="s">
        <v>33</v>
      </c>
    </row>
    <row r="28" customFormat="false" ht="15.75" hidden="false" customHeight="false" outlineLevel="2" collapsed="false">
      <c r="A28" s="11" t="n">
        <v>36656</v>
      </c>
      <c r="B28" s="6" t="s">
        <v>18</v>
      </c>
      <c r="C28" s="6" t="s">
        <v>24</v>
      </c>
      <c r="D28" s="6" t="s">
        <v>23</v>
      </c>
      <c r="E28" s="14" t="s">
        <v>21</v>
      </c>
      <c r="F28" s="8" t="n">
        <v>-10000</v>
      </c>
      <c r="G28" s="8" t="n">
        <v>-10000</v>
      </c>
      <c r="H28" s="9" t="n">
        <v>3.135</v>
      </c>
      <c r="I28" s="8" t="n">
        <f aca="false">IF(G28&gt;0,((G28*H28)*-1),((G28*H28)*-1))</f>
        <v>31350</v>
      </c>
      <c r="J28" s="6" t="n">
        <v>265674</v>
      </c>
      <c r="K28" s="6" t="s">
        <v>33</v>
      </c>
    </row>
    <row r="29" customFormat="false" ht="15.75" hidden="false" customHeight="false" outlineLevel="2" collapsed="false">
      <c r="A29" s="11" t="n">
        <v>36658</v>
      </c>
      <c r="B29" s="6" t="s">
        <v>18</v>
      </c>
      <c r="C29" s="6" t="s">
        <v>24</v>
      </c>
      <c r="D29" s="6" t="s">
        <v>23</v>
      </c>
      <c r="E29" s="14" t="s">
        <v>21</v>
      </c>
      <c r="F29" s="8" t="n">
        <v>-10000</v>
      </c>
      <c r="G29" s="8" t="n">
        <v>-10000</v>
      </c>
      <c r="H29" s="9" t="n">
        <v>3.32</v>
      </c>
      <c r="I29" s="8" t="n">
        <f aca="false">IF(G29&gt;0,((G29*H29)*-1),((G29*H29)*-1))</f>
        <v>33200</v>
      </c>
      <c r="J29" s="6" t="n">
        <v>268257</v>
      </c>
      <c r="K29" s="6" t="s">
        <v>33</v>
      </c>
    </row>
    <row r="30" customFormat="false" ht="15.75" hidden="false" customHeight="false" outlineLevel="2" collapsed="false">
      <c r="A30" s="11" t="n">
        <v>36662</v>
      </c>
      <c r="B30" s="6" t="s">
        <v>18</v>
      </c>
      <c r="C30" s="6" t="s">
        <v>24</v>
      </c>
      <c r="D30" s="6" t="s">
        <v>23</v>
      </c>
      <c r="E30" s="14" t="s">
        <v>21</v>
      </c>
      <c r="F30" s="8" t="n">
        <v>-25000</v>
      </c>
      <c r="G30" s="8" t="n">
        <v>-25000</v>
      </c>
      <c r="H30" s="9" t="n">
        <v>3.415</v>
      </c>
      <c r="I30" s="8" t="n">
        <f aca="false">IF(G30&gt;0,((G30*H30)*-1),((G30*H30)*-1))</f>
        <v>85375</v>
      </c>
      <c r="J30" s="6" t="n">
        <v>270503</v>
      </c>
      <c r="K30" s="6" t="s">
        <v>33</v>
      </c>
    </row>
    <row r="31" customFormat="false" ht="15.75" hidden="false" customHeight="false" outlineLevel="2" collapsed="false">
      <c r="A31" s="11" t="n">
        <v>36663</v>
      </c>
      <c r="B31" s="6" t="s">
        <v>18</v>
      </c>
      <c r="C31" s="6" t="s">
        <v>24</v>
      </c>
      <c r="D31" s="6" t="s">
        <v>23</v>
      </c>
      <c r="E31" s="14" t="s">
        <v>21</v>
      </c>
      <c r="F31" s="8" t="n">
        <v>-20000</v>
      </c>
      <c r="G31" s="8" t="n">
        <v>-20000</v>
      </c>
      <c r="H31" s="9" t="n">
        <v>3.42</v>
      </c>
      <c r="I31" s="8" t="n">
        <f aca="false">IF(G31&gt;0,((G31*H31)*-1),((G31*H31)*-1))</f>
        <v>68400</v>
      </c>
      <c r="J31" s="6" t="n">
        <v>271499</v>
      </c>
      <c r="K31" s="6" t="s">
        <v>33</v>
      </c>
    </row>
    <row r="32" customFormat="false" ht="15.75" hidden="false" customHeight="false" outlineLevel="2" collapsed="false">
      <c r="A32" s="11" t="n">
        <v>36664</v>
      </c>
      <c r="B32" s="6" t="s">
        <v>18</v>
      </c>
      <c r="C32" s="6" t="s">
        <v>24</v>
      </c>
      <c r="D32" s="6" t="s">
        <v>23</v>
      </c>
      <c r="E32" s="14" t="s">
        <v>21</v>
      </c>
      <c r="F32" s="8" t="n">
        <v>-20000</v>
      </c>
      <c r="G32" s="8" t="n">
        <v>-20000</v>
      </c>
      <c r="H32" s="9" t="n">
        <v>3.69</v>
      </c>
      <c r="I32" s="8" t="n">
        <f aca="false">IF(G32&gt;0,((G32*H32)*-1),((G32*H32)*-1))</f>
        <v>73800</v>
      </c>
      <c r="J32" s="6" t="n">
        <v>272871</v>
      </c>
      <c r="K32" s="6" t="s">
        <v>33</v>
      </c>
    </row>
    <row r="33" customFormat="false" ht="15.75" hidden="false" customHeight="false" outlineLevel="2" collapsed="false">
      <c r="A33" s="11" t="n">
        <v>36668</v>
      </c>
      <c r="B33" s="6" t="s">
        <v>18</v>
      </c>
      <c r="C33" s="6" t="s">
        <v>24</v>
      </c>
      <c r="D33" s="6" t="s">
        <v>23</v>
      </c>
      <c r="E33" s="14" t="s">
        <v>21</v>
      </c>
      <c r="F33" s="8" t="n">
        <v>-20000</v>
      </c>
      <c r="G33" s="8" t="n">
        <v>-20000</v>
      </c>
      <c r="H33" s="9" t="n">
        <v>3.88</v>
      </c>
      <c r="I33" s="8" t="n">
        <f aca="false">IF(G33&gt;0,((G33*H33)*-1),((G33*H33)*-1))</f>
        <v>77600</v>
      </c>
      <c r="J33" s="6" t="n">
        <v>275366</v>
      </c>
      <c r="K33" s="6" t="s">
        <v>33</v>
      </c>
    </row>
    <row r="34" customFormat="false" ht="15.75" hidden="false" customHeight="false" outlineLevel="2" collapsed="false">
      <c r="A34" s="11" t="n">
        <v>36670</v>
      </c>
      <c r="B34" s="6" t="s">
        <v>18</v>
      </c>
      <c r="C34" s="6" t="s">
        <v>24</v>
      </c>
      <c r="D34" s="6" t="s">
        <v>23</v>
      </c>
      <c r="E34" s="14" t="s">
        <v>21</v>
      </c>
      <c r="F34" s="8" t="n">
        <v>-10000</v>
      </c>
      <c r="G34" s="8" t="n">
        <v>-10000</v>
      </c>
      <c r="H34" s="9" t="n">
        <v>3.855</v>
      </c>
      <c r="I34" s="8" t="n">
        <f aca="false">IF(G34&gt;0,((G34*H34)*-1),((G34*H34)*-1))</f>
        <v>38550</v>
      </c>
      <c r="J34" s="6" t="n">
        <v>278043</v>
      </c>
      <c r="K34" s="6" t="s">
        <v>33</v>
      </c>
    </row>
    <row r="35" customFormat="false" ht="15.75" hidden="false" customHeight="false" outlineLevel="2" collapsed="false">
      <c r="A35" s="11" t="n">
        <v>36671</v>
      </c>
      <c r="B35" s="6" t="s">
        <v>18</v>
      </c>
      <c r="C35" s="6" t="s">
        <v>24</v>
      </c>
      <c r="D35" s="6" t="s">
        <v>23</v>
      </c>
      <c r="E35" s="14" t="s">
        <v>21</v>
      </c>
      <c r="F35" s="8" t="n">
        <v>-20000</v>
      </c>
      <c r="G35" s="8" t="n">
        <v>-20000</v>
      </c>
      <c r="H35" s="9" t="n">
        <v>4.095</v>
      </c>
      <c r="I35" s="8" t="n">
        <f aca="false">IF(G35&gt;0,((G35*H35)*-1),((G35*H35)*-1))</f>
        <v>81900</v>
      </c>
      <c r="J35" s="6" t="n">
        <v>279926</v>
      </c>
      <c r="K35" s="6" t="s">
        <v>33</v>
      </c>
    </row>
    <row r="36" customFormat="false" ht="15.75" hidden="false" customHeight="false" outlineLevel="2" collapsed="false">
      <c r="A36" s="11" t="n">
        <v>36676</v>
      </c>
      <c r="B36" s="6" t="s">
        <v>18</v>
      </c>
      <c r="C36" s="6" t="s">
        <v>24</v>
      </c>
      <c r="D36" s="6" t="s">
        <v>23</v>
      </c>
      <c r="E36" s="14" t="s">
        <v>21</v>
      </c>
      <c r="F36" s="8" t="n">
        <v>-5400</v>
      </c>
      <c r="G36" s="8" t="n">
        <v>-5400</v>
      </c>
      <c r="H36" s="9" t="n">
        <v>4.295</v>
      </c>
      <c r="I36" s="8" t="n">
        <f aca="false">IF(G36&gt;0,((G36*H36)*-1),((G36*H36)*-1))</f>
        <v>23193</v>
      </c>
      <c r="J36" s="6" t="n">
        <v>282827</v>
      </c>
      <c r="K36" s="6" t="s">
        <v>33</v>
      </c>
    </row>
    <row r="37" customFormat="false" ht="15.75" hidden="false" customHeight="false" outlineLevel="2" collapsed="false">
      <c r="A37" s="11" t="n">
        <v>36676</v>
      </c>
      <c r="B37" s="6" t="s">
        <v>18</v>
      </c>
      <c r="C37" s="6" t="s">
        <v>24</v>
      </c>
      <c r="D37" s="6" t="s">
        <v>23</v>
      </c>
      <c r="E37" s="14" t="s">
        <v>21</v>
      </c>
      <c r="F37" s="8" t="n">
        <v>-8400</v>
      </c>
      <c r="G37" s="8" t="n">
        <v>-8400</v>
      </c>
      <c r="H37" s="9" t="n">
        <v>4.3</v>
      </c>
      <c r="I37" s="8" t="n">
        <f aca="false">IF(G37&gt;0,((G37*H37)*-1),((G37*H37)*-1))</f>
        <v>36120</v>
      </c>
      <c r="J37" s="6" t="n">
        <v>282830</v>
      </c>
      <c r="K37" s="6" t="s">
        <v>33</v>
      </c>
    </row>
    <row r="38" customFormat="false" ht="15.75" hidden="false" customHeight="false" outlineLevel="2" collapsed="false">
      <c r="A38" s="11" t="n">
        <v>36654</v>
      </c>
      <c r="B38" s="6" t="s">
        <v>18</v>
      </c>
      <c r="C38" s="6" t="s">
        <v>24</v>
      </c>
      <c r="D38" s="6" t="s">
        <v>20</v>
      </c>
      <c r="E38" s="14" t="s">
        <v>22</v>
      </c>
      <c r="F38" s="8" t="n">
        <v>-10000</v>
      </c>
      <c r="G38" s="8" t="n">
        <v>-10000</v>
      </c>
      <c r="H38" s="9" t="n">
        <v>2.99</v>
      </c>
      <c r="I38" s="8" t="n">
        <f aca="false">IF(G38&gt;0,((G38*H38)*-1),((G38*H38)*-1))</f>
        <v>29900</v>
      </c>
      <c r="J38" s="6" t="n">
        <v>263784</v>
      </c>
      <c r="K38" s="6" t="s">
        <v>33</v>
      </c>
    </row>
    <row r="39" customFormat="false" ht="15.75" hidden="false" customHeight="false" outlineLevel="2" collapsed="false">
      <c r="A39" s="11" t="n">
        <v>36655</v>
      </c>
      <c r="B39" s="6" t="s">
        <v>18</v>
      </c>
      <c r="C39" s="6" t="s">
        <v>24</v>
      </c>
      <c r="D39" s="6" t="s">
        <v>20</v>
      </c>
      <c r="E39" s="14" t="s">
        <v>22</v>
      </c>
      <c r="F39" s="8" t="n">
        <v>-10000</v>
      </c>
      <c r="G39" s="8" t="n">
        <v>-10000</v>
      </c>
      <c r="H39" s="9" t="n">
        <v>3.085</v>
      </c>
      <c r="I39" s="8" t="n">
        <f aca="false">IF(G39&gt;0,((G39*H39)*-1),((G39*H39)*-1))</f>
        <v>30850</v>
      </c>
      <c r="J39" s="6" t="n">
        <v>264750</v>
      </c>
      <c r="K39" s="6" t="s">
        <v>33</v>
      </c>
    </row>
    <row r="40" customFormat="false" ht="15.75" hidden="false" customHeight="false" outlineLevel="2" collapsed="false">
      <c r="A40" s="11" t="n">
        <v>36668</v>
      </c>
      <c r="B40" s="6" t="s">
        <v>18</v>
      </c>
      <c r="C40" s="6" t="s">
        <v>24</v>
      </c>
      <c r="D40" s="6" t="s">
        <v>20</v>
      </c>
      <c r="E40" s="14" t="s">
        <v>22</v>
      </c>
      <c r="F40" s="8" t="n">
        <v>-12698</v>
      </c>
      <c r="G40" s="8" t="n">
        <v>-12698</v>
      </c>
      <c r="H40" s="9" t="n">
        <v>3.88</v>
      </c>
      <c r="I40" s="8" t="n">
        <f aca="false">IF(G40&gt;0,((G40*H40)*-1),((G40*H40)*-1))</f>
        <v>49268.24</v>
      </c>
      <c r="J40" s="6" t="n">
        <v>275365</v>
      </c>
      <c r="K40" s="6" t="s">
        <v>33</v>
      </c>
    </row>
    <row r="41" customFormat="false" ht="15.75" hidden="false" customHeight="false" outlineLevel="2" collapsed="false">
      <c r="A41" s="11" t="n">
        <v>36651</v>
      </c>
      <c r="B41" s="6" t="s">
        <v>18</v>
      </c>
      <c r="C41" s="6" t="s">
        <v>24</v>
      </c>
      <c r="D41" s="6" t="s">
        <v>20</v>
      </c>
      <c r="E41" s="14" t="s">
        <v>21</v>
      </c>
      <c r="F41" s="8" t="n">
        <v>-13000</v>
      </c>
      <c r="G41" s="8" t="n">
        <f aca="false">-13000*3</f>
        <v>-39000</v>
      </c>
      <c r="H41" s="9" t="n">
        <v>3.055</v>
      </c>
      <c r="I41" s="8" t="n">
        <f aca="false">IF(G41&gt;0,((G41*H41)*-1),((G41*H41)*-1))</f>
        <v>119145</v>
      </c>
      <c r="J41" s="6" t="n">
        <v>263606</v>
      </c>
      <c r="K41" s="6" t="s">
        <v>33</v>
      </c>
    </row>
    <row r="42" customFormat="false" ht="15.75" hidden="false" customHeight="false" outlineLevel="2" collapsed="false">
      <c r="A42" s="11" t="n">
        <v>36651</v>
      </c>
      <c r="B42" s="6" t="s">
        <v>18</v>
      </c>
      <c r="C42" s="6" t="s">
        <v>24</v>
      </c>
      <c r="D42" s="6" t="s">
        <v>20</v>
      </c>
      <c r="E42" s="14" t="s">
        <v>21</v>
      </c>
      <c r="F42" s="8" t="n">
        <v>-7705</v>
      </c>
      <c r="G42" s="8" t="n">
        <f aca="false">-7705*3</f>
        <v>-23115</v>
      </c>
      <c r="H42" s="9" t="n">
        <v>3.055</v>
      </c>
      <c r="I42" s="8" t="n">
        <f aca="false">IF(G42&gt;0,((G42*H42)*-1),((G42*H42)*-1))</f>
        <v>70616.325</v>
      </c>
      <c r="J42" s="6" t="n">
        <v>263606</v>
      </c>
      <c r="K42" s="6" t="s">
        <v>33</v>
      </c>
    </row>
    <row r="43" customFormat="false" ht="15.75" hidden="false" customHeight="false" outlineLevel="2" collapsed="false">
      <c r="A43" s="11" t="n">
        <v>36654</v>
      </c>
      <c r="B43" s="6" t="s">
        <v>18</v>
      </c>
      <c r="C43" s="6" t="s">
        <v>24</v>
      </c>
      <c r="D43" s="6" t="s">
        <v>20</v>
      </c>
      <c r="E43" s="14" t="s">
        <v>21</v>
      </c>
      <c r="F43" s="8" t="n">
        <v>-3693</v>
      </c>
      <c r="G43" s="8" t="n">
        <v>-3693</v>
      </c>
      <c r="H43" s="9" t="n">
        <v>3.07</v>
      </c>
      <c r="I43" s="8" t="n">
        <f aca="false">IF(G43&gt;0,((G43*H43)*-1),((G43*H43)*-1))</f>
        <v>11337.51</v>
      </c>
      <c r="J43" s="6" t="n">
        <v>263702</v>
      </c>
      <c r="K43" s="6" t="s">
        <v>33</v>
      </c>
    </row>
    <row r="44" customFormat="false" ht="15.75" hidden="false" customHeight="false" outlineLevel="2" collapsed="false">
      <c r="A44" s="11" t="n">
        <v>36655</v>
      </c>
      <c r="B44" s="6" t="s">
        <v>18</v>
      </c>
      <c r="C44" s="6" t="s">
        <v>24</v>
      </c>
      <c r="D44" s="6" t="s">
        <v>20</v>
      </c>
      <c r="E44" s="14" t="s">
        <v>21</v>
      </c>
      <c r="F44" s="8" t="n">
        <v>-20000</v>
      </c>
      <c r="G44" s="8" t="n">
        <v>-20000</v>
      </c>
      <c r="H44" s="9" t="n">
        <v>3.225</v>
      </c>
      <c r="I44" s="8" t="n">
        <f aca="false">IF(G44&gt;0,((G44*H44)*-1),((G44*H44)*-1))</f>
        <v>64500</v>
      </c>
      <c r="J44" s="6" t="n">
        <v>264744</v>
      </c>
      <c r="K44" s="6" t="s">
        <v>33</v>
      </c>
    </row>
    <row r="45" customFormat="false" ht="15.75" hidden="false" customHeight="false" outlineLevel="2" collapsed="false">
      <c r="A45" s="11" t="n">
        <v>36656</v>
      </c>
      <c r="B45" s="6" t="s">
        <v>18</v>
      </c>
      <c r="C45" s="6" t="s">
        <v>24</v>
      </c>
      <c r="D45" s="6" t="s">
        <v>20</v>
      </c>
      <c r="E45" s="14" t="s">
        <v>21</v>
      </c>
      <c r="F45" s="8" t="n">
        <v>-20000</v>
      </c>
      <c r="G45" s="8" t="n">
        <v>-20000</v>
      </c>
      <c r="H45" s="9" t="n">
        <v>3.145</v>
      </c>
      <c r="I45" s="8" t="n">
        <f aca="false">IF(G45&gt;0,((G45*H45)*-1),((G45*H45)*-1))</f>
        <v>62900</v>
      </c>
      <c r="J45" s="6" t="n">
        <v>265677</v>
      </c>
      <c r="K45" s="6" t="s">
        <v>33</v>
      </c>
    </row>
    <row r="46" customFormat="false" ht="15.75" hidden="false" customHeight="false" outlineLevel="2" collapsed="false">
      <c r="A46" s="11" t="n">
        <v>36658</v>
      </c>
      <c r="B46" s="6" t="s">
        <v>18</v>
      </c>
      <c r="C46" s="6" t="s">
        <v>24</v>
      </c>
      <c r="D46" s="6" t="s">
        <v>20</v>
      </c>
      <c r="E46" s="14" t="s">
        <v>21</v>
      </c>
      <c r="F46" s="8" t="n">
        <v>-20000</v>
      </c>
      <c r="G46" s="8" t="n">
        <v>-20000</v>
      </c>
      <c r="H46" s="9" t="n">
        <v>3.32</v>
      </c>
      <c r="I46" s="8" t="n">
        <f aca="false">IF(G46&gt;0,((G46*H46)*-1),((G46*H46)*-1))</f>
        <v>66400</v>
      </c>
      <c r="J46" s="6" t="n">
        <v>268263</v>
      </c>
      <c r="K46" s="6" t="s">
        <v>33</v>
      </c>
    </row>
    <row r="47" customFormat="false" ht="15.75" hidden="false" customHeight="false" outlineLevel="2" collapsed="false">
      <c r="A47" s="11" t="n">
        <v>36662</v>
      </c>
      <c r="B47" s="6" t="s">
        <v>18</v>
      </c>
      <c r="C47" s="6" t="s">
        <v>24</v>
      </c>
      <c r="D47" s="6" t="s">
        <v>20</v>
      </c>
      <c r="E47" s="14" t="s">
        <v>21</v>
      </c>
      <c r="F47" s="8" t="n">
        <v>-10000</v>
      </c>
      <c r="G47" s="8" t="n">
        <v>-10000</v>
      </c>
      <c r="H47" s="9" t="n">
        <v>3.405</v>
      </c>
      <c r="I47" s="8" t="n">
        <f aca="false">IF(G47&gt;0,((G47*H47)*-1),((G47*H47)*-1))</f>
        <v>34050</v>
      </c>
      <c r="J47" s="6" t="n">
        <v>270656</v>
      </c>
      <c r="K47" s="6" t="s">
        <v>33</v>
      </c>
    </row>
    <row r="48" customFormat="false" ht="15.75" hidden="false" customHeight="false" outlineLevel="2" collapsed="false">
      <c r="A48" s="11" t="n">
        <v>36662</v>
      </c>
      <c r="B48" s="6" t="s">
        <v>18</v>
      </c>
      <c r="C48" s="6" t="s">
        <v>24</v>
      </c>
      <c r="D48" s="6" t="s">
        <v>20</v>
      </c>
      <c r="E48" s="14" t="s">
        <v>21</v>
      </c>
      <c r="F48" s="8" t="n">
        <v>-10000</v>
      </c>
      <c r="G48" s="8" t="n">
        <v>-10000</v>
      </c>
      <c r="H48" s="9" t="n">
        <v>3.4</v>
      </c>
      <c r="I48" s="8" t="n">
        <f aca="false">IF(G48&gt;0,((G48*H48)*-1),((G48*H48)*-1))</f>
        <v>34000</v>
      </c>
      <c r="J48" s="6" t="n">
        <v>270692</v>
      </c>
      <c r="K48" s="6" t="s">
        <v>33</v>
      </c>
    </row>
    <row r="49" customFormat="false" ht="15.75" hidden="false" customHeight="false" outlineLevel="2" collapsed="false">
      <c r="A49" s="11" t="n">
        <v>36663</v>
      </c>
      <c r="B49" s="6" t="s">
        <v>18</v>
      </c>
      <c r="C49" s="6" t="s">
        <v>24</v>
      </c>
      <c r="D49" s="6" t="s">
        <v>20</v>
      </c>
      <c r="E49" s="14" t="s">
        <v>21</v>
      </c>
      <c r="F49" s="8" t="n">
        <v>-20000</v>
      </c>
      <c r="G49" s="8" t="n">
        <v>-20000</v>
      </c>
      <c r="H49" s="9" t="n">
        <v>3.44</v>
      </c>
      <c r="I49" s="8" t="n">
        <f aca="false">IF(G49&gt;0,((G49*H49)*-1),((G49*H49)*-1))</f>
        <v>68800</v>
      </c>
      <c r="J49" s="6" t="n">
        <v>271501</v>
      </c>
      <c r="K49" s="6" t="s">
        <v>33</v>
      </c>
    </row>
    <row r="50" customFormat="false" ht="15.75" hidden="false" customHeight="false" outlineLevel="2" collapsed="false">
      <c r="A50" s="11" t="n">
        <v>36664</v>
      </c>
      <c r="B50" s="6" t="s">
        <v>18</v>
      </c>
      <c r="C50" s="6" t="s">
        <v>24</v>
      </c>
      <c r="D50" s="6" t="s">
        <v>20</v>
      </c>
      <c r="E50" s="14" t="s">
        <v>21</v>
      </c>
      <c r="F50" s="8" t="n">
        <v>-20000</v>
      </c>
      <c r="G50" s="8" t="n">
        <v>-20000</v>
      </c>
      <c r="H50" s="9" t="n">
        <v>3.68</v>
      </c>
      <c r="I50" s="8" t="n">
        <f aca="false">IF(G50&gt;0,((G50*H50)*-1),((G50*H50)*-1))</f>
        <v>73600</v>
      </c>
      <c r="J50" s="6" t="n">
        <v>272873</v>
      </c>
      <c r="K50" s="6" t="s">
        <v>33</v>
      </c>
    </row>
    <row r="51" customFormat="false" ht="15.75" hidden="false" customHeight="false" outlineLevel="2" collapsed="false">
      <c r="A51" s="11" t="n">
        <v>36654</v>
      </c>
      <c r="B51" s="6" t="s">
        <v>18</v>
      </c>
      <c r="C51" s="6" t="s">
        <v>24</v>
      </c>
      <c r="D51" s="6" t="s">
        <v>20</v>
      </c>
      <c r="E51" s="14" t="s">
        <v>21</v>
      </c>
      <c r="F51" s="8" t="n">
        <v>-10000</v>
      </c>
      <c r="G51" s="8" t="n">
        <v>-10000</v>
      </c>
      <c r="H51" s="9" t="n">
        <v>3.06</v>
      </c>
      <c r="I51" s="8" t="n">
        <f aca="false">IF(G51&gt;0,((G51*H51)*-1),((G51*H51)*-1))</f>
        <v>30600</v>
      </c>
      <c r="J51" s="6" t="n">
        <v>263629</v>
      </c>
      <c r="K51" s="6" t="s">
        <v>33</v>
      </c>
    </row>
    <row r="52" customFormat="false" ht="15.75" hidden="false" customHeight="false" outlineLevel="2" collapsed="false">
      <c r="A52" s="11" t="n">
        <v>36654</v>
      </c>
      <c r="B52" s="6" t="s">
        <v>18</v>
      </c>
      <c r="C52" s="6" t="s">
        <v>24</v>
      </c>
      <c r="D52" s="6" t="s">
        <v>20</v>
      </c>
      <c r="E52" s="14" t="s">
        <v>21</v>
      </c>
      <c r="F52" s="8" t="n">
        <v>-12500</v>
      </c>
      <c r="G52" s="8" t="n">
        <v>-12500</v>
      </c>
      <c r="H52" s="9" t="n">
        <v>3.065</v>
      </c>
      <c r="I52" s="8" t="n">
        <f aca="false">IF(G52&gt;0,((G52*H52)*-1),((G52*H52)*-1))</f>
        <v>38312.5</v>
      </c>
      <c r="J52" s="6" t="n">
        <v>263646</v>
      </c>
      <c r="K52" s="6" t="s">
        <v>33</v>
      </c>
    </row>
    <row r="53" customFormat="false" ht="15.75" hidden="false" customHeight="false" outlineLevel="1" collapsed="false">
      <c r="A53" s="11"/>
      <c r="B53" s="6"/>
      <c r="C53" s="6" t="s">
        <v>41</v>
      </c>
      <c r="D53" s="6"/>
      <c r="E53" s="14"/>
      <c r="F53" s="8"/>
      <c r="G53" s="8" t="n">
        <f aca="false">SUBTOTAL(9,G21:G52)</f>
        <v>-440915</v>
      </c>
      <c r="H53" s="9"/>
      <c r="I53" s="8" t="n">
        <f aca="false">SUBTOTAL(9,I21:I52)</f>
        <v>1508513.805</v>
      </c>
      <c r="J53" s="6"/>
      <c r="K53" s="6"/>
    </row>
    <row r="54" customFormat="false" ht="15.75" hidden="false" customHeight="false" outlineLevel="2" collapsed="false">
      <c r="A54" s="11" t="n">
        <v>36655</v>
      </c>
      <c r="B54" s="6" t="s">
        <v>26</v>
      </c>
      <c r="C54" s="6" t="s">
        <v>19</v>
      </c>
      <c r="D54" s="6" t="s">
        <v>23</v>
      </c>
      <c r="E54" s="14" t="s">
        <v>22</v>
      </c>
      <c r="F54" s="8" t="n">
        <v>5000</v>
      </c>
      <c r="G54" s="8" t="n">
        <v>5000</v>
      </c>
      <c r="H54" s="9" t="n">
        <v>3.09</v>
      </c>
      <c r="I54" s="8" t="n">
        <f aca="false">IF(G54&gt;0,((G54*H54)*-1),((G54*H54)*-1))</f>
        <v>-15450</v>
      </c>
      <c r="J54" s="6" t="n">
        <v>264758</v>
      </c>
      <c r="K54" s="6" t="s">
        <v>33</v>
      </c>
    </row>
    <row r="55" customFormat="false" ht="15.75" hidden="false" customHeight="false" outlineLevel="2" collapsed="false">
      <c r="A55" s="11" t="n">
        <v>36662</v>
      </c>
      <c r="B55" s="6" t="s">
        <v>26</v>
      </c>
      <c r="C55" s="6" t="s">
        <v>19</v>
      </c>
      <c r="D55" s="6" t="s">
        <v>23</v>
      </c>
      <c r="E55" s="14" t="s">
        <v>22</v>
      </c>
      <c r="F55" s="8" t="n">
        <v>10000</v>
      </c>
      <c r="G55" s="8" t="n">
        <v>10000</v>
      </c>
      <c r="H55" s="9" t="n">
        <v>3.285</v>
      </c>
      <c r="I55" s="8" t="n">
        <f aca="false">IF(G55&gt;0,((G55*H55)*-1),((G55*H55)*-1))</f>
        <v>-32850</v>
      </c>
      <c r="J55" s="6" t="n">
        <v>270490</v>
      </c>
      <c r="K55" s="6" t="s">
        <v>33</v>
      </c>
    </row>
    <row r="56" customFormat="false" ht="15.75" hidden="false" customHeight="false" outlineLevel="2" collapsed="false">
      <c r="A56" s="11" t="n">
        <v>36664</v>
      </c>
      <c r="B56" s="6" t="s">
        <v>26</v>
      </c>
      <c r="C56" s="6" t="s">
        <v>19</v>
      </c>
      <c r="D56" s="6" t="s">
        <v>23</v>
      </c>
      <c r="E56" s="14" t="s">
        <v>22</v>
      </c>
      <c r="F56" s="8" t="n">
        <v>10000</v>
      </c>
      <c r="G56" s="8" t="n">
        <v>10000</v>
      </c>
      <c r="H56" s="9" t="n">
        <v>3.515</v>
      </c>
      <c r="I56" s="8" t="n">
        <f aca="false">IF(G56&gt;0,((G56*H56)*-1),((G56*H56)*-1))</f>
        <v>-35150</v>
      </c>
      <c r="J56" s="6" t="n">
        <v>272881</v>
      </c>
      <c r="K56" s="6" t="s">
        <v>33</v>
      </c>
    </row>
    <row r="57" customFormat="false" ht="15.75" hidden="false" customHeight="false" outlineLevel="2" collapsed="false">
      <c r="A57" s="11" t="n">
        <v>36668</v>
      </c>
      <c r="B57" s="6" t="s">
        <v>26</v>
      </c>
      <c r="C57" s="6" t="s">
        <v>19</v>
      </c>
      <c r="D57" s="6" t="s">
        <v>23</v>
      </c>
      <c r="E57" s="14" t="s">
        <v>22</v>
      </c>
      <c r="F57" s="8" t="n">
        <v>10000</v>
      </c>
      <c r="G57" s="8" t="n">
        <v>10000</v>
      </c>
      <c r="H57" s="9" t="n">
        <v>3.87</v>
      </c>
      <c r="I57" s="8" t="n">
        <f aca="false">IF(G57&gt;0,((G57*H57)*-1),((G57*H57)*-1))</f>
        <v>-38700</v>
      </c>
      <c r="J57" s="6" t="n">
        <v>275362</v>
      </c>
      <c r="K57" s="6" t="s">
        <v>33</v>
      </c>
    </row>
    <row r="58" customFormat="false" ht="15.75" hidden="false" customHeight="false" outlineLevel="2" collapsed="false">
      <c r="A58" s="11" t="n">
        <v>36668</v>
      </c>
      <c r="B58" s="6" t="s">
        <v>26</v>
      </c>
      <c r="C58" s="6" t="s">
        <v>19</v>
      </c>
      <c r="D58" s="6" t="s">
        <v>23</v>
      </c>
      <c r="E58" s="14" t="s">
        <v>22</v>
      </c>
      <c r="F58" s="8" t="n">
        <v>2302</v>
      </c>
      <c r="G58" s="8" t="n">
        <v>2302</v>
      </c>
      <c r="H58" s="9" t="n">
        <v>3.87</v>
      </c>
      <c r="I58" s="8" t="n">
        <f aca="false">IF(G58&gt;0,((G58*H58)*-1),((G58*H58)*-1))</f>
        <v>-8908.74</v>
      </c>
      <c r="J58" s="6" t="n">
        <v>275364</v>
      </c>
      <c r="K58" s="6" t="s">
        <v>33</v>
      </c>
    </row>
    <row r="59" customFormat="false" ht="15.75" hidden="false" customHeight="false" outlineLevel="2" collapsed="false">
      <c r="A59" s="11" t="n">
        <v>36654</v>
      </c>
      <c r="B59" s="6" t="s">
        <v>26</v>
      </c>
      <c r="C59" s="6" t="s">
        <v>19</v>
      </c>
      <c r="D59" s="6" t="s">
        <v>23</v>
      </c>
      <c r="E59" s="14" t="s">
        <v>21</v>
      </c>
      <c r="F59" s="8" t="n">
        <v>3807</v>
      </c>
      <c r="G59" s="8" t="n">
        <v>3807</v>
      </c>
      <c r="H59" s="9" t="n">
        <v>3.07</v>
      </c>
      <c r="I59" s="8" t="n">
        <f aca="false">IF(G59&gt;0,((G59*H59)*-1),((G59*H59)*-1))</f>
        <v>-11687.49</v>
      </c>
      <c r="J59" s="6" t="n">
        <v>263653</v>
      </c>
      <c r="K59" s="6" t="s">
        <v>33</v>
      </c>
    </row>
    <row r="60" customFormat="false" ht="15.75" hidden="false" customHeight="false" outlineLevel="2" collapsed="false">
      <c r="A60" s="11" t="n">
        <v>36655</v>
      </c>
      <c r="B60" s="6" t="s">
        <v>26</v>
      </c>
      <c r="C60" s="6" t="s">
        <v>19</v>
      </c>
      <c r="D60" s="6" t="s">
        <v>23</v>
      </c>
      <c r="E60" s="14" t="s">
        <v>21</v>
      </c>
      <c r="F60" s="8" t="n">
        <v>10000</v>
      </c>
      <c r="G60" s="8" t="n">
        <v>10000</v>
      </c>
      <c r="H60" s="9" t="n">
        <v>3.2</v>
      </c>
      <c r="I60" s="8" t="n">
        <f aca="false">IF(G60&gt;0,((G60*H60)*-1),((G60*H60)*-1))</f>
        <v>-32000</v>
      </c>
      <c r="J60" s="6" t="n">
        <v>264753</v>
      </c>
      <c r="K60" s="6" t="s">
        <v>33</v>
      </c>
    </row>
    <row r="61" customFormat="false" ht="15.75" hidden="false" customHeight="false" outlineLevel="2" collapsed="false">
      <c r="A61" s="11" t="n">
        <v>36656</v>
      </c>
      <c r="B61" s="6" t="s">
        <v>26</v>
      </c>
      <c r="C61" s="6" t="s">
        <v>19</v>
      </c>
      <c r="D61" s="6" t="s">
        <v>23</v>
      </c>
      <c r="E61" s="14" t="s">
        <v>21</v>
      </c>
      <c r="F61" s="8" t="n">
        <v>10000</v>
      </c>
      <c r="G61" s="8" t="n">
        <v>10000</v>
      </c>
      <c r="H61" s="9" t="n">
        <v>3.135</v>
      </c>
      <c r="I61" s="8" t="n">
        <f aca="false">IF(G61&gt;0,((G61*H61)*-1),((G61*H61)*-1))</f>
        <v>-31350</v>
      </c>
      <c r="J61" s="6" t="n">
        <v>265674</v>
      </c>
      <c r="K61" s="6" t="s">
        <v>33</v>
      </c>
    </row>
    <row r="62" customFormat="false" ht="15.75" hidden="false" customHeight="false" outlineLevel="2" collapsed="false">
      <c r="A62" s="11" t="n">
        <v>36658</v>
      </c>
      <c r="B62" s="6" t="s">
        <v>26</v>
      </c>
      <c r="C62" s="6" t="s">
        <v>19</v>
      </c>
      <c r="D62" s="6" t="s">
        <v>23</v>
      </c>
      <c r="E62" s="14" t="s">
        <v>21</v>
      </c>
      <c r="F62" s="8" t="n">
        <v>10000</v>
      </c>
      <c r="G62" s="8" t="n">
        <v>10000</v>
      </c>
      <c r="H62" s="9" t="n">
        <v>3.32</v>
      </c>
      <c r="I62" s="8" t="n">
        <f aca="false">IF(G62&gt;0,((G62*H62)*-1),((G62*H62)*-1))</f>
        <v>-33200</v>
      </c>
      <c r="J62" s="6" t="n">
        <v>268257</v>
      </c>
      <c r="K62" s="6" t="s">
        <v>33</v>
      </c>
    </row>
    <row r="63" customFormat="false" ht="15.75" hidden="false" customHeight="false" outlineLevel="2" collapsed="false">
      <c r="A63" s="11" t="n">
        <v>36662</v>
      </c>
      <c r="B63" s="6" t="s">
        <v>26</v>
      </c>
      <c r="C63" s="6" t="s">
        <v>19</v>
      </c>
      <c r="D63" s="6" t="s">
        <v>23</v>
      </c>
      <c r="E63" s="14" t="s">
        <v>21</v>
      </c>
      <c r="F63" s="8" t="n">
        <v>25000</v>
      </c>
      <c r="G63" s="8" t="n">
        <v>25000</v>
      </c>
      <c r="H63" s="9" t="n">
        <v>3.415</v>
      </c>
      <c r="I63" s="8" t="n">
        <f aca="false">IF(G63&gt;0,((G63*H63)*-1),((G63*H63)*-1))</f>
        <v>-85375</v>
      </c>
      <c r="J63" s="6" t="n">
        <v>270503</v>
      </c>
      <c r="K63" s="6" t="s">
        <v>33</v>
      </c>
    </row>
    <row r="64" customFormat="false" ht="15.75" hidden="false" customHeight="false" outlineLevel="2" collapsed="false">
      <c r="A64" s="11" t="n">
        <v>36663</v>
      </c>
      <c r="B64" s="6" t="s">
        <v>26</v>
      </c>
      <c r="C64" s="6" t="s">
        <v>19</v>
      </c>
      <c r="D64" s="6" t="s">
        <v>23</v>
      </c>
      <c r="E64" s="14" t="s">
        <v>21</v>
      </c>
      <c r="F64" s="8" t="n">
        <v>20000</v>
      </c>
      <c r="G64" s="8" t="n">
        <v>20000</v>
      </c>
      <c r="H64" s="9" t="n">
        <v>3.42</v>
      </c>
      <c r="I64" s="8" t="n">
        <f aca="false">IF(G64&gt;0,((G64*H64)*-1),((G64*H64)*-1))</f>
        <v>-68400</v>
      </c>
      <c r="J64" s="6" t="n">
        <v>271499</v>
      </c>
      <c r="K64" s="6" t="s">
        <v>33</v>
      </c>
    </row>
    <row r="65" customFormat="false" ht="15.75" hidden="false" customHeight="false" outlineLevel="2" collapsed="false">
      <c r="A65" s="11" t="n">
        <v>36664</v>
      </c>
      <c r="B65" s="6" t="s">
        <v>26</v>
      </c>
      <c r="C65" s="6" t="s">
        <v>19</v>
      </c>
      <c r="D65" s="6" t="s">
        <v>23</v>
      </c>
      <c r="E65" s="14" t="s">
        <v>21</v>
      </c>
      <c r="F65" s="8" t="n">
        <v>20000</v>
      </c>
      <c r="G65" s="8" t="n">
        <v>20000</v>
      </c>
      <c r="H65" s="9" t="n">
        <v>3.69</v>
      </c>
      <c r="I65" s="8" t="n">
        <f aca="false">IF(G65&gt;0,((G65*H65)*-1),((G65*H65)*-1))</f>
        <v>-73800</v>
      </c>
      <c r="J65" s="6" t="n">
        <v>272871</v>
      </c>
      <c r="K65" s="6" t="s">
        <v>33</v>
      </c>
    </row>
    <row r="66" customFormat="false" ht="15.75" hidden="false" customHeight="false" outlineLevel="2" collapsed="false">
      <c r="A66" s="11" t="n">
        <v>36668</v>
      </c>
      <c r="B66" s="6" t="s">
        <v>26</v>
      </c>
      <c r="C66" s="6" t="s">
        <v>19</v>
      </c>
      <c r="D66" s="6" t="s">
        <v>23</v>
      </c>
      <c r="E66" s="14" t="s">
        <v>21</v>
      </c>
      <c r="F66" s="8" t="n">
        <v>20000</v>
      </c>
      <c r="G66" s="8" t="n">
        <v>20000</v>
      </c>
      <c r="H66" s="9" t="n">
        <v>3.88</v>
      </c>
      <c r="I66" s="8" t="n">
        <f aca="false">IF(G66&gt;0,((G66*H66)*-1),((G66*H66)*-1))</f>
        <v>-77600</v>
      </c>
      <c r="J66" s="6" t="n">
        <v>275366</v>
      </c>
      <c r="K66" s="6" t="s">
        <v>33</v>
      </c>
    </row>
    <row r="67" customFormat="false" ht="15.75" hidden="false" customHeight="false" outlineLevel="2" collapsed="false">
      <c r="A67" s="11" t="n">
        <v>36670</v>
      </c>
      <c r="B67" s="6" t="s">
        <v>26</v>
      </c>
      <c r="C67" s="6" t="s">
        <v>19</v>
      </c>
      <c r="D67" s="6" t="s">
        <v>23</v>
      </c>
      <c r="E67" s="14" t="s">
        <v>21</v>
      </c>
      <c r="F67" s="8" t="n">
        <v>10000</v>
      </c>
      <c r="G67" s="8" t="n">
        <v>10000</v>
      </c>
      <c r="H67" s="9" t="n">
        <v>3.855</v>
      </c>
      <c r="I67" s="8" t="n">
        <f aca="false">IF(G67&gt;0,((G67*H67)*-1),((G67*H67)*-1))</f>
        <v>-38550</v>
      </c>
      <c r="J67" s="6" t="n">
        <v>278043</v>
      </c>
      <c r="K67" s="6" t="s">
        <v>33</v>
      </c>
    </row>
    <row r="68" customFormat="false" ht="15.75" hidden="false" customHeight="false" outlineLevel="2" collapsed="false">
      <c r="A68" s="11" t="n">
        <v>36671</v>
      </c>
      <c r="B68" s="6" t="s">
        <v>26</v>
      </c>
      <c r="C68" s="6" t="s">
        <v>19</v>
      </c>
      <c r="D68" s="6" t="s">
        <v>23</v>
      </c>
      <c r="E68" s="14" t="s">
        <v>21</v>
      </c>
      <c r="F68" s="8" t="n">
        <v>20000</v>
      </c>
      <c r="G68" s="8" t="n">
        <v>20000</v>
      </c>
      <c r="H68" s="9" t="n">
        <v>4.095</v>
      </c>
      <c r="I68" s="8" t="n">
        <f aca="false">IF(G68&gt;0,((G68*H68)*-1),((G68*H68)*-1))</f>
        <v>-81900</v>
      </c>
      <c r="J68" s="6" t="n">
        <v>279926</v>
      </c>
      <c r="K68" s="6" t="s">
        <v>33</v>
      </c>
    </row>
    <row r="69" customFormat="false" ht="15.75" hidden="false" customHeight="false" outlineLevel="2" collapsed="false">
      <c r="A69" s="11" t="n">
        <v>36676</v>
      </c>
      <c r="B69" s="6" t="s">
        <v>26</v>
      </c>
      <c r="C69" s="6" t="s">
        <v>19</v>
      </c>
      <c r="D69" s="6" t="s">
        <v>23</v>
      </c>
      <c r="E69" s="14" t="s">
        <v>21</v>
      </c>
      <c r="F69" s="8" t="n">
        <v>5400</v>
      </c>
      <c r="G69" s="8" t="n">
        <v>5400</v>
      </c>
      <c r="H69" s="9" t="n">
        <v>4.295</v>
      </c>
      <c r="I69" s="8" t="n">
        <f aca="false">IF(G69&gt;0,((G69*H69)*-1),((G69*H69)*-1))</f>
        <v>-23193</v>
      </c>
      <c r="J69" s="6" t="n">
        <v>282827</v>
      </c>
      <c r="K69" s="6" t="s">
        <v>33</v>
      </c>
    </row>
    <row r="70" customFormat="false" ht="15.75" hidden="false" customHeight="false" outlineLevel="2" collapsed="false">
      <c r="A70" s="11" t="n">
        <v>36676</v>
      </c>
      <c r="B70" s="6" t="s">
        <v>26</v>
      </c>
      <c r="C70" s="6" t="s">
        <v>19</v>
      </c>
      <c r="D70" s="6" t="s">
        <v>23</v>
      </c>
      <c r="E70" s="14" t="s">
        <v>21</v>
      </c>
      <c r="F70" s="8" t="n">
        <v>8400</v>
      </c>
      <c r="G70" s="8" t="n">
        <v>8400</v>
      </c>
      <c r="H70" s="9" t="n">
        <v>4.3</v>
      </c>
      <c r="I70" s="8" t="n">
        <f aca="false">IF(G70&gt;0,((G70*H70)*-1),((G70*H70)*-1))</f>
        <v>-36120</v>
      </c>
      <c r="J70" s="6" t="n">
        <v>282830</v>
      </c>
      <c r="K70" s="6" t="s">
        <v>33</v>
      </c>
    </row>
    <row r="71" customFormat="false" ht="15.75" hidden="false" customHeight="false" outlineLevel="2" collapsed="false">
      <c r="A71" s="11" t="n">
        <v>36654</v>
      </c>
      <c r="B71" s="6" t="s">
        <v>26</v>
      </c>
      <c r="C71" s="6" t="s">
        <v>19</v>
      </c>
      <c r="D71" s="6" t="s">
        <v>20</v>
      </c>
      <c r="E71" s="14" t="s">
        <v>22</v>
      </c>
      <c r="F71" s="8" t="n">
        <v>10000</v>
      </c>
      <c r="G71" s="8" t="n">
        <v>10000</v>
      </c>
      <c r="H71" s="9" t="n">
        <v>2.99</v>
      </c>
      <c r="I71" s="8" t="n">
        <f aca="false">IF(G71&gt;0,((G71*H71)*-1),((G71*H71)*-1))</f>
        <v>-29900</v>
      </c>
      <c r="J71" s="6" t="n">
        <v>263784</v>
      </c>
      <c r="K71" s="6" t="s">
        <v>33</v>
      </c>
    </row>
    <row r="72" customFormat="false" ht="15.75" hidden="false" customHeight="false" outlineLevel="2" collapsed="false">
      <c r="A72" s="11" t="n">
        <v>36655</v>
      </c>
      <c r="B72" s="6" t="s">
        <v>26</v>
      </c>
      <c r="C72" s="6" t="s">
        <v>19</v>
      </c>
      <c r="D72" s="6" t="s">
        <v>20</v>
      </c>
      <c r="E72" s="14" t="s">
        <v>22</v>
      </c>
      <c r="F72" s="8" t="n">
        <v>10000</v>
      </c>
      <c r="G72" s="8" t="n">
        <v>10000</v>
      </c>
      <c r="H72" s="9" t="n">
        <v>3.085</v>
      </c>
      <c r="I72" s="8" t="n">
        <f aca="false">IF(G72&gt;0,((G72*H72)*-1),((G72*H72)*-1))</f>
        <v>-30850</v>
      </c>
      <c r="J72" s="6" t="n">
        <v>264750</v>
      </c>
      <c r="K72" s="6" t="s">
        <v>33</v>
      </c>
    </row>
    <row r="73" customFormat="false" ht="15.75" hidden="false" customHeight="false" outlineLevel="2" collapsed="false">
      <c r="A73" s="11" t="n">
        <v>36668</v>
      </c>
      <c r="B73" s="6" t="s">
        <v>26</v>
      </c>
      <c r="C73" s="6" t="s">
        <v>19</v>
      </c>
      <c r="D73" s="6" t="s">
        <v>20</v>
      </c>
      <c r="E73" s="14" t="s">
        <v>22</v>
      </c>
      <c r="F73" s="8" t="n">
        <v>12698</v>
      </c>
      <c r="G73" s="8" t="n">
        <v>12698</v>
      </c>
      <c r="H73" s="9" t="n">
        <v>3.88</v>
      </c>
      <c r="I73" s="8" t="n">
        <f aca="false">IF(G73&gt;0,((G73*H73)*-1),((G73*H73)*-1))</f>
        <v>-49268.24</v>
      </c>
      <c r="J73" s="6" t="n">
        <v>275365</v>
      </c>
      <c r="K73" s="6" t="s">
        <v>33</v>
      </c>
    </row>
    <row r="74" customFormat="false" ht="15.75" hidden="false" customHeight="false" outlineLevel="2" collapsed="false">
      <c r="A74" s="11" t="n">
        <v>36651</v>
      </c>
      <c r="B74" s="6" t="s">
        <v>26</v>
      </c>
      <c r="C74" s="6" t="s">
        <v>19</v>
      </c>
      <c r="D74" s="6" t="s">
        <v>20</v>
      </c>
      <c r="E74" s="14" t="s">
        <v>21</v>
      </c>
      <c r="F74" s="8" t="n">
        <v>7705</v>
      </c>
      <c r="G74" s="8" t="n">
        <f aca="false">7705*3</f>
        <v>23115</v>
      </c>
      <c r="H74" s="9" t="n">
        <v>3.055</v>
      </c>
      <c r="I74" s="8" t="n">
        <f aca="false">IF(G74&gt;0,((G74*H74)*-1),((G74*H74)*-1))</f>
        <v>-70616.325</v>
      </c>
      <c r="J74" s="6" t="n">
        <v>263606</v>
      </c>
      <c r="K74" s="6" t="s">
        <v>33</v>
      </c>
    </row>
    <row r="75" customFormat="false" ht="15.75" hidden="false" customHeight="false" outlineLevel="2" collapsed="false">
      <c r="A75" s="11" t="n">
        <v>36651</v>
      </c>
      <c r="B75" s="6" t="s">
        <v>26</v>
      </c>
      <c r="C75" s="6" t="s">
        <v>19</v>
      </c>
      <c r="D75" s="6" t="s">
        <v>20</v>
      </c>
      <c r="E75" s="14" t="s">
        <v>21</v>
      </c>
      <c r="F75" s="8" t="n">
        <v>13000</v>
      </c>
      <c r="G75" s="8" t="n">
        <f aca="false">13000*3</f>
        <v>39000</v>
      </c>
      <c r="H75" s="9" t="n">
        <v>3.055</v>
      </c>
      <c r="I75" s="8" t="n">
        <f aca="false">IF(G75&gt;0,((G75*H75)*-1),((G75*H75)*-1))</f>
        <v>-119145</v>
      </c>
      <c r="J75" s="6" t="n">
        <v>263606</v>
      </c>
      <c r="K75" s="6" t="s">
        <v>33</v>
      </c>
    </row>
    <row r="76" customFormat="false" ht="15.75" hidden="false" customHeight="false" outlineLevel="2" collapsed="false">
      <c r="A76" s="11" t="n">
        <v>36654</v>
      </c>
      <c r="B76" s="6" t="s">
        <v>26</v>
      </c>
      <c r="C76" s="6" t="s">
        <v>19</v>
      </c>
      <c r="D76" s="6" t="s">
        <v>20</v>
      </c>
      <c r="E76" s="14" t="s">
        <v>21</v>
      </c>
      <c r="F76" s="8" t="n">
        <v>3693</v>
      </c>
      <c r="G76" s="8" t="n">
        <v>3693</v>
      </c>
      <c r="H76" s="9" t="n">
        <v>3.07</v>
      </c>
      <c r="I76" s="8" t="n">
        <f aca="false">IF(G76&gt;0,((G76*H76)*-1),((G76*H76)*-1))</f>
        <v>-11337.51</v>
      </c>
      <c r="J76" s="6" t="n">
        <v>263702</v>
      </c>
      <c r="K76" s="6" t="s">
        <v>33</v>
      </c>
    </row>
    <row r="77" customFormat="false" ht="15.75" hidden="false" customHeight="false" outlineLevel="2" collapsed="false">
      <c r="A77" s="11" t="n">
        <v>36655</v>
      </c>
      <c r="B77" s="6" t="s">
        <v>26</v>
      </c>
      <c r="C77" s="6" t="s">
        <v>19</v>
      </c>
      <c r="D77" s="6" t="s">
        <v>20</v>
      </c>
      <c r="E77" s="14" t="s">
        <v>21</v>
      </c>
      <c r="F77" s="8" t="n">
        <v>20000</v>
      </c>
      <c r="G77" s="8" t="n">
        <v>20000</v>
      </c>
      <c r="H77" s="9" t="n">
        <v>3.225</v>
      </c>
      <c r="I77" s="8" t="n">
        <f aca="false">IF(G77&gt;0,((G77*H77)*-1),((G77*H77)*-1))</f>
        <v>-64500</v>
      </c>
      <c r="J77" s="6" t="n">
        <v>264744</v>
      </c>
      <c r="K77" s="6" t="s">
        <v>33</v>
      </c>
    </row>
    <row r="78" customFormat="false" ht="15.75" hidden="false" customHeight="false" outlineLevel="2" collapsed="false">
      <c r="A78" s="11" t="n">
        <v>36656</v>
      </c>
      <c r="B78" s="6" t="s">
        <v>26</v>
      </c>
      <c r="C78" s="6" t="s">
        <v>19</v>
      </c>
      <c r="D78" s="6" t="s">
        <v>20</v>
      </c>
      <c r="E78" s="14" t="s">
        <v>21</v>
      </c>
      <c r="F78" s="8" t="n">
        <v>20000</v>
      </c>
      <c r="G78" s="8" t="n">
        <v>20000</v>
      </c>
      <c r="H78" s="9" t="n">
        <v>3.145</v>
      </c>
      <c r="I78" s="8" t="n">
        <f aca="false">IF(G78&gt;0,((G78*H78)*-1),((G78*H78)*-1))</f>
        <v>-62900</v>
      </c>
      <c r="J78" s="6" t="n">
        <v>265677</v>
      </c>
      <c r="K78" s="6" t="s">
        <v>33</v>
      </c>
    </row>
    <row r="79" customFormat="false" ht="15.75" hidden="false" customHeight="false" outlineLevel="2" collapsed="false">
      <c r="A79" s="11" t="n">
        <v>36658</v>
      </c>
      <c r="B79" s="6" t="s">
        <v>26</v>
      </c>
      <c r="C79" s="6" t="s">
        <v>19</v>
      </c>
      <c r="D79" s="6" t="s">
        <v>20</v>
      </c>
      <c r="E79" s="14" t="s">
        <v>21</v>
      </c>
      <c r="F79" s="8" t="n">
        <v>20000</v>
      </c>
      <c r="G79" s="8" t="n">
        <v>20000</v>
      </c>
      <c r="H79" s="9" t="n">
        <v>3.32</v>
      </c>
      <c r="I79" s="8" t="n">
        <f aca="false">IF(G79&gt;0,((G79*H79)*-1),((G79*H79)*-1))</f>
        <v>-66400</v>
      </c>
      <c r="J79" s="6" t="n">
        <v>268263</v>
      </c>
      <c r="K79" s="6" t="s">
        <v>33</v>
      </c>
    </row>
    <row r="80" customFormat="false" ht="15.75" hidden="false" customHeight="false" outlineLevel="2" collapsed="false">
      <c r="A80" s="11" t="n">
        <v>36662</v>
      </c>
      <c r="B80" s="6" t="s">
        <v>26</v>
      </c>
      <c r="C80" s="6" t="s">
        <v>19</v>
      </c>
      <c r="D80" s="6" t="s">
        <v>20</v>
      </c>
      <c r="E80" s="14" t="s">
        <v>21</v>
      </c>
      <c r="F80" s="8" t="n">
        <v>10000</v>
      </c>
      <c r="G80" s="8" t="n">
        <v>10000</v>
      </c>
      <c r="H80" s="9" t="n">
        <v>3.405</v>
      </c>
      <c r="I80" s="8" t="n">
        <f aca="false">IF(G80&gt;0,((G80*H80)*-1),((G80*H80)*-1))</f>
        <v>-34050</v>
      </c>
      <c r="J80" s="6" t="n">
        <v>270656</v>
      </c>
      <c r="K80" s="6" t="s">
        <v>33</v>
      </c>
    </row>
    <row r="81" customFormat="false" ht="15.75" hidden="false" customHeight="false" outlineLevel="2" collapsed="false">
      <c r="A81" s="11" t="n">
        <v>36662</v>
      </c>
      <c r="B81" s="6" t="s">
        <v>26</v>
      </c>
      <c r="C81" s="6" t="s">
        <v>19</v>
      </c>
      <c r="D81" s="6" t="s">
        <v>20</v>
      </c>
      <c r="E81" s="14" t="s">
        <v>21</v>
      </c>
      <c r="F81" s="8" t="n">
        <v>10000</v>
      </c>
      <c r="G81" s="8" t="n">
        <v>10000</v>
      </c>
      <c r="H81" s="9" t="n">
        <v>3.4</v>
      </c>
      <c r="I81" s="8" t="n">
        <f aca="false">IF(G81&gt;0,((G81*H81)*-1),((G81*H81)*-1))</f>
        <v>-34000</v>
      </c>
      <c r="J81" s="6" t="n">
        <v>270692</v>
      </c>
      <c r="K81" s="6" t="s">
        <v>33</v>
      </c>
    </row>
    <row r="82" customFormat="false" ht="15.75" hidden="false" customHeight="false" outlineLevel="2" collapsed="false">
      <c r="A82" s="11" t="n">
        <v>36663</v>
      </c>
      <c r="B82" s="6" t="s">
        <v>26</v>
      </c>
      <c r="C82" s="6" t="s">
        <v>19</v>
      </c>
      <c r="D82" s="6" t="s">
        <v>20</v>
      </c>
      <c r="E82" s="14" t="s">
        <v>21</v>
      </c>
      <c r="F82" s="8" t="n">
        <v>20000</v>
      </c>
      <c r="G82" s="8" t="n">
        <v>20000</v>
      </c>
      <c r="H82" s="9" t="n">
        <v>3.44</v>
      </c>
      <c r="I82" s="8" t="n">
        <f aca="false">IF(G82&gt;0,((G82*H82)*-1),((G82*H82)*-1))</f>
        <v>-68800</v>
      </c>
      <c r="J82" s="6" t="n">
        <v>271501</v>
      </c>
      <c r="K82" s="6" t="s">
        <v>33</v>
      </c>
    </row>
    <row r="83" customFormat="false" ht="15.75" hidden="false" customHeight="false" outlineLevel="2" collapsed="false">
      <c r="A83" s="11" t="n">
        <v>36664</v>
      </c>
      <c r="B83" s="6" t="s">
        <v>26</v>
      </c>
      <c r="C83" s="6" t="s">
        <v>19</v>
      </c>
      <c r="D83" s="6" t="s">
        <v>20</v>
      </c>
      <c r="E83" s="14" t="s">
        <v>21</v>
      </c>
      <c r="F83" s="8" t="n">
        <v>20000</v>
      </c>
      <c r="G83" s="8" t="n">
        <v>20000</v>
      </c>
      <c r="H83" s="9" t="n">
        <v>3.68</v>
      </c>
      <c r="I83" s="8" t="n">
        <f aca="false">IF(G83&gt;0,((G83*H83)*-1),((G83*H83)*-1))</f>
        <v>-73600</v>
      </c>
      <c r="J83" s="6" t="n">
        <v>272873</v>
      </c>
      <c r="K83" s="6" t="s">
        <v>33</v>
      </c>
    </row>
    <row r="84" customFormat="false" ht="15.75" hidden="false" customHeight="false" outlineLevel="2" collapsed="false">
      <c r="A84" s="11" t="n">
        <v>36654</v>
      </c>
      <c r="B84" s="6" t="s">
        <v>26</v>
      </c>
      <c r="C84" s="6" t="s">
        <v>19</v>
      </c>
      <c r="D84" s="6" t="s">
        <v>20</v>
      </c>
      <c r="E84" s="14" t="s">
        <v>21</v>
      </c>
      <c r="F84" s="8" t="n">
        <v>10000</v>
      </c>
      <c r="G84" s="8" t="n">
        <v>10000</v>
      </c>
      <c r="H84" s="9" t="n">
        <v>3.06</v>
      </c>
      <c r="I84" s="8" t="n">
        <f aca="false">IF(G84&gt;0,((G84*H84)*-1),((G84*H84)*-1))</f>
        <v>-30600</v>
      </c>
      <c r="J84" s="6" t="n">
        <v>263629</v>
      </c>
      <c r="K84" s="6" t="s">
        <v>33</v>
      </c>
    </row>
    <row r="85" customFormat="false" ht="15.75" hidden="false" customHeight="false" outlineLevel="2" collapsed="false">
      <c r="A85" s="11" t="n">
        <v>36654</v>
      </c>
      <c r="B85" s="6" t="s">
        <v>26</v>
      </c>
      <c r="C85" s="6" t="s">
        <v>19</v>
      </c>
      <c r="D85" s="6" t="s">
        <v>20</v>
      </c>
      <c r="E85" s="14" t="s">
        <v>21</v>
      </c>
      <c r="F85" s="8" t="n">
        <v>12500</v>
      </c>
      <c r="G85" s="8" t="n">
        <v>12500</v>
      </c>
      <c r="H85" s="9" t="n">
        <v>3.065</v>
      </c>
      <c r="I85" s="8" t="n">
        <f aca="false">IF(G85&gt;0,((G85*H85)*-1),((G85*H85)*-1))</f>
        <v>-38312.5</v>
      </c>
      <c r="J85" s="6" t="n">
        <v>263646</v>
      </c>
      <c r="K85" s="6" t="s">
        <v>33</v>
      </c>
    </row>
    <row r="86" customFormat="false" ht="15.75" hidden="false" customHeight="false" outlineLevel="1" collapsed="false">
      <c r="A86" s="11"/>
      <c r="B86" s="6"/>
      <c r="C86" s="6" t="s">
        <v>40</v>
      </c>
      <c r="D86" s="6"/>
      <c r="E86" s="14"/>
      <c r="F86" s="8"/>
      <c r="G86" s="8" t="n">
        <f aca="false">SUBTOTAL(9,G54:G85)</f>
        <v>440915</v>
      </c>
      <c r="H86" s="9"/>
      <c r="I86" s="8" t="n">
        <f aca="false">SUBTOTAL(9,I54:I85)</f>
        <v>-1508513.805</v>
      </c>
      <c r="J86" s="6"/>
      <c r="K86" s="6"/>
    </row>
    <row r="87" customFormat="false" ht="15.75" hidden="false" customHeight="false" outlineLevel="2" collapsed="false">
      <c r="A87" s="11" t="n">
        <v>36658</v>
      </c>
      <c r="B87" s="6" t="s">
        <v>26</v>
      </c>
      <c r="C87" s="6" t="s">
        <v>24</v>
      </c>
      <c r="D87" s="6" t="s">
        <v>23</v>
      </c>
      <c r="E87" s="14" t="s">
        <v>22</v>
      </c>
      <c r="F87" s="8" t="n">
        <v>-14103</v>
      </c>
      <c r="G87" s="8" t="n">
        <v>-14103</v>
      </c>
      <c r="H87" s="9" t="n">
        <v>3.145</v>
      </c>
      <c r="I87" s="8" t="n">
        <f aca="false">IF(G87&gt;0,((G87*H87)*-1),((G87*H87)*-1))</f>
        <v>44353.935</v>
      </c>
      <c r="J87" s="6" t="n">
        <v>268266</v>
      </c>
      <c r="K87" s="6" t="s">
        <v>33</v>
      </c>
    </row>
    <row r="88" customFormat="false" ht="15.75" hidden="false" customHeight="false" outlineLevel="2" collapsed="false">
      <c r="A88" s="11" t="n">
        <v>36665</v>
      </c>
      <c r="B88" s="6" t="s">
        <v>26</v>
      </c>
      <c r="C88" s="6" t="s">
        <v>24</v>
      </c>
      <c r="D88" s="6" t="s">
        <v>23</v>
      </c>
      <c r="E88" s="14" t="s">
        <v>22</v>
      </c>
      <c r="F88" s="8" t="n">
        <v>-12813</v>
      </c>
      <c r="G88" s="8" t="n">
        <v>-12813</v>
      </c>
      <c r="H88" s="9" t="n">
        <v>3.545</v>
      </c>
      <c r="I88" s="8" t="n">
        <f aca="false">IF(G88&gt;0,((G88*H88)*-1),((G88*H88)*-1))</f>
        <v>45422.085</v>
      </c>
      <c r="J88" s="6" t="n">
        <v>274014</v>
      </c>
      <c r="K88" s="6" t="s">
        <v>33</v>
      </c>
    </row>
    <row r="89" customFormat="false" ht="15.75" hidden="false" customHeight="false" outlineLevel="2" collapsed="false">
      <c r="A89" s="11" t="n">
        <v>36622</v>
      </c>
      <c r="B89" s="6" t="s">
        <v>26</v>
      </c>
      <c r="C89" s="6" t="s">
        <v>24</v>
      </c>
      <c r="D89" s="6" t="s">
        <v>23</v>
      </c>
      <c r="E89" s="14" t="s">
        <v>22</v>
      </c>
      <c r="F89" s="8" t="n">
        <v>-5594</v>
      </c>
      <c r="G89" s="8" t="n">
        <f aca="false">-5594*31</f>
        <v>-173414</v>
      </c>
      <c r="H89" s="9" t="n">
        <v>2.8</v>
      </c>
      <c r="I89" s="8" t="n">
        <f aca="false">IF(G89&gt;0,((G89*H89)*-1),((G89*H89)*-1))</f>
        <v>485559.2</v>
      </c>
      <c r="J89" s="6" t="n">
        <v>239067</v>
      </c>
      <c r="K89" s="6" t="s">
        <v>33</v>
      </c>
    </row>
    <row r="90" customFormat="false" ht="15.75" hidden="false" customHeight="false" outlineLevel="2" collapsed="false">
      <c r="A90" s="11" t="n">
        <v>36588</v>
      </c>
      <c r="B90" s="6" t="s">
        <v>26</v>
      </c>
      <c r="C90" s="6" t="s">
        <v>24</v>
      </c>
      <c r="D90" s="6" t="s">
        <v>23</v>
      </c>
      <c r="E90" s="14" t="s">
        <v>22</v>
      </c>
      <c r="F90" s="8" t="n">
        <v>-2540</v>
      </c>
      <c r="G90" s="8" t="n">
        <f aca="false">-2540*31</f>
        <v>-78740</v>
      </c>
      <c r="H90" s="9" t="n">
        <v>2.725</v>
      </c>
      <c r="I90" s="8" t="n">
        <f aca="false">IF(G90&gt;0,((G90*H90)*-1),((G90*H90)*-1))</f>
        <v>214566.5</v>
      </c>
      <c r="J90" s="6" t="n">
        <v>233123</v>
      </c>
      <c r="K90" s="6" t="s">
        <v>33</v>
      </c>
    </row>
    <row r="91" customFormat="false" ht="15.75" hidden="false" customHeight="false" outlineLevel="2" collapsed="false">
      <c r="A91" s="11" t="n">
        <v>36588</v>
      </c>
      <c r="B91" s="6" t="s">
        <v>26</v>
      </c>
      <c r="C91" s="6" t="s">
        <v>24</v>
      </c>
      <c r="D91" s="6" t="s">
        <v>23</v>
      </c>
      <c r="E91" s="14" t="s">
        <v>22</v>
      </c>
      <c r="F91" s="8" t="n">
        <v>-4168</v>
      </c>
      <c r="G91" s="8" t="n">
        <f aca="false">-4168*31</f>
        <v>-129208</v>
      </c>
      <c r="H91" s="9" t="n">
        <v>2.72</v>
      </c>
      <c r="I91" s="8" t="n">
        <f aca="false">IF(G91&gt;0,((G91*H91)*-1),((G91*H91)*-1))</f>
        <v>351445.76</v>
      </c>
      <c r="J91" s="6" t="n">
        <v>233147</v>
      </c>
      <c r="K91" s="6" t="s">
        <v>33</v>
      </c>
    </row>
    <row r="92" customFormat="false" ht="15.75" hidden="false" customHeight="false" outlineLevel="2" collapsed="false">
      <c r="A92" s="11" t="n">
        <v>36588</v>
      </c>
      <c r="B92" s="6" t="s">
        <v>26</v>
      </c>
      <c r="C92" s="6" t="s">
        <v>24</v>
      </c>
      <c r="D92" s="6" t="s">
        <v>23</v>
      </c>
      <c r="E92" s="14" t="s">
        <v>21</v>
      </c>
      <c r="F92" s="8" t="n">
        <v>-7620</v>
      </c>
      <c r="G92" s="8" t="n">
        <v>-236220</v>
      </c>
      <c r="H92" s="9" t="n">
        <v>2.7925</v>
      </c>
      <c r="I92" s="8" t="n">
        <f aca="false">IF(G92&gt;0,((G92*H92)*-1),((G92*H92)*-1))</f>
        <v>659644.35</v>
      </c>
      <c r="J92" s="6" t="n">
        <v>233096</v>
      </c>
      <c r="K92" s="6" t="s">
        <v>33</v>
      </c>
    </row>
    <row r="93" customFormat="false" ht="15.75" hidden="false" customHeight="false" outlineLevel="2" collapsed="false">
      <c r="A93" s="11" t="n">
        <v>36588</v>
      </c>
      <c r="B93" s="6" t="s">
        <v>26</v>
      </c>
      <c r="C93" s="6" t="s">
        <v>24</v>
      </c>
      <c r="D93" s="6" t="s">
        <v>23</v>
      </c>
      <c r="E93" s="14" t="s">
        <v>21</v>
      </c>
      <c r="F93" s="8" t="n">
        <v>-12504</v>
      </c>
      <c r="G93" s="8" t="n">
        <v>-387624</v>
      </c>
      <c r="H93" s="9" t="n">
        <v>2.785</v>
      </c>
      <c r="I93" s="8" t="n">
        <f aca="false">IF(G93&gt;0,((G93*H93)*-1),((G93*H93)*-1))</f>
        <v>1079532.84</v>
      </c>
      <c r="J93" s="6" t="n">
        <v>233142</v>
      </c>
      <c r="K93" s="6" t="s">
        <v>33</v>
      </c>
    </row>
    <row r="94" customFormat="false" ht="15.75" hidden="false" customHeight="false" outlineLevel="2" collapsed="false">
      <c r="A94" s="11" t="n">
        <v>36622</v>
      </c>
      <c r="B94" s="6" t="s">
        <v>26</v>
      </c>
      <c r="C94" s="6" t="s">
        <v>24</v>
      </c>
      <c r="D94" s="6" t="s">
        <v>23</v>
      </c>
      <c r="E94" s="14" t="s">
        <v>21</v>
      </c>
      <c r="F94" s="8" t="n">
        <v>-6611</v>
      </c>
      <c r="G94" s="8" t="n">
        <v>-204941</v>
      </c>
      <c r="H94" s="9" t="n">
        <v>2.78</v>
      </c>
      <c r="I94" s="8" t="n">
        <f aca="false">IF(G94&gt;0,((G94*H94)*-1),((G94*H94)*-1))</f>
        <v>569735.98</v>
      </c>
      <c r="J94" s="6" t="n">
        <v>238988</v>
      </c>
      <c r="K94" s="6" t="s">
        <v>33</v>
      </c>
    </row>
    <row r="95" customFormat="false" ht="15.75" hidden="false" customHeight="false" outlineLevel="2" collapsed="false">
      <c r="A95" s="11" t="n">
        <v>36658</v>
      </c>
      <c r="B95" s="6" t="s">
        <v>26</v>
      </c>
      <c r="C95" s="6" t="s">
        <v>24</v>
      </c>
      <c r="D95" s="6" t="s">
        <v>20</v>
      </c>
      <c r="E95" s="14" t="s">
        <v>22</v>
      </c>
      <c r="F95" s="8" t="n">
        <v>-385</v>
      </c>
      <c r="G95" s="8" t="n">
        <f aca="false">-385*3</f>
        <v>-1155</v>
      </c>
      <c r="H95" s="9" t="n">
        <v>3.145</v>
      </c>
      <c r="I95" s="8" t="n">
        <f aca="false">IF(G95&gt;0,((G95*H95)*-1),((G95*H95)*-1))</f>
        <v>3632.475</v>
      </c>
      <c r="J95" s="6" t="n">
        <v>268271</v>
      </c>
      <c r="K95" s="6" t="s">
        <v>33</v>
      </c>
    </row>
    <row r="96" customFormat="false" ht="15.75" hidden="false" customHeight="false" outlineLevel="2" collapsed="false">
      <c r="A96" s="11" t="n">
        <v>36665</v>
      </c>
      <c r="B96" s="6" t="s">
        <v>26</v>
      </c>
      <c r="C96" s="6" t="s">
        <v>24</v>
      </c>
      <c r="D96" s="6" t="s">
        <v>20</v>
      </c>
      <c r="E96" s="14" t="s">
        <v>22</v>
      </c>
      <c r="F96" s="8" t="n">
        <v>-385</v>
      </c>
      <c r="G96" s="8" t="n">
        <f aca="false">-385*3</f>
        <v>-1155</v>
      </c>
      <c r="H96" s="9" t="n">
        <v>3.545</v>
      </c>
      <c r="I96" s="8" t="n">
        <f aca="false">IF(G96&gt;0,((G96*H96)*-1),((G96*H96)*-1))</f>
        <v>4094.475</v>
      </c>
      <c r="J96" s="6" t="n">
        <v>274017</v>
      </c>
      <c r="K96" s="6" t="s">
        <v>33</v>
      </c>
    </row>
    <row r="97" customFormat="false" ht="15.75" hidden="false" customHeight="false" outlineLevel="2" collapsed="false">
      <c r="A97" s="11" t="n">
        <v>36619</v>
      </c>
      <c r="B97" s="6" t="s">
        <v>26</v>
      </c>
      <c r="C97" s="6" t="s">
        <v>24</v>
      </c>
      <c r="D97" s="6" t="s">
        <v>20</v>
      </c>
      <c r="E97" s="14" t="s">
        <v>22</v>
      </c>
      <c r="F97" s="8" t="n">
        <v>-15074</v>
      </c>
      <c r="G97" s="8" t="n">
        <f aca="false">-15074*31</f>
        <v>-467294</v>
      </c>
      <c r="H97" s="9" t="n">
        <v>2.8</v>
      </c>
      <c r="I97" s="8" t="n">
        <f aca="false">IF(G97&gt;0,((G97*H97)*-1),((G97*H97)*-1))</f>
        <v>1308423.2</v>
      </c>
      <c r="J97" s="6" t="n">
        <v>235549</v>
      </c>
      <c r="K97" s="6" t="s">
        <v>33</v>
      </c>
    </row>
    <row r="98" customFormat="false" ht="15.75" hidden="false" customHeight="false" outlineLevel="2" collapsed="false">
      <c r="A98" s="11" t="n">
        <v>36604</v>
      </c>
      <c r="B98" s="6" t="s">
        <v>26</v>
      </c>
      <c r="C98" s="6" t="s">
        <v>24</v>
      </c>
      <c r="D98" s="6" t="s">
        <v>20</v>
      </c>
      <c r="E98" s="14" t="s">
        <v>21</v>
      </c>
      <c r="F98" s="8" t="n">
        <v>-26193</v>
      </c>
      <c r="G98" s="8" t="n">
        <f aca="false">-26193*31</f>
        <v>-811983</v>
      </c>
      <c r="H98" s="9" t="n">
        <v>2.78</v>
      </c>
      <c r="I98" s="8" t="n">
        <f aca="false">IF(G98&gt;0,((G98*H98)*-1),((G98*H98)*-1))</f>
        <v>2257312.74</v>
      </c>
      <c r="J98" s="6" t="n">
        <v>233189</v>
      </c>
      <c r="K98" s="6" t="s">
        <v>33</v>
      </c>
    </row>
    <row r="99" customFormat="false" ht="15.75" hidden="false" customHeight="false" outlineLevel="1" collapsed="false">
      <c r="A99" s="11"/>
      <c r="B99" s="6"/>
      <c r="C99" s="6" t="s">
        <v>41</v>
      </c>
      <c r="D99" s="6"/>
      <c r="E99" s="14"/>
      <c r="F99" s="8"/>
      <c r="G99" s="8" t="n">
        <f aca="false">SUBTOTAL(9,G87:G98)</f>
        <v>-2518650</v>
      </c>
      <c r="H99" s="9"/>
      <c r="I99" s="8" t="n">
        <f aca="false">SUBTOTAL(9,I87:I98)</f>
        <v>7023723.54</v>
      </c>
      <c r="J99" s="6"/>
      <c r="K99" s="6"/>
    </row>
    <row r="100" customFormat="false" ht="15.75" hidden="false" customHeight="false" outlineLevel="0" collapsed="false">
      <c r="A100" s="15"/>
      <c r="B100" s="16"/>
      <c r="C100" s="16" t="s">
        <v>29</v>
      </c>
      <c r="D100" s="16"/>
      <c r="E100" s="17"/>
      <c r="F100" s="18"/>
      <c r="G100" s="18" t="n">
        <f aca="false">SUBTOTAL(9,G8:G98)</f>
        <v>0</v>
      </c>
      <c r="H100" s="19"/>
      <c r="I100" s="18" t="n">
        <f aca="false">SUBTOTAL(9,I8:I98)</f>
        <v>0</v>
      </c>
      <c r="J100" s="16"/>
      <c r="K100" s="16"/>
    </row>
    <row r="103" customFormat="false" ht="15.75" hidden="false" customHeight="false" outlineLevel="0" collapsed="false">
      <c r="A103" s="11" t="s">
        <v>2</v>
      </c>
      <c r="B103" s="6"/>
      <c r="C103" s="6" t="s">
        <v>3</v>
      </c>
      <c r="D103" s="6"/>
      <c r="E103" s="7"/>
      <c r="F103" s="12" t="s">
        <v>4</v>
      </c>
      <c r="G103" s="12" t="s">
        <v>5</v>
      </c>
      <c r="H103" s="9" t="s">
        <v>6</v>
      </c>
      <c r="I103" s="12" t="s">
        <v>7</v>
      </c>
      <c r="J103" s="6" t="s">
        <v>32</v>
      </c>
      <c r="K103" s="7"/>
    </row>
    <row r="104" customFormat="false" ht="15.75" hidden="false" customHeight="false" outlineLevel="0" collapsed="false">
      <c r="A104" s="11" t="s">
        <v>9</v>
      </c>
      <c r="B104" s="6" t="s">
        <v>10</v>
      </c>
      <c r="C104" s="6" t="s">
        <v>11</v>
      </c>
      <c r="D104" s="6" t="s">
        <v>12</v>
      </c>
      <c r="E104" s="6" t="s">
        <v>13</v>
      </c>
      <c r="F104" s="12" t="s">
        <v>14</v>
      </c>
      <c r="G104" s="12" t="s">
        <v>14</v>
      </c>
      <c r="H104" s="9" t="s">
        <v>15</v>
      </c>
      <c r="I104" s="12" t="s">
        <v>16</v>
      </c>
      <c r="J104" s="6" t="s">
        <v>17</v>
      </c>
      <c r="K104" s="7"/>
    </row>
    <row r="105" customFormat="false" ht="15.75" hidden="false" customHeight="false" outlineLevel="0" collapsed="false">
      <c r="A105" s="11" t="n">
        <v>36651</v>
      </c>
      <c r="B105" s="6" t="s">
        <v>18</v>
      </c>
      <c r="C105" s="6" t="s">
        <v>19</v>
      </c>
      <c r="D105" s="6" t="s">
        <v>42</v>
      </c>
      <c r="E105" s="6" t="s">
        <v>43</v>
      </c>
      <c r="F105" s="8" t="n">
        <v>1193</v>
      </c>
      <c r="G105" s="8" t="n">
        <f aca="false">27*1193</f>
        <v>32211</v>
      </c>
      <c r="H105" s="9" t="n">
        <v>3</v>
      </c>
      <c r="I105" s="8" t="n">
        <f aca="false">IF(G105&gt;0,((G105*H105)*-1),((G105*H105)*-1))</f>
        <v>-96633</v>
      </c>
      <c r="J105" s="6" t="n">
        <v>260432</v>
      </c>
      <c r="K105" s="7" t="s">
        <v>42</v>
      </c>
    </row>
    <row r="106" customFormat="false" ht="15.75" hidden="false" customHeight="false" outlineLevel="0" collapsed="false">
      <c r="A106" s="11" t="n">
        <v>36651</v>
      </c>
      <c r="B106" s="6" t="s">
        <v>26</v>
      </c>
      <c r="C106" s="6" t="s">
        <v>24</v>
      </c>
      <c r="D106" s="6" t="s">
        <v>42</v>
      </c>
      <c r="E106" s="6" t="s">
        <v>43</v>
      </c>
      <c r="F106" s="8" t="n">
        <v>-1193</v>
      </c>
      <c r="G106" s="8" t="n">
        <f aca="false">-27*1193</f>
        <v>-32211</v>
      </c>
      <c r="H106" s="9" t="n">
        <v>3.021</v>
      </c>
      <c r="I106" s="8" t="n">
        <f aca="false">IF(G106&gt;0,((G106*H106)*-1),((G106*H106)*-1))</f>
        <v>97309.431</v>
      </c>
      <c r="J106" s="6" t="n">
        <v>263381</v>
      </c>
      <c r="K106" s="7" t="s">
        <v>42</v>
      </c>
    </row>
    <row r="108" customFormat="false" ht="15.75" hidden="false" customHeight="false" outlineLevel="0" collapsed="false">
      <c r="A108" s="11"/>
      <c r="B108" s="6"/>
      <c r="C108" s="6"/>
      <c r="D108" s="6"/>
      <c r="E108" s="8" t="s">
        <v>44</v>
      </c>
      <c r="F108" s="8"/>
      <c r="G108" s="8"/>
      <c r="H108" s="9"/>
      <c r="I108" s="8" t="n">
        <f aca="false">+I106+I105</f>
        <v>676.430999999997</v>
      </c>
      <c r="J108" s="6"/>
      <c r="K108" s="7"/>
    </row>
  </sheetData>
  <printOptions headings="false" gridLines="false" gridLinesSet="true" horizontalCentered="false" verticalCentered="false"/>
  <pageMargins left="0.5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:K50"/>
    </sheetView>
  </sheetViews>
  <sheetFormatPr defaultColWidth="8.9921875" defaultRowHeight="15.75" customHeight="true" zeroHeight="false" outlineLevelRow="2" outlineLevelCol="0"/>
  <cols>
    <col collapsed="false" customWidth="true" hidden="false" outlineLevel="0" max="2" min="1" style="15" width="12.37"/>
    <col collapsed="false" customWidth="true" hidden="false" outlineLevel="0" max="3" min="3" style="16" width="14.87"/>
    <col collapsed="false" customWidth="true" hidden="false" outlineLevel="0" max="4" min="4" style="16" width="17.37"/>
    <col collapsed="false" customWidth="true" hidden="false" outlineLevel="0" max="5" min="5" style="20" width="22.74"/>
    <col collapsed="false" customWidth="true" hidden="false" outlineLevel="0" max="6" min="6" style="18" width="9.49"/>
    <col collapsed="false" customWidth="true" hidden="false" outlineLevel="0" max="7" min="7" style="18" width="13.87"/>
    <col collapsed="false" customWidth="true" hidden="false" outlineLevel="0" max="8" min="8" style="19" width="14.74"/>
    <col collapsed="false" customWidth="true" hidden="false" outlineLevel="0" max="9" min="9" style="21" width="14.37"/>
    <col collapsed="false" customWidth="true" hidden="false" outlineLevel="0" max="10" min="10" style="16" width="9.49"/>
    <col collapsed="false" customWidth="true" hidden="false" outlineLevel="0" max="11" min="11" style="20" width="9.49"/>
    <col collapsed="false" customWidth="false" hidden="false" outlineLevel="0" max="257" min="12" style="20" width="8.99"/>
  </cols>
  <sheetData>
    <row r="1" customFormat="false" ht="15.75" hidden="false" customHeight="false" outlineLevel="0" collapsed="false">
      <c r="A1" s="5" t="s">
        <v>0</v>
      </c>
      <c r="B1" s="5"/>
      <c r="C1" s="6"/>
      <c r="D1" s="6"/>
      <c r="E1" s="7"/>
      <c r="F1" s="8"/>
      <c r="G1" s="8"/>
      <c r="H1" s="9"/>
      <c r="I1" s="22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A2" s="5" t="s">
        <v>45</v>
      </c>
      <c r="B2" s="5"/>
      <c r="C2" s="6"/>
      <c r="D2" s="6"/>
      <c r="E2" s="7"/>
      <c r="F2" s="8"/>
      <c r="G2" s="8"/>
      <c r="H2" s="9"/>
      <c r="I2" s="22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false" outlineLevel="0" collapsed="false">
      <c r="A3" s="5" t="n">
        <v>36708</v>
      </c>
      <c r="B3" s="5"/>
      <c r="C3" s="10"/>
      <c r="D3" s="6"/>
      <c r="E3" s="7"/>
      <c r="F3" s="8"/>
      <c r="G3" s="8"/>
      <c r="H3" s="9"/>
      <c r="I3" s="22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false" outlineLevel="0" collapsed="false">
      <c r="A4" s="11"/>
      <c r="B4" s="11"/>
      <c r="C4" s="6"/>
      <c r="D4" s="6"/>
      <c r="E4" s="7"/>
      <c r="F4" s="8"/>
      <c r="G4" s="8"/>
      <c r="H4" s="9"/>
      <c r="I4" s="22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5.75" hidden="false" customHeight="false" outlineLevel="0" collapsed="false">
      <c r="A5" s="11"/>
      <c r="B5" s="11"/>
      <c r="C5" s="6"/>
      <c r="D5" s="6"/>
      <c r="E5" s="7"/>
      <c r="F5" s="8"/>
      <c r="G5" s="8"/>
      <c r="H5" s="9"/>
      <c r="I5" s="22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.75" hidden="false" customHeight="false" outlineLevel="0" collapsed="false">
      <c r="A6" s="11" t="s">
        <v>2</v>
      </c>
      <c r="B6" s="11" t="s">
        <v>46</v>
      </c>
      <c r="C6" s="6"/>
      <c r="D6" s="6" t="s">
        <v>3</v>
      </c>
      <c r="E6" s="7"/>
      <c r="F6" s="12" t="s">
        <v>4</v>
      </c>
      <c r="G6" s="12" t="s">
        <v>5</v>
      </c>
      <c r="H6" s="9" t="s">
        <v>6</v>
      </c>
      <c r="I6" s="22" t="s">
        <v>7</v>
      </c>
      <c r="J6" s="6" t="s">
        <v>32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1" t="s">
        <v>9</v>
      </c>
      <c r="B7" s="11" t="s">
        <v>9</v>
      </c>
      <c r="C7" s="6" t="s">
        <v>10</v>
      </c>
      <c r="D7" s="6" t="s">
        <v>11</v>
      </c>
      <c r="E7" s="6" t="s">
        <v>13</v>
      </c>
      <c r="F7" s="12" t="s">
        <v>14</v>
      </c>
      <c r="G7" s="12" t="s">
        <v>14</v>
      </c>
      <c r="H7" s="9" t="s">
        <v>15</v>
      </c>
      <c r="I7" s="22" t="s">
        <v>16</v>
      </c>
      <c r="J7" s="6" t="s">
        <v>17</v>
      </c>
      <c r="K7" s="6" t="s">
        <v>12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5.75" hidden="false" customHeight="false" outlineLevel="0" collapsed="false">
      <c r="A8" s="11" t="n">
        <v>36623</v>
      </c>
      <c r="B8" s="11"/>
      <c r="C8" s="6" t="s">
        <v>18</v>
      </c>
      <c r="D8" s="6" t="s">
        <v>19</v>
      </c>
      <c r="E8" s="14" t="s">
        <v>21</v>
      </c>
      <c r="F8" s="12" t="n">
        <v>9808</v>
      </c>
      <c r="G8" s="12" t="n">
        <f aca="false">IF(D8="B",F8*30,(F8*30*-1))</f>
        <v>294240</v>
      </c>
      <c r="H8" s="9" t="n">
        <v>2.95</v>
      </c>
      <c r="I8" s="22" t="n">
        <f aca="false">IF(G8&gt;0,((G8*H8)*-1),((G8*H8)*-1))</f>
        <v>-868008</v>
      </c>
      <c r="J8" s="6"/>
      <c r="K8" s="6" t="s">
        <v>33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5.75" hidden="false" customHeight="false" outlineLevel="0" collapsed="false">
      <c r="A9" s="11" t="n">
        <v>36655</v>
      </c>
      <c r="B9" s="11"/>
      <c r="C9" s="6" t="s">
        <v>18</v>
      </c>
      <c r="D9" s="6" t="s">
        <v>19</v>
      </c>
      <c r="E9" s="14" t="s">
        <v>22</v>
      </c>
      <c r="F9" s="12" t="n">
        <v>352</v>
      </c>
      <c r="G9" s="12" t="n">
        <f aca="false">IF(D9="B",F9*30,(F9*30*-1))</f>
        <v>10560</v>
      </c>
      <c r="H9" s="9" t="n">
        <v>3.05</v>
      </c>
      <c r="I9" s="22" t="n">
        <f aca="false">IF(G9&gt;0,((G9*H9)*-1),((G9*H9)*-1))</f>
        <v>-32208</v>
      </c>
      <c r="J9" s="6"/>
      <c r="K9" s="6" t="s">
        <v>33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5.75" hidden="false" customHeight="false" outlineLevel="0" collapsed="false">
      <c r="A10" s="11" t="n">
        <v>36663</v>
      </c>
      <c r="B10" s="11"/>
      <c r="C10" s="6" t="s">
        <v>18</v>
      </c>
      <c r="D10" s="6" t="s">
        <v>19</v>
      </c>
      <c r="E10" s="14" t="s">
        <v>21</v>
      </c>
      <c r="F10" s="12" t="n">
        <v>655</v>
      </c>
      <c r="G10" s="12" t="n">
        <f aca="false">IF(D10="B",F10*30,(F10*30*-1))</f>
        <v>19650</v>
      </c>
      <c r="H10" s="9" t="n">
        <v>3.405</v>
      </c>
      <c r="I10" s="22" t="n">
        <f aca="false">IF(G10&gt;0,((G10*H10)*-1),((G10*H10)*-1))</f>
        <v>-66908.25</v>
      </c>
      <c r="J10" s="6"/>
      <c r="K10" s="6" t="s">
        <v>33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5.75" hidden="false" customHeight="false" outlineLevel="0" collapsed="false">
      <c r="A11" s="11" t="n">
        <v>36664</v>
      </c>
      <c r="B11" s="11"/>
      <c r="C11" s="6" t="s">
        <v>18</v>
      </c>
      <c r="D11" s="6" t="s">
        <v>19</v>
      </c>
      <c r="E11" s="14" t="s">
        <v>21</v>
      </c>
      <c r="F11" s="12" t="n">
        <v>667</v>
      </c>
      <c r="G11" s="12" t="n">
        <f aca="false">IF(D11="B",F11*30,(F11*30*-1))</f>
        <v>20010</v>
      </c>
      <c r="H11" s="9" t="n">
        <v>3.425</v>
      </c>
      <c r="I11" s="22" t="n">
        <f aca="false">IF(G11&gt;0,((G11*H11)*-1),((G11*H11)*-1))</f>
        <v>-68534.25</v>
      </c>
      <c r="J11" s="6"/>
      <c r="K11" s="6" t="s">
        <v>33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5.75" hidden="false" customHeight="false" outlineLevel="0" collapsed="false">
      <c r="A12" s="11" t="n">
        <v>36623</v>
      </c>
      <c r="B12" s="11"/>
      <c r="C12" s="6" t="s">
        <v>18</v>
      </c>
      <c r="D12" s="6" t="s">
        <v>19</v>
      </c>
      <c r="E12" s="14" t="s">
        <v>21</v>
      </c>
      <c r="F12" s="12" t="n">
        <v>7505</v>
      </c>
      <c r="G12" s="12" t="n">
        <f aca="false">IF(D12="B",F12*30,(F12*30*-1))</f>
        <v>225150</v>
      </c>
      <c r="H12" s="9" t="n">
        <v>2.88</v>
      </c>
      <c r="I12" s="22" t="n">
        <f aca="false">IF(G12&gt;0,((G12*H12)*-1),((G12*H12)*-1))</f>
        <v>-648432</v>
      </c>
      <c r="J12" s="6"/>
      <c r="K12" s="6" t="s">
        <v>33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5.75" hidden="false" customHeight="false" outlineLevel="0" collapsed="false">
      <c r="A13" s="11" t="n">
        <v>36630</v>
      </c>
      <c r="B13" s="11"/>
      <c r="C13" s="6" t="s">
        <v>18</v>
      </c>
      <c r="D13" s="6" t="s">
        <v>19</v>
      </c>
      <c r="E13" s="14" t="s">
        <v>22</v>
      </c>
      <c r="F13" s="12" t="n">
        <v>5171</v>
      </c>
      <c r="G13" s="12" t="n">
        <f aca="false">IF(D13="B",F13*30,(F13*30*-1))</f>
        <v>155130</v>
      </c>
      <c r="H13" s="9" t="n">
        <v>2.98</v>
      </c>
      <c r="I13" s="22" t="n">
        <f aca="false">IF(G13&gt;0,((G13*H13)*-1),((G13*H13)*-1))</f>
        <v>-462287.4</v>
      </c>
      <c r="J13" s="6"/>
      <c r="K13" s="6" t="s">
        <v>33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5.75" hidden="false" customHeight="false" outlineLevel="0" collapsed="false">
      <c r="A14" s="11" t="n">
        <v>36655</v>
      </c>
      <c r="B14" s="11"/>
      <c r="C14" s="6" t="s">
        <v>18</v>
      </c>
      <c r="D14" s="6" t="s">
        <v>19</v>
      </c>
      <c r="E14" s="14" t="s">
        <v>22</v>
      </c>
      <c r="F14" s="12" t="n">
        <v>170</v>
      </c>
      <c r="G14" s="12" t="n">
        <f aca="false">IF(D14="B",F14*30,(F14*30*-1))</f>
        <v>5100</v>
      </c>
      <c r="H14" s="9" t="n">
        <v>3.05</v>
      </c>
      <c r="I14" s="22" t="n">
        <f aca="false">IF(G14&gt;0,((G14*H14)*-1),((G14*H14)*-1))</f>
        <v>-15555</v>
      </c>
      <c r="J14" s="6"/>
      <c r="K14" s="6" t="s">
        <v>33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" hidden="false" customHeight="true" outlineLevel="0" collapsed="false">
      <c r="A15" s="11" t="n">
        <v>36663</v>
      </c>
      <c r="B15" s="11"/>
      <c r="C15" s="6" t="s">
        <v>18</v>
      </c>
      <c r="D15" s="6" t="s">
        <v>19</v>
      </c>
      <c r="E15" s="14" t="s">
        <v>21</v>
      </c>
      <c r="F15" s="12" t="n">
        <v>819</v>
      </c>
      <c r="G15" s="12" t="n">
        <f aca="false">IF(D15="B",F15*30,(F15*30*-1))</f>
        <v>24570</v>
      </c>
      <c r="H15" s="9" t="n">
        <v>3.405</v>
      </c>
      <c r="I15" s="22" t="n">
        <f aca="false">IF(G15&gt;0,((G15*H15)*-1),((G15*H15)*-1))</f>
        <v>-83660.85</v>
      </c>
      <c r="J15" s="6"/>
      <c r="K15" s="6" t="s">
        <v>33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" hidden="false" customHeight="true" outlineLevel="0" collapsed="false">
      <c r="A16" s="11" t="n">
        <v>36663</v>
      </c>
      <c r="B16" s="11"/>
      <c r="C16" s="6" t="s">
        <v>18</v>
      </c>
      <c r="D16" s="6" t="s">
        <v>19</v>
      </c>
      <c r="E16" s="14" t="s">
        <v>22</v>
      </c>
      <c r="F16" s="12" t="n">
        <v>333</v>
      </c>
      <c r="G16" s="12" t="n">
        <f aca="false">IF(D16="B",F16*30,(F16*30*-1))</f>
        <v>9990</v>
      </c>
      <c r="H16" s="9" t="n">
        <v>3.295</v>
      </c>
      <c r="I16" s="22" t="n">
        <f aca="false">IF(G16&gt;0,((G16*H16)*-1),((G16*H16)*-1))</f>
        <v>-32917.05</v>
      </c>
      <c r="J16" s="6"/>
      <c r="K16" s="6" t="s">
        <v>33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" hidden="false" customHeight="true" outlineLevel="0" collapsed="false">
      <c r="A17" s="11" t="n">
        <v>36663</v>
      </c>
      <c r="B17" s="11"/>
      <c r="C17" s="6" t="s">
        <v>18</v>
      </c>
      <c r="D17" s="6" t="s">
        <v>19</v>
      </c>
      <c r="E17" s="14" t="s">
        <v>21</v>
      </c>
      <c r="F17" s="12" t="n">
        <v>667</v>
      </c>
      <c r="G17" s="12" t="n">
        <f aca="false">IF(D17="B",F17*30,(F17*30*-1))</f>
        <v>20010</v>
      </c>
      <c r="H17" s="9" t="n">
        <v>3.425</v>
      </c>
      <c r="I17" s="22" t="n">
        <f aca="false">IF(G17&gt;0,((G17*H17)*-1),((G17*H17)*-1))</f>
        <v>-68534.25</v>
      </c>
      <c r="J17" s="6"/>
      <c r="K17" s="6" t="s">
        <v>33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" hidden="false" customHeight="true" outlineLevel="0" collapsed="false">
      <c r="A18" s="11" t="n">
        <v>36668</v>
      </c>
      <c r="B18" s="11"/>
      <c r="C18" s="6" t="s">
        <v>18</v>
      </c>
      <c r="D18" s="6" t="s">
        <v>19</v>
      </c>
      <c r="E18" s="14" t="s">
        <v>21</v>
      </c>
      <c r="F18" s="12" t="n">
        <v>667</v>
      </c>
      <c r="G18" s="12" t="n">
        <f aca="false">IF(D18="B",F18*30,(F18*30*-1))</f>
        <v>20010</v>
      </c>
      <c r="H18" s="9" t="n">
        <v>3.895</v>
      </c>
      <c r="I18" s="22" t="n">
        <f aca="false">IF(G18&gt;0,((G18*H18)*-1),((G18*H18)*-1))</f>
        <v>-77938.95</v>
      </c>
      <c r="J18" s="6"/>
      <c r="K18" s="6" t="s">
        <v>33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" hidden="false" customHeight="true" outlineLevel="0" collapsed="false">
      <c r="A19" s="11" t="n">
        <v>36665</v>
      </c>
      <c r="B19" s="11"/>
      <c r="C19" s="6" t="s">
        <v>18</v>
      </c>
      <c r="D19" s="6" t="s">
        <v>19</v>
      </c>
      <c r="E19" s="14" t="s">
        <v>22</v>
      </c>
      <c r="F19" s="12" t="n">
        <v>333</v>
      </c>
      <c r="G19" s="12" t="n">
        <f aca="false">IF(D19="B",F19*30,(F19*30*-1))</f>
        <v>9990</v>
      </c>
      <c r="H19" s="9" t="n">
        <v>3.55</v>
      </c>
      <c r="I19" s="22" t="n">
        <f aca="false">IF(G19&gt;0,((G19*H19)*-1),((G19*H19)*-1))</f>
        <v>-35464.5</v>
      </c>
      <c r="J19" s="23"/>
      <c r="K19" s="6" t="s">
        <v>33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" hidden="false" customHeight="true" outlineLevel="0" collapsed="false">
      <c r="A20" s="11" t="n">
        <v>36693</v>
      </c>
      <c r="B20" s="11"/>
      <c r="C20" s="6" t="s">
        <v>18</v>
      </c>
      <c r="D20" s="6" t="s">
        <v>19</v>
      </c>
      <c r="E20" s="14" t="s">
        <v>22</v>
      </c>
      <c r="F20" s="12" t="n">
        <v>30000</v>
      </c>
      <c r="G20" s="12" t="n">
        <v>30000</v>
      </c>
      <c r="H20" s="9" t="n">
        <v>4.25</v>
      </c>
      <c r="I20" s="22" t="n">
        <f aca="false">IF(G20&gt;0,((G20*H20)*-1),((G20*H20)*-1))</f>
        <v>-127500</v>
      </c>
      <c r="J20" s="6"/>
      <c r="K20" s="6" t="s">
        <v>33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11" t="n">
        <v>36588</v>
      </c>
      <c r="B21" s="11"/>
      <c r="C21" s="6" t="s">
        <v>18</v>
      </c>
      <c r="D21" s="6" t="s">
        <v>19</v>
      </c>
      <c r="E21" s="14" t="s">
        <v>22</v>
      </c>
      <c r="F21" s="12" t="n">
        <v>2540</v>
      </c>
      <c r="G21" s="12" t="n">
        <f aca="false">IF(D21="B",F21*30,(F21*30*-1))</f>
        <v>76200</v>
      </c>
      <c r="H21" s="9" t="n">
        <v>2.725</v>
      </c>
      <c r="I21" s="22" t="n">
        <f aca="false">IF(G21&gt;0,((G21*H21)*-1),((G21*H21)*-1))</f>
        <v>-207645</v>
      </c>
      <c r="J21" s="6"/>
      <c r="K21" s="6" t="s">
        <v>33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11" t="n">
        <v>36588</v>
      </c>
      <c r="B22" s="11"/>
      <c r="C22" s="6" t="s">
        <v>18</v>
      </c>
      <c r="D22" s="6" t="s">
        <v>19</v>
      </c>
      <c r="E22" s="14" t="s">
        <v>21</v>
      </c>
      <c r="F22" s="12" t="n">
        <v>7620</v>
      </c>
      <c r="G22" s="12" t="n">
        <f aca="false">IF(D22="B",F22*30,(F22*30*-1))</f>
        <v>228600</v>
      </c>
      <c r="H22" s="9" t="n">
        <v>2.7925</v>
      </c>
      <c r="I22" s="22" t="n">
        <f aca="false">IF(G22&gt;0,((G22*H22)*-1),((G22*H22)*-1))</f>
        <v>-638365.5</v>
      </c>
      <c r="J22" s="6"/>
      <c r="K22" s="6" t="s">
        <v>33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11" t="n">
        <v>36690</v>
      </c>
      <c r="B23" s="11"/>
      <c r="C23" s="6" t="s">
        <v>18</v>
      </c>
      <c r="D23" s="6" t="s">
        <v>24</v>
      </c>
      <c r="E23" s="14" t="s">
        <v>22</v>
      </c>
      <c r="F23" s="12" t="n">
        <v>-7857</v>
      </c>
      <c r="G23" s="12" t="n">
        <v>-7857</v>
      </c>
      <c r="H23" s="9" t="n">
        <v>4.12</v>
      </c>
      <c r="I23" s="22" t="n">
        <f aca="false">IF(G23&gt;0,((G23*H23)*-1),((G23*H23)*-1))</f>
        <v>32370.84</v>
      </c>
      <c r="J23" s="6"/>
      <c r="K23" s="6" t="s">
        <v>33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11" t="n">
        <v>36690</v>
      </c>
      <c r="B24" s="11"/>
      <c r="C24" s="6" t="s">
        <v>18</v>
      </c>
      <c r="D24" s="6" t="s">
        <v>24</v>
      </c>
      <c r="E24" s="14" t="s">
        <v>21</v>
      </c>
      <c r="F24" s="12" t="n">
        <v>-11130</v>
      </c>
      <c r="G24" s="12" t="n">
        <v>-11130</v>
      </c>
      <c r="H24" s="9" t="n">
        <v>4.22</v>
      </c>
      <c r="I24" s="22" t="n">
        <f aca="false">IF(G24&gt;0,((G24*H24)*-1),((G24*H24)*-1))</f>
        <v>46968.6</v>
      </c>
      <c r="J24" s="6"/>
      <c r="K24" s="6" t="s">
        <v>33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11" t="n">
        <v>36689</v>
      </c>
      <c r="B25" s="11"/>
      <c r="C25" s="6" t="s">
        <v>18</v>
      </c>
      <c r="D25" s="6" t="s">
        <v>24</v>
      </c>
      <c r="E25" s="14" t="s">
        <v>21</v>
      </c>
      <c r="F25" s="12" t="n">
        <v>-10000</v>
      </c>
      <c r="G25" s="12" t="n">
        <v>-10000</v>
      </c>
      <c r="H25" s="9" t="n">
        <v>4.075</v>
      </c>
      <c r="I25" s="22" t="n">
        <f aca="false">IF(G25&gt;0,((G25*H25)*-1),((G25*H25)*-1))</f>
        <v>40750</v>
      </c>
      <c r="J25" s="6"/>
      <c r="K25" s="6" t="s">
        <v>33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11" t="n">
        <v>36690</v>
      </c>
      <c r="B26" s="11"/>
      <c r="C26" s="6" t="s">
        <v>18</v>
      </c>
      <c r="D26" s="6" t="s">
        <v>24</v>
      </c>
      <c r="E26" s="14" t="s">
        <v>22</v>
      </c>
      <c r="F26" s="12" t="n">
        <v>-8547</v>
      </c>
      <c r="G26" s="12" t="n">
        <v>-8547</v>
      </c>
      <c r="H26" s="9" t="n">
        <v>4.12</v>
      </c>
      <c r="I26" s="22" t="n">
        <f aca="false">IF(G26&gt;0,((G26*H26)*-1),((G26*H26)*-1))</f>
        <v>35213.64</v>
      </c>
      <c r="J26" s="6"/>
      <c r="K26" s="6" t="s">
        <v>33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11" t="n">
        <v>36690</v>
      </c>
      <c r="B27" s="11"/>
      <c r="C27" s="6" t="s">
        <v>18</v>
      </c>
      <c r="D27" s="6" t="s">
        <v>24</v>
      </c>
      <c r="E27" s="14" t="s">
        <v>21</v>
      </c>
      <c r="F27" s="12" t="n">
        <v>-9773</v>
      </c>
      <c r="G27" s="12" t="n">
        <v>-9773</v>
      </c>
      <c r="H27" s="9" t="n">
        <v>4.23</v>
      </c>
      <c r="I27" s="22" t="n">
        <f aca="false">IF(G27&gt;0,((G27*H27)*-1),((G27*H27)*-1))</f>
        <v>41339.79</v>
      </c>
      <c r="J27" s="6"/>
      <c r="K27" s="6" t="s">
        <v>33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11" t="n">
        <v>36706</v>
      </c>
      <c r="B28" s="11"/>
      <c r="C28" s="6" t="s">
        <v>18</v>
      </c>
      <c r="D28" s="6" t="s">
        <v>24</v>
      </c>
      <c r="E28" s="14" t="s">
        <v>22</v>
      </c>
      <c r="F28" s="12" t="n">
        <v>-12327</v>
      </c>
      <c r="G28" s="12" t="n">
        <v>-12327</v>
      </c>
      <c r="H28" s="9" t="n">
        <v>4.2</v>
      </c>
      <c r="I28" s="22" t="n">
        <f aca="false">IF(G28&gt;0,((G28*H28)*-1),((G28*H28)*-1))</f>
        <v>51773.4</v>
      </c>
      <c r="J28" s="6"/>
      <c r="K28" s="6" t="s">
        <v>33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11" t="n">
        <v>36690</v>
      </c>
      <c r="B29" s="11"/>
      <c r="C29" s="6" t="s">
        <v>26</v>
      </c>
      <c r="D29" s="6" t="s">
        <v>19</v>
      </c>
      <c r="E29" s="14" t="s">
        <v>22</v>
      </c>
      <c r="F29" s="12" t="n">
        <v>7857</v>
      </c>
      <c r="G29" s="12" t="n">
        <v>7857</v>
      </c>
      <c r="H29" s="9" t="n">
        <v>0</v>
      </c>
      <c r="I29" s="22" t="n">
        <f aca="false">IF(G29&gt;0,((G29*H29)*-1),((G29*H29)*-1))</f>
        <v>-0</v>
      </c>
      <c r="J29" s="6" t="n">
        <v>298171</v>
      </c>
      <c r="K29" s="6" t="s">
        <v>33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11" t="n">
        <v>36690</v>
      </c>
      <c r="B30" s="11"/>
      <c r="C30" s="6" t="s">
        <v>26</v>
      </c>
      <c r="D30" s="6" t="s">
        <v>19</v>
      </c>
      <c r="E30" s="14" t="s">
        <v>21</v>
      </c>
      <c r="F30" s="12" t="n">
        <v>11130</v>
      </c>
      <c r="G30" s="12" t="n">
        <v>11130</v>
      </c>
      <c r="H30" s="9" t="n">
        <v>0</v>
      </c>
      <c r="I30" s="22" t="n">
        <f aca="false">IF(G30&gt;0,((G30*H30)*-1),((G30*H30)*-1))</f>
        <v>-0</v>
      </c>
      <c r="J30" s="6" t="n">
        <v>298172</v>
      </c>
      <c r="K30" s="6" t="s">
        <v>33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11" t="n">
        <v>36689</v>
      </c>
      <c r="B31" s="11"/>
      <c r="C31" s="6" t="s">
        <v>26</v>
      </c>
      <c r="D31" s="6" t="s">
        <v>19</v>
      </c>
      <c r="E31" s="14" t="s">
        <v>21</v>
      </c>
      <c r="F31" s="12" t="n">
        <v>10000</v>
      </c>
      <c r="G31" s="12" t="n">
        <v>10000</v>
      </c>
      <c r="H31" s="9" t="n">
        <v>0</v>
      </c>
      <c r="I31" s="22" t="n">
        <f aca="false">IF(G31&gt;0,((G31*H31)*-1),((G31*H31)*-1))</f>
        <v>-0</v>
      </c>
      <c r="J31" s="6" t="n">
        <v>296784</v>
      </c>
      <c r="K31" s="6" t="s">
        <v>33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11" t="n">
        <v>36690</v>
      </c>
      <c r="B32" s="11"/>
      <c r="C32" s="6" t="s">
        <v>26</v>
      </c>
      <c r="D32" s="6" t="s">
        <v>19</v>
      </c>
      <c r="E32" s="14" t="s">
        <v>22</v>
      </c>
      <c r="F32" s="12" t="n">
        <v>8547</v>
      </c>
      <c r="G32" s="12" t="n">
        <v>8547</v>
      </c>
      <c r="H32" s="9" t="n">
        <v>0</v>
      </c>
      <c r="I32" s="22" t="n">
        <f aca="false">IF(G32&gt;0,((G32*H32)*-1),((G32*H32)*-1))</f>
        <v>-0</v>
      </c>
      <c r="J32" s="6" t="n">
        <v>298173</v>
      </c>
      <c r="K32" s="6" t="s">
        <v>33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11" t="n">
        <v>36690</v>
      </c>
      <c r="B33" s="11"/>
      <c r="C33" s="6" t="s">
        <v>26</v>
      </c>
      <c r="D33" s="6" t="s">
        <v>19</v>
      </c>
      <c r="E33" s="14" t="s">
        <v>21</v>
      </c>
      <c r="F33" s="12" t="n">
        <v>9773</v>
      </c>
      <c r="G33" s="12" t="n">
        <v>9773</v>
      </c>
      <c r="H33" s="9" t="n">
        <v>0</v>
      </c>
      <c r="I33" s="22" t="n">
        <f aca="false">IF(G33&gt;0,((G33*H33)*-1),((G33*H33)*-1))</f>
        <v>-0</v>
      </c>
      <c r="J33" s="6" t="n">
        <v>298174</v>
      </c>
      <c r="K33" s="6" t="s">
        <v>33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11" t="n">
        <v>36706</v>
      </c>
      <c r="B34" s="11"/>
      <c r="C34" s="6" t="s">
        <v>26</v>
      </c>
      <c r="D34" s="6" t="s">
        <v>19</v>
      </c>
      <c r="E34" s="14" t="s">
        <v>22</v>
      </c>
      <c r="F34" s="12" t="n">
        <v>12327</v>
      </c>
      <c r="G34" s="12" t="n">
        <v>12327</v>
      </c>
      <c r="H34" s="9" t="n">
        <v>0</v>
      </c>
      <c r="I34" s="22" t="n">
        <f aca="false">IF(G34&gt;0,((G34*H34)*-1),((G34*H34)*-1))</f>
        <v>-0</v>
      </c>
      <c r="J34" s="6" t="n">
        <v>318707</v>
      </c>
      <c r="K34" s="6" t="s">
        <v>33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11" t="n">
        <v>36623</v>
      </c>
      <c r="B35" s="11"/>
      <c r="C35" s="6" t="s">
        <v>26</v>
      </c>
      <c r="D35" s="6" t="s">
        <v>24</v>
      </c>
      <c r="E35" s="14" t="s">
        <v>21</v>
      </c>
      <c r="F35" s="12" t="n">
        <v>-9808</v>
      </c>
      <c r="G35" s="12" t="n">
        <v>-294240</v>
      </c>
      <c r="H35" s="9" t="n">
        <v>0</v>
      </c>
      <c r="I35" s="22" t="n">
        <f aca="false">IF(G35&gt;0,((G35*H35)*-1),((G35*H35)*-1))</f>
        <v>0</v>
      </c>
      <c r="J35" s="6" t="n">
        <v>240150</v>
      </c>
      <c r="K35" s="6" t="s">
        <v>33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" hidden="false" customHeight="true" outlineLevel="0" collapsed="false">
      <c r="A36" s="11" t="n">
        <v>36655</v>
      </c>
      <c r="B36" s="11"/>
      <c r="C36" s="6" t="s">
        <v>26</v>
      </c>
      <c r="D36" s="6" t="s">
        <v>24</v>
      </c>
      <c r="E36" s="14" t="s">
        <v>22</v>
      </c>
      <c r="F36" s="12" t="n">
        <v>-352</v>
      </c>
      <c r="G36" s="12" t="n">
        <v>-10560</v>
      </c>
      <c r="H36" s="9" t="n">
        <v>0</v>
      </c>
      <c r="I36" s="22" t="n">
        <f aca="false">IF(G36&gt;0,((G36*H36)*-1),((G36*H36)*-1))</f>
        <v>0</v>
      </c>
      <c r="J36" s="6" t="n">
        <v>264764</v>
      </c>
      <c r="K36" s="6" t="s">
        <v>33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" hidden="false" customHeight="true" outlineLevel="0" collapsed="false">
      <c r="A37" s="11" t="n">
        <v>36663</v>
      </c>
      <c r="B37" s="11"/>
      <c r="C37" s="6" t="s">
        <v>26</v>
      </c>
      <c r="D37" s="6" t="s">
        <v>24</v>
      </c>
      <c r="E37" s="14" t="s">
        <v>21</v>
      </c>
      <c r="F37" s="12" t="n">
        <v>-655</v>
      </c>
      <c r="G37" s="12" t="n">
        <v>-19650</v>
      </c>
      <c r="H37" s="9" t="n">
        <v>0</v>
      </c>
      <c r="I37" s="22" t="n">
        <f aca="false">IF(G37&gt;0,((G37*H37)*-1),((G37*H37)*-1))</f>
        <v>0</v>
      </c>
      <c r="J37" s="6" t="n">
        <v>270633</v>
      </c>
      <c r="K37" s="6" t="s">
        <v>33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customFormat="false" ht="15" hidden="false" customHeight="true" outlineLevel="0" collapsed="false">
      <c r="A38" s="11" t="n">
        <v>36664</v>
      </c>
      <c r="B38" s="11"/>
      <c r="C38" s="6" t="s">
        <v>26</v>
      </c>
      <c r="D38" s="6" t="s">
        <v>24</v>
      </c>
      <c r="E38" s="14" t="s">
        <v>21</v>
      </c>
      <c r="F38" s="12" t="n">
        <v>-667</v>
      </c>
      <c r="G38" s="12" t="n">
        <v>-20010</v>
      </c>
      <c r="H38" s="9" t="n">
        <v>0</v>
      </c>
      <c r="I38" s="22" t="n">
        <f aca="false">IF(G38&gt;0,((G38*H38)*-1),((G38*H38)*-1))</f>
        <v>0</v>
      </c>
      <c r="J38" s="6" t="n">
        <v>271529</v>
      </c>
      <c r="K38" s="6" t="s">
        <v>33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customFormat="false" ht="15" hidden="false" customHeight="true" outlineLevel="0" collapsed="false">
      <c r="A39" s="11" t="n">
        <v>36623</v>
      </c>
      <c r="B39" s="11"/>
      <c r="C39" s="6" t="s">
        <v>26</v>
      </c>
      <c r="D39" s="6" t="s">
        <v>24</v>
      </c>
      <c r="E39" s="14" t="s">
        <v>21</v>
      </c>
      <c r="F39" s="12" t="n">
        <v>-7505</v>
      </c>
      <c r="G39" s="12" t="n">
        <v>-225150</v>
      </c>
      <c r="H39" s="9" t="n">
        <v>0</v>
      </c>
      <c r="I39" s="22" t="n">
        <f aca="false">IF(G39&gt;0,((G39*H39)*-1),((G39*H39)*-1))</f>
        <v>0</v>
      </c>
      <c r="J39" s="6" t="n">
        <v>240051</v>
      </c>
      <c r="K39" s="6" t="s">
        <v>33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customFormat="false" ht="15" hidden="false" customHeight="true" outlineLevel="0" collapsed="false">
      <c r="A40" s="11" t="n">
        <v>36630</v>
      </c>
      <c r="B40" s="11"/>
      <c r="C40" s="6" t="s">
        <v>26</v>
      </c>
      <c r="D40" s="6" t="s">
        <v>24</v>
      </c>
      <c r="E40" s="14" t="s">
        <v>22</v>
      </c>
      <c r="F40" s="12" t="n">
        <v>-5171</v>
      </c>
      <c r="G40" s="12" t="n">
        <v>-155130</v>
      </c>
      <c r="H40" s="9" t="n">
        <v>0</v>
      </c>
      <c r="I40" s="22" t="n">
        <f aca="false">IF(G40&gt;0,((G40*H40)*-1),((G40*H40)*-1))</f>
        <v>0</v>
      </c>
      <c r="J40" s="6" t="n">
        <v>244571</v>
      </c>
      <c r="K40" s="6" t="s">
        <v>33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customFormat="false" ht="15" hidden="false" customHeight="true" outlineLevel="0" collapsed="false">
      <c r="A41" s="11" t="n">
        <v>36655</v>
      </c>
      <c r="B41" s="11"/>
      <c r="C41" s="6" t="s">
        <v>26</v>
      </c>
      <c r="D41" s="6" t="s">
        <v>24</v>
      </c>
      <c r="E41" s="14" t="s">
        <v>22</v>
      </c>
      <c r="F41" s="12" t="n">
        <v>-170</v>
      </c>
      <c r="G41" s="12" t="n">
        <v>-5100</v>
      </c>
      <c r="H41" s="9" t="n">
        <v>0</v>
      </c>
      <c r="I41" s="22" t="n">
        <f aca="false">IF(G41&gt;0,((G41*H41)*-1),((G41*H41)*-1))</f>
        <v>0</v>
      </c>
      <c r="J41" s="6" t="n">
        <v>264761</v>
      </c>
      <c r="K41" s="6" t="s">
        <v>33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customFormat="false" ht="15.75" hidden="false" customHeight="false" outlineLevel="0" collapsed="false">
      <c r="A42" s="11" t="n">
        <v>36663</v>
      </c>
      <c r="B42" s="11"/>
      <c r="C42" s="6" t="s">
        <v>26</v>
      </c>
      <c r="D42" s="6" t="s">
        <v>24</v>
      </c>
      <c r="E42" s="14" t="s">
        <v>21</v>
      </c>
      <c r="F42" s="12" t="n">
        <v>-819</v>
      </c>
      <c r="G42" s="12" t="n">
        <v>-24570</v>
      </c>
      <c r="H42" s="9" t="n">
        <v>0</v>
      </c>
      <c r="I42" s="22" t="n">
        <f aca="false">IF(G42&gt;0,((G42*H42)*-1),((G42*H42)*-1))</f>
        <v>0</v>
      </c>
      <c r="J42" s="6" t="n">
        <v>270569</v>
      </c>
      <c r="K42" s="6" t="s">
        <v>33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customFormat="false" ht="15.75" hidden="false" customHeight="false" outlineLevel="0" collapsed="false">
      <c r="A43" s="11" t="n">
        <v>36663</v>
      </c>
      <c r="B43" s="11"/>
      <c r="C43" s="6" t="s">
        <v>26</v>
      </c>
      <c r="D43" s="6" t="s">
        <v>24</v>
      </c>
      <c r="E43" s="14" t="s">
        <v>22</v>
      </c>
      <c r="F43" s="12" t="n">
        <v>-333</v>
      </c>
      <c r="G43" s="12" t="n">
        <v>-9990</v>
      </c>
      <c r="H43" s="9" t="n">
        <v>0</v>
      </c>
      <c r="I43" s="22" t="n">
        <f aca="false">IF(G43&gt;0,((G43*H43)*-1),((G43*H43)*-1))</f>
        <v>0</v>
      </c>
      <c r="J43" s="6" t="n">
        <v>270525</v>
      </c>
      <c r="K43" s="6" t="s">
        <v>33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customFormat="false" ht="15.75" hidden="false" customHeight="false" outlineLevel="0" collapsed="false">
      <c r="A44" s="11" t="n">
        <v>36663</v>
      </c>
      <c r="B44" s="11"/>
      <c r="C44" s="6" t="s">
        <v>26</v>
      </c>
      <c r="D44" s="6" t="s">
        <v>24</v>
      </c>
      <c r="E44" s="14" t="s">
        <v>21</v>
      </c>
      <c r="F44" s="12" t="n">
        <v>-667</v>
      </c>
      <c r="G44" s="12" t="n">
        <v>-20010</v>
      </c>
      <c r="H44" s="9" t="n">
        <v>0</v>
      </c>
      <c r="I44" s="22" t="n">
        <f aca="false">IF(G44&gt;0,((G44*H44)*-1),((G44*H44)*-1))</f>
        <v>0</v>
      </c>
      <c r="J44" s="6" t="n">
        <v>271579</v>
      </c>
      <c r="K44" s="6" t="s">
        <v>33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customFormat="false" ht="15.75" hidden="false" customHeight="false" outlineLevel="0" collapsed="false">
      <c r="A45" s="11" t="n">
        <v>36668</v>
      </c>
      <c r="B45" s="11"/>
      <c r="C45" s="6" t="s">
        <v>26</v>
      </c>
      <c r="D45" s="6" t="s">
        <v>24</v>
      </c>
      <c r="E45" s="14" t="s">
        <v>21</v>
      </c>
      <c r="F45" s="12" t="n">
        <v>-667</v>
      </c>
      <c r="G45" s="12" t="n">
        <v>-20010</v>
      </c>
      <c r="H45" s="9" t="n">
        <v>0</v>
      </c>
      <c r="I45" s="22" t="n">
        <f aca="false">IF(G45&gt;0,((G45*H45)*-1),((G45*H45)*-1))</f>
        <v>0</v>
      </c>
      <c r="J45" s="6" t="n">
        <v>275369</v>
      </c>
      <c r="K45" s="6" t="s">
        <v>33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customFormat="false" ht="15.75" hidden="false" customHeight="false" outlineLevel="0" collapsed="false">
      <c r="A46" s="11" t="n">
        <v>36665</v>
      </c>
      <c r="B46" s="11"/>
      <c r="C46" s="6" t="s">
        <v>26</v>
      </c>
      <c r="D46" s="6" t="s">
        <v>24</v>
      </c>
      <c r="E46" s="14" t="s">
        <v>22</v>
      </c>
      <c r="F46" s="12" t="n">
        <v>-333</v>
      </c>
      <c r="G46" s="12" t="n">
        <v>-9990</v>
      </c>
      <c r="H46" s="9" t="n">
        <v>0</v>
      </c>
      <c r="I46" s="22" t="n">
        <f aca="false">IF(G46&gt;0,((G46*H46)*-1),((G46*H46)*-1))</f>
        <v>0</v>
      </c>
      <c r="J46" s="6" t="n">
        <v>272850</v>
      </c>
      <c r="K46" s="6" t="s">
        <v>33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customFormat="false" ht="15.75" hidden="false" customHeight="false" outlineLevel="0" collapsed="false">
      <c r="A47" s="11" t="n">
        <v>36693</v>
      </c>
      <c r="B47" s="11"/>
      <c r="C47" s="6" t="s">
        <v>26</v>
      </c>
      <c r="D47" s="6" t="s">
        <v>24</v>
      </c>
      <c r="E47" s="14" t="s">
        <v>22</v>
      </c>
      <c r="F47" s="12" t="n">
        <v>-30000</v>
      </c>
      <c r="G47" s="12" t="n">
        <v>-30000</v>
      </c>
      <c r="H47" s="9" t="n">
        <v>0</v>
      </c>
      <c r="I47" s="22" t="n">
        <f aca="false">IF(G47&gt;0,((G47*H47)*-1),((G47*H47)*-1))</f>
        <v>0</v>
      </c>
      <c r="J47" s="6" t="n">
        <v>302207</v>
      </c>
      <c r="K47" s="6" t="s">
        <v>33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customFormat="false" ht="15.75" hidden="false" customHeight="false" outlineLevel="0" collapsed="false">
      <c r="A48" s="11" t="n">
        <v>36588</v>
      </c>
      <c r="B48" s="11"/>
      <c r="C48" s="6" t="s">
        <v>26</v>
      </c>
      <c r="D48" s="6" t="s">
        <v>24</v>
      </c>
      <c r="E48" s="14" t="s">
        <v>22</v>
      </c>
      <c r="F48" s="12" t="n">
        <v>-2540</v>
      </c>
      <c r="G48" s="12" t="n">
        <v>-76200</v>
      </c>
      <c r="H48" s="9" t="n">
        <v>0</v>
      </c>
      <c r="I48" s="22" t="n">
        <f aca="false">IF(G48&gt;0,((G48*H48)*-1),((G48*H48)*-1))</f>
        <v>0</v>
      </c>
      <c r="J48" s="6" t="n">
        <v>233123</v>
      </c>
      <c r="K48" s="6" t="s">
        <v>33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customFormat="false" ht="15.75" hidden="false" customHeight="false" outlineLevel="0" collapsed="false">
      <c r="A49" s="11" t="n">
        <v>36588</v>
      </c>
      <c r="B49" s="11"/>
      <c r="C49" s="6" t="s">
        <v>26</v>
      </c>
      <c r="D49" s="6" t="s">
        <v>24</v>
      </c>
      <c r="E49" s="14" t="s">
        <v>21</v>
      </c>
      <c r="F49" s="12" t="n">
        <v>-7620</v>
      </c>
      <c r="G49" s="12" t="n">
        <v>-228600</v>
      </c>
      <c r="H49" s="9" t="n">
        <v>0</v>
      </c>
      <c r="I49" s="22" t="n">
        <f aca="false">IF(G49&gt;0,((G49*H49)*-1),((G49*H49)*-1))</f>
        <v>0</v>
      </c>
      <c r="J49" s="6" t="n">
        <v>233096</v>
      </c>
      <c r="K49" s="6" t="s">
        <v>33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customFormat="false" ht="15.75" hidden="false" customHeight="false" outlineLevel="0" collapsed="false">
      <c r="F50" s="24"/>
      <c r="G50" s="24"/>
    </row>
    <row r="51" customFormat="false" ht="15.75" hidden="false" customHeight="false" outlineLevel="0" collapsed="false">
      <c r="F51" s="24"/>
      <c r="G51" s="24"/>
    </row>
    <row r="52" customFormat="false" ht="15.75" hidden="false" customHeight="false" outlineLevel="0" collapsed="false">
      <c r="F52" s="24"/>
      <c r="G52" s="24"/>
    </row>
    <row r="53" customFormat="false" ht="15.75" hidden="false" customHeight="false" outlineLevel="0" collapsed="false">
      <c r="A53" s="11" t="s">
        <v>2</v>
      </c>
      <c r="B53" s="11" t="s">
        <v>46</v>
      </c>
      <c r="C53" s="6"/>
      <c r="D53" s="6" t="s">
        <v>3</v>
      </c>
      <c r="E53" s="7"/>
      <c r="F53" s="12" t="s">
        <v>4</v>
      </c>
      <c r="G53" s="12" t="s">
        <v>5</v>
      </c>
      <c r="H53" s="9" t="s">
        <v>6</v>
      </c>
      <c r="I53" s="22" t="s">
        <v>7</v>
      </c>
      <c r="J53" s="6" t="s">
        <v>32</v>
      </c>
      <c r="K53" s="7"/>
    </row>
    <row r="54" customFormat="false" ht="15.75" hidden="false" customHeight="false" outlineLevel="0" collapsed="false">
      <c r="A54" s="11" t="s">
        <v>9</v>
      </c>
      <c r="B54" s="11" t="s">
        <v>9</v>
      </c>
      <c r="C54" s="6" t="s">
        <v>10</v>
      </c>
      <c r="D54" s="6" t="s">
        <v>11</v>
      </c>
      <c r="E54" s="6" t="s">
        <v>13</v>
      </c>
      <c r="F54" s="12" t="s">
        <v>14</v>
      </c>
      <c r="G54" s="12" t="s">
        <v>14</v>
      </c>
      <c r="H54" s="9" t="s">
        <v>15</v>
      </c>
      <c r="I54" s="22" t="s">
        <v>16</v>
      </c>
      <c r="J54" s="6" t="s">
        <v>17</v>
      </c>
      <c r="K54" s="6" t="s">
        <v>12</v>
      </c>
    </row>
    <row r="55" customFormat="false" ht="15.75" hidden="false" customHeight="false" outlineLevel="2" collapsed="false">
      <c r="A55" s="11" t="n">
        <v>36687</v>
      </c>
      <c r="B55" s="11" t="n">
        <v>36690</v>
      </c>
      <c r="C55" s="6" t="s">
        <v>18</v>
      </c>
      <c r="D55" s="6" t="s">
        <v>19</v>
      </c>
      <c r="E55" s="14" t="s">
        <v>47</v>
      </c>
      <c r="F55" s="12" t="n">
        <v>15000</v>
      </c>
      <c r="G55" s="12" t="n">
        <v>45000</v>
      </c>
      <c r="H55" s="9" t="n">
        <v>4.275</v>
      </c>
      <c r="I55" s="22" t="n">
        <f aca="false">IF(G55&gt;0,((G55*H55)*-1),((G55*H55)*-1))</f>
        <v>-192375</v>
      </c>
      <c r="J55" s="6" t="n">
        <v>283388</v>
      </c>
      <c r="K55" s="6" t="s">
        <v>48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</row>
    <row r="56" customFormat="false" ht="15.75" hidden="false" customHeight="false" outlineLevel="2" collapsed="false">
      <c r="A56" s="11" t="n">
        <v>36679</v>
      </c>
      <c r="B56" s="11" t="n">
        <v>36679</v>
      </c>
      <c r="C56" s="6" t="s">
        <v>18</v>
      </c>
      <c r="D56" s="6" t="s">
        <v>19</v>
      </c>
      <c r="E56" s="14" t="s">
        <v>47</v>
      </c>
      <c r="F56" s="12" t="n">
        <v>40000</v>
      </c>
      <c r="G56" s="12" t="n">
        <v>40000</v>
      </c>
      <c r="H56" s="9" t="n">
        <v>4.625</v>
      </c>
      <c r="I56" s="22" t="n">
        <f aca="false">IF(G56&gt;0,((G56*H56)*-1),((G56*H56)*-1))</f>
        <v>-185000</v>
      </c>
      <c r="J56" s="6" t="n">
        <v>283388</v>
      </c>
      <c r="K56" s="6" t="s">
        <v>48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customFormat="false" ht="15.75" hidden="false" customHeight="false" outlineLevel="2" collapsed="false">
      <c r="A57" s="11" t="n">
        <v>36691</v>
      </c>
      <c r="B57" s="11" t="n">
        <v>36691</v>
      </c>
      <c r="C57" s="6" t="s">
        <v>18</v>
      </c>
      <c r="D57" s="6" t="s">
        <v>19</v>
      </c>
      <c r="E57" s="14" t="s">
        <v>47</v>
      </c>
      <c r="F57" s="12" t="n">
        <v>30000</v>
      </c>
      <c r="G57" s="12" t="n">
        <v>30000</v>
      </c>
      <c r="H57" s="9" t="n">
        <v>4.38</v>
      </c>
      <c r="I57" s="22" t="n">
        <f aca="false">IF(G57&gt;0,((G57*H57)*-1),((G57*H57)*-1))</f>
        <v>-131400</v>
      </c>
      <c r="J57" s="6" t="n">
        <v>283388</v>
      </c>
      <c r="K57" s="6" t="s">
        <v>48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</row>
    <row r="58" customFormat="false" ht="15.75" hidden="false" customHeight="false" outlineLevel="2" collapsed="false">
      <c r="A58" s="11" t="n">
        <v>36694</v>
      </c>
      <c r="B58" s="11" t="n">
        <v>36697</v>
      </c>
      <c r="C58" s="6" t="s">
        <v>18</v>
      </c>
      <c r="D58" s="6" t="s">
        <v>19</v>
      </c>
      <c r="E58" s="14" t="s">
        <v>47</v>
      </c>
      <c r="F58" s="12" t="n">
        <v>5000</v>
      </c>
      <c r="G58" s="12" t="n">
        <v>15000</v>
      </c>
      <c r="H58" s="9" t="n">
        <v>4.535</v>
      </c>
      <c r="I58" s="22" t="n">
        <f aca="false">IF(G58&gt;0,((G58*H58)*-1),((G58*H58)*-1))</f>
        <v>-68025</v>
      </c>
      <c r="J58" s="6" t="n">
        <v>283388</v>
      </c>
      <c r="K58" s="6" t="s">
        <v>48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customFormat="false" ht="15.75" hidden="false" customHeight="false" outlineLevel="2" collapsed="false">
      <c r="A59" s="11" t="n">
        <v>36680</v>
      </c>
      <c r="B59" s="11" t="n">
        <v>36680</v>
      </c>
      <c r="C59" s="6" t="s">
        <v>18</v>
      </c>
      <c r="D59" s="6" t="s">
        <v>19</v>
      </c>
      <c r="E59" s="14" t="s">
        <v>47</v>
      </c>
      <c r="F59" s="12" t="n">
        <v>15000</v>
      </c>
      <c r="G59" s="12" t="n">
        <v>15000</v>
      </c>
      <c r="H59" s="9" t="n">
        <v>4.495</v>
      </c>
      <c r="I59" s="22" t="n">
        <f aca="false">IF(G59&gt;0,((G59*H59)*-1),((G59*H59)*-1))</f>
        <v>-67425</v>
      </c>
      <c r="J59" s="6" t="n">
        <v>283388</v>
      </c>
      <c r="K59" s="6" t="s">
        <v>48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customFormat="false" ht="15.75" hidden="false" customHeight="false" outlineLevel="2" collapsed="false">
      <c r="A60" s="11" t="n">
        <v>36693</v>
      </c>
      <c r="B60" s="11" t="n">
        <v>36693</v>
      </c>
      <c r="C60" s="6" t="s">
        <v>18</v>
      </c>
      <c r="D60" s="6" t="s">
        <v>19</v>
      </c>
      <c r="E60" s="14" t="s">
        <v>47</v>
      </c>
      <c r="F60" s="12" t="n">
        <v>10000</v>
      </c>
      <c r="G60" s="12" t="n">
        <v>10000</v>
      </c>
      <c r="H60" s="9" t="n">
        <v>4.45</v>
      </c>
      <c r="I60" s="22" t="n">
        <f aca="false">IF(G60&gt;0,((G60*H60)*-1),((G60*H60)*-1))</f>
        <v>-44500</v>
      </c>
      <c r="J60" s="6" t="n">
        <v>283388</v>
      </c>
      <c r="K60" s="6" t="s">
        <v>48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customFormat="false" ht="15.75" hidden="false" customHeight="false" outlineLevel="2" collapsed="false">
      <c r="A61" s="11" t="n">
        <v>36681</v>
      </c>
      <c r="B61" s="11" t="n">
        <v>36681</v>
      </c>
      <c r="C61" s="6" t="s">
        <v>18</v>
      </c>
      <c r="D61" s="6" t="s">
        <v>19</v>
      </c>
      <c r="E61" s="14" t="s">
        <v>47</v>
      </c>
      <c r="F61" s="12" t="n">
        <v>10000</v>
      </c>
      <c r="G61" s="12" t="n">
        <v>10000</v>
      </c>
      <c r="H61" s="9" t="n">
        <v>4.02</v>
      </c>
      <c r="I61" s="22" t="n">
        <f aca="false">IF(G61&gt;0,((G61*H61)*-1),((G61*H61)*-1))</f>
        <v>-40200</v>
      </c>
      <c r="J61" s="6" t="n">
        <v>283388</v>
      </c>
      <c r="K61" s="6" t="s">
        <v>48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customFormat="false" ht="15.75" hidden="false" customHeight="false" outlineLevel="2" collapsed="false">
      <c r="A62" s="11" t="n">
        <v>36705</v>
      </c>
      <c r="B62" s="11" t="n">
        <v>36705</v>
      </c>
      <c r="C62" s="6" t="s">
        <v>18</v>
      </c>
      <c r="D62" s="6" t="s">
        <v>19</v>
      </c>
      <c r="E62" s="14" t="s">
        <v>47</v>
      </c>
      <c r="F62" s="12" t="n">
        <v>7500</v>
      </c>
      <c r="G62" s="12" t="n">
        <v>7500</v>
      </c>
      <c r="H62" s="9" t="n">
        <v>4.66</v>
      </c>
      <c r="I62" s="22" t="n">
        <f aca="false">IF(G62&gt;0,((G62*H62)*-1),((G62*H62)*-1))</f>
        <v>-34950</v>
      </c>
      <c r="J62" s="6" t="n">
        <v>283388</v>
      </c>
      <c r="K62" s="6" t="s">
        <v>48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customFormat="false" ht="15.75" hidden="false" customHeight="false" outlineLevel="2" collapsed="false">
      <c r="A63" s="11" t="n">
        <v>36679</v>
      </c>
      <c r="B63" s="11" t="n">
        <v>36679</v>
      </c>
      <c r="C63" s="6" t="s">
        <v>49</v>
      </c>
      <c r="D63" s="6" t="s">
        <v>19</v>
      </c>
      <c r="E63" s="14" t="s">
        <v>50</v>
      </c>
      <c r="F63" s="12" t="n">
        <v>13900</v>
      </c>
      <c r="G63" s="12" t="n">
        <v>13900</v>
      </c>
      <c r="H63" s="9" t="n">
        <v>4.38</v>
      </c>
      <c r="I63" s="22" t="n">
        <f aca="false">IF(G63&gt;0,((G63*H63)*-1),((G63*H63)*-1))</f>
        <v>-60882</v>
      </c>
      <c r="J63" s="6" t="n">
        <v>298296</v>
      </c>
      <c r="K63" s="6" t="s">
        <v>48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customFormat="false" ht="15.75" hidden="false" customHeight="false" outlineLevel="1" collapsed="false">
      <c r="A64" s="11"/>
      <c r="B64" s="11"/>
      <c r="C64" s="6"/>
      <c r="D64" s="25" t="s">
        <v>40</v>
      </c>
      <c r="E64" s="14"/>
      <c r="F64" s="12"/>
      <c r="G64" s="12" t="n">
        <f aca="false">SUBTOTAL(9,G55:G63)</f>
        <v>186400</v>
      </c>
      <c r="H64" s="9"/>
      <c r="I64" s="22" t="n">
        <f aca="false">SUBTOTAL(9,I55:I63)</f>
        <v>-824757</v>
      </c>
      <c r="J64" s="6"/>
      <c r="K64" s="6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</row>
    <row r="65" customFormat="false" ht="15.75" hidden="false" customHeight="false" outlineLevel="2" collapsed="false">
      <c r="A65" s="11" t="n">
        <v>36695</v>
      </c>
      <c r="B65" s="11" t="n">
        <v>36695</v>
      </c>
      <c r="C65" s="6" t="s">
        <v>49</v>
      </c>
      <c r="D65" s="6" t="s">
        <v>24</v>
      </c>
      <c r="E65" s="14" t="s">
        <v>50</v>
      </c>
      <c r="F65" s="12" t="n">
        <v>-15</v>
      </c>
      <c r="G65" s="12" t="n">
        <v>-15</v>
      </c>
      <c r="H65" s="9" t="n">
        <v>4.62</v>
      </c>
      <c r="I65" s="22" t="n">
        <f aca="false">+G65*H65*-1</f>
        <v>69.3</v>
      </c>
      <c r="J65" s="6" t="n">
        <v>298283</v>
      </c>
      <c r="K65" s="6" t="s">
        <v>48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</row>
    <row r="66" customFormat="false" ht="15.75" hidden="false" customHeight="false" outlineLevel="2" collapsed="false">
      <c r="A66" s="11" t="n">
        <v>36707</v>
      </c>
      <c r="B66" s="11" t="n">
        <v>36707</v>
      </c>
      <c r="C66" s="6" t="s">
        <v>49</v>
      </c>
      <c r="D66" s="6" t="s">
        <v>24</v>
      </c>
      <c r="E66" s="14" t="s">
        <v>50</v>
      </c>
      <c r="F66" s="12" t="n">
        <v>-20</v>
      </c>
      <c r="G66" s="12" t="n">
        <v>-20</v>
      </c>
      <c r="H66" s="9" t="n">
        <v>4.405</v>
      </c>
      <c r="I66" s="22" t="n">
        <f aca="false">+G66*H66*-1</f>
        <v>88.1</v>
      </c>
      <c r="J66" s="6" t="n">
        <v>298283</v>
      </c>
      <c r="K66" s="6" t="s">
        <v>48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</row>
    <row r="67" customFormat="false" ht="15.75" hidden="false" customHeight="false" outlineLevel="2" collapsed="false">
      <c r="A67" s="11" t="n">
        <v>36706</v>
      </c>
      <c r="B67" s="11" t="n">
        <v>36706</v>
      </c>
      <c r="C67" s="6" t="s">
        <v>49</v>
      </c>
      <c r="D67" s="6" t="s">
        <v>24</v>
      </c>
      <c r="E67" s="14" t="s">
        <v>50</v>
      </c>
      <c r="F67" s="12" t="n">
        <v>-20</v>
      </c>
      <c r="G67" s="12" t="n">
        <v>-20</v>
      </c>
      <c r="H67" s="9" t="n">
        <v>4.65</v>
      </c>
      <c r="I67" s="22" t="n">
        <f aca="false">+G67*H67*-1</f>
        <v>93</v>
      </c>
      <c r="J67" s="6" t="n">
        <v>298283</v>
      </c>
      <c r="K67" s="6" t="s">
        <v>48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</row>
    <row r="68" customFormat="false" ht="15.75" hidden="false" customHeight="false" outlineLevel="2" collapsed="false">
      <c r="A68" s="11" t="n">
        <v>36704</v>
      </c>
      <c r="B68" s="11" t="n">
        <v>36704</v>
      </c>
      <c r="C68" s="6" t="s">
        <v>49</v>
      </c>
      <c r="D68" s="6" t="s">
        <v>24</v>
      </c>
      <c r="E68" s="14" t="s">
        <v>50</v>
      </c>
      <c r="F68" s="12" t="n">
        <v>-20</v>
      </c>
      <c r="G68" s="12" t="n">
        <v>-20</v>
      </c>
      <c r="H68" s="9" t="n">
        <v>4.745</v>
      </c>
      <c r="I68" s="22" t="n">
        <f aca="false">+G68*H68*-1</f>
        <v>94.9</v>
      </c>
      <c r="J68" s="6" t="n">
        <v>298283</v>
      </c>
      <c r="K68" s="6" t="s">
        <v>48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customFormat="false" ht="15.75" hidden="false" customHeight="false" outlineLevel="2" collapsed="false">
      <c r="A69" s="11" t="n">
        <v>36705</v>
      </c>
      <c r="B69" s="11" t="n">
        <v>36705</v>
      </c>
      <c r="C69" s="6" t="s">
        <v>49</v>
      </c>
      <c r="D69" s="6" t="s">
        <v>24</v>
      </c>
      <c r="E69" s="14" t="s">
        <v>50</v>
      </c>
      <c r="F69" s="12" t="n">
        <v>-20</v>
      </c>
      <c r="G69" s="12" t="n">
        <v>-20</v>
      </c>
      <c r="H69" s="9" t="n">
        <v>4.745</v>
      </c>
      <c r="I69" s="22" t="n">
        <f aca="false">+G69*H69*-1</f>
        <v>94.9</v>
      </c>
      <c r="J69" s="6" t="n">
        <v>298283</v>
      </c>
      <c r="K69" s="6" t="s">
        <v>48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customFormat="false" ht="15.75" hidden="false" customHeight="false" outlineLevel="2" collapsed="false">
      <c r="A70" s="11" t="n">
        <v>36694</v>
      </c>
      <c r="B70" s="11" t="n">
        <v>36694</v>
      </c>
      <c r="C70" s="6" t="s">
        <v>49</v>
      </c>
      <c r="D70" s="6" t="s">
        <v>24</v>
      </c>
      <c r="E70" s="14" t="s">
        <v>50</v>
      </c>
      <c r="F70" s="12" t="n">
        <v>-44</v>
      </c>
      <c r="G70" s="12" t="n">
        <v>-44</v>
      </c>
      <c r="H70" s="9" t="n">
        <v>4.62</v>
      </c>
      <c r="I70" s="22" t="n">
        <f aca="false">+G70*H70*-1</f>
        <v>203.28</v>
      </c>
      <c r="J70" s="6" t="n">
        <v>298283</v>
      </c>
      <c r="K70" s="6" t="s">
        <v>48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customFormat="false" ht="15.75" hidden="false" customHeight="false" outlineLevel="2" collapsed="false">
      <c r="A71" s="11" t="n">
        <v>36696</v>
      </c>
      <c r="B71" s="11" t="n">
        <v>36696</v>
      </c>
      <c r="C71" s="6" t="s">
        <v>49</v>
      </c>
      <c r="D71" s="6" t="s">
        <v>24</v>
      </c>
      <c r="E71" s="14" t="s">
        <v>50</v>
      </c>
      <c r="F71" s="12" t="n">
        <v>-50</v>
      </c>
      <c r="G71" s="12" t="n">
        <v>-50</v>
      </c>
      <c r="H71" s="9" t="n">
        <v>4.62</v>
      </c>
      <c r="I71" s="22" t="n">
        <f aca="false">+G71*H71*-1</f>
        <v>231</v>
      </c>
      <c r="J71" s="6" t="n">
        <v>298283</v>
      </c>
      <c r="K71" s="6" t="s">
        <v>48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customFormat="false" ht="15.75" hidden="false" customHeight="false" outlineLevel="2" collapsed="false">
      <c r="A72" s="11" t="n">
        <v>36687</v>
      </c>
      <c r="B72" s="11" t="n">
        <v>36687</v>
      </c>
      <c r="C72" s="6" t="s">
        <v>49</v>
      </c>
      <c r="D72" s="6" t="s">
        <v>24</v>
      </c>
      <c r="E72" s="14" t="s">
        <v>50</v>
      </c>
      <c r="F72" s="12" t="n">
        <v>-59</v>
      </c>
      <c r="G72" s="12" t="n">
        <v>-59</v>
      </c>
      <c r="H72" s="9" t="n">
        <v>4.36</v>
      </c>
      <c r="I72" s="22" t="n">
        <f aca="false">+G72*H72*-1</f>
        <v>257.24</v>
      </c>
      <c r="J72" s="6" t="n">
        <v>298283</v>
      </c>
      <c r="K72" s="6" t="s">
        <v>48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customFormat="false" ht="15.75" hidden="false" customHeight="false" outlineLevel="2" collapsed="false">
      <c r="A73" s="11" t="n">
        <v>36702</v>
      </c>
      <c r="B73" s="11" t="n">
        <v>36702</v>
      </c>
      <c r="C73" s="6" t="s">
        <v>49</v>
      </c>
      <c r="D73" s="6" t="s">
        <v>24</v>
      </c>
      <c r="E73" s="14" t="s">
        <v>50</v>
      </c>
      <c r="F73" s="12" t="n">
        <v>-73</v>
      </c>
      <c r="G73" s="12" t="n">
        <v>-73</v>
      </c>
      <c r="H73" s="9" t="n">
        <v>4.605</v>
      </c>
      <c r="I73" s="22" t="n">
        <f aca="false">+G73*H73*-1</f>
        <v>336.165</v>
      </c>
      <c r="J73" s="6" t="n">
        <v>298283</v>
      </c>
      <c r="K73" s="6" t="s">
        <v>48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</row>
    <row r="74" customFormat="false" ht="15.75" hidden="false" customHeight="false" outlineLevel="2" collapsed="false">
      <c r="A74" s="11" t="n">
        <v>36681</v>
      </c>
      <c r="B74" s="11" t="n">
        <v>36681</v>
      </c>
      <c r="C74" s="6" t="s">
        <v>49</v>
      </c>
      <c r="D74" s="6" t="s">
        <v>24</v>
      </c>
      <c r="E74" s="14" t="s">
        <v>50</v>
      </c>
      <c r="F74" s="12" t="n">
        <v>-90</v>
      </c>
      <c r="G74" s="12" t="n">
        <v>-90</v>
      </c>
      <c r="H74" s="9" t="n">
        <v>4.355</v>
      </c>
      <c r="I74" s="22" t="n">
        <f aca="false">+G74*H74*-1</f>
        <v>391.95</v>
      </c>
      <c r="J74" s="6" t="n">
        <v>298283</v>
      </c>
      <c r="K74" s="6" t="s">
        <v>48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customFormat="false" ht="15.75" hidden="false" customHeight="false" outlineLevel="2" collapsed="false">
      <c r="A75" s="11" t="n">
        <v>36698</v>
      </c>
      <c r="B75" s="11" t="n">
        <v>36698</v>
      </c>
      <c r="C75" s="6" t="s">
        <v>49</v>
      </c>
      <c r="D75" s="6" t="s">
        <v>24</v>
      </c>
      <c r="E75" s="14" t="s">
        <v>50</v>
      </c>
      <c r="F75" s="12" t="n">
        <v>-107</v>
      </c>
      <c r="G75" s="12" t="n">
        <v>-107</v>
      </c>
      <c r="H75" s="9" t="n">
        <v>4.31</v>
      </c>
      <c r="I75" s="22" t="n">
        <f aca="false">+G75*H75*-1</f>
        <v>461.17</v>
      </c>
      <c r="J75" s="6" t="n">
        <v>298283</v>
      </c>
      <c r="K75" s="6" t="s">
        <v>48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</row>
    <row r="76" customFormat="false" ht="15.75" hidden="false" customHeight="false" outlineLevel="2" collapsed="false">
      <c r="A76" s="11" t="n">
        <v>36683</v>
      </c>
      <c r="B76" s="11" t="n">
        <v>36683</v>
      </c>
      <c r="C76" s="6" t="s">
        <v>49</v>
      </c>
      <c r="D76" s="6" t="s">
        <v>24</v>
      </c>
      <c r="E76" s="14" t="s">
        <v>50</v>
      </c>
      <c r="F76" s="12" t="n">
        <v>-100</v>
      </c>
      <c r="G76" s="12" t="n">
        <v>-100</v>
      </c>
      <c r="H76" s="9" t="n">
        <v>4.665</v>
      </c>
      <c r="I76" s="22" t="n">
        <f aca="false">+G76*H76*-1</f>
        <v>466.5</v>
      </c>
      <c r="J76" s="6" t="n">
        <v>298283</v>
      </c>
      <c r="K76" s="6" t="s">
        <v>48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</row>
    <row r="77" customFormat="false" ht="15.75" hidden="false" customHeight="false" outlineLevel="2" collapsed="false">
      <c r="A77" s="11" t="n">
        <v>36680</v>
      </c>
      <c r="B77" s="11" t="n">
        <v>36680</v>
      </c>
      <c r="C77" s="6" t="s">
        <v>49</v>
      </c>
      <c r="D77" s="6" t="s">
        <v>24</v>
      </c>
      <c r="E77" s="14" t="s">
        <v>50</v>
      </c>
      <c r="F77" s="12" t="n">
        <v>-113</v>
      </c>
      <c r="G77" s="12" t="n">
        <v>-113</v>
      </c>
      <c r="H77" s="9" t="n">
        <v>4.355</v>
      </c>
      <c r="I77" s="22" t="n">
        <f aca="false">+G77*H77*-1</f>
        <v>492.115</v>
      </c>
      <c r="J77" s="6" t="n">
        <v>298283</v>
      </c>
      <c r="K77" s="6" t="s">
        <v>48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</row>
    <row r="78" customFormat="false" ht="15.75" hidden="false" customHeight="false" outlineLevel="2" collapsed="false">
      <c r="A78" s="11" t="n">
        <v>36701</v>
      </c>
      <c r="B78" s="11" t="n">
        <v>36701</v>
      </c>
      <c r="C78" s="6" t="s">
        <v>49</v>
      </c>
      <c r="D78" s="6" t="s">
        <v>24</v>
      </c>
      <c r="E78" s="14" t="s">
        <v>50</v>
      </c>
      <c r="F78" s="12" t="n">
        <v>-141</v>
      </c>
      <c r="G78" s="12" t="n">
        <v>-141</v>
      </c>
      <c r="H78" s="9" t="n">
        <v>4.605</v>
      </c>
      <c r="I78" s="22" t="n">
        <f aca="false">+G78*H78*-1</f>
        <v>649.305</v>
      </c>
      <c r="J78" s="6" t="n">
        <v>298283</v>
      </c>
      <c r="K78" s="6" t="s">
        <v>48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</row>
    <row r="79" customFormat="false" ht="15.75" hidden="false" customHeight="false" outlineLevel="2" collapsed="false">
      <c r="A79" s="11" t="n">
        <v>36697</v>
      </c>
      <c r="B79" s="11" t="n">
        <v>36697</v>
      </c>
      <c r="C79" s="6" t="s">
        <v>49</v>
      </c>
      <c r="D79" s="6" t="s">
        <v>24</v>
      </c>
      <c r="E79" s="14" t="s">
        <v>50</v>
      </c>
      <c r="F79" s="12" t="n">
        <v>-164</v>
      </c>
      <c r="G79" s="12" t="n">
        <v>-164</v>
      </c>
      <c r="H79" s="9" t="n">
        <v>4.54</v>
      </c>
      <c r="I79" s="22" t="n">
        <f aca="false">+G79*H79*-1</f>
        <v>744.56</v>
      </c>
      <c r="J79" s="6" t="n">
        <v>298283</v>
      </c>
      <c r="K79" s="6" t="s">
        <v>48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</row>
    <row r="80" customFormat="false" ht="15.75" hidden="false" customHeight="false" outlineLevel="2" collapsed="false">
      <c r="A80" s="11" t="n">
        <v>36686</v>
      </c>
      <c r="B80" s="11" t="n">
        <v>36686</v>
      </c>
      <c r="C80" s="6" t="s">
        <v>49</v>
      </c>
      <c r="D80" s="6" t="s">
        <v>24</v>
      </c>
      <c r="E80" s="14" t="s">
        <v>50</v>
      </c>
      <c r="F80" s="12" t="n">
        <v>-188</v>
      </c>
      <c r="G80" s="12" t="n">
        <v>-188</v>
      </c>
      <c r="H80" s="9" t="n">
        <v>4.36</v>
      </c>
      <c r="I80" s="22" t="n">
        <f aca="false">+G80*H80*-1</f>
        <v>819.68</v>
      </c>
      <c r="J80" s="6" t="n">
        <v>298283</v>
      </c>
      <c r="K80" s="6" t="s">
        <v>48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</row>
    <row r="81" customFormat="false" ht="15.75" hidden="false" customHeight="false" outlineLevel="2" collapsed="false">
      <c r="A81" s="11" t="n">
        <v>36700</v>
      </c>
      <c r="B81" s="11" t="n">
        <v>36700</v>
      </c>
      <c r="C81" s="6" t="s">
        <v>49</v>
      </c>
      <c r="D81" s="6" t="s">
        <v>24</v>
      </c>
      <c r="E81" s="14" t="s">
        <v>50</v>
      </c>
      <c r="F81" s="12" t="n">
        <v>-445</v>
      </c>
      <c r="G81" s="12" t="n">
        <v>-445</v>
      </c>
      <c r="H81" s="9" t="n">
        <v>4.615</v>
      </c>
      <c r="I81" s="22" t="n">
        <f aca="false">+G81*H81*-1</f>
        <v>2053.675</v>
      </c>
      <c r="J81" s="6" t="n">
        <v>298283</v>
      </c>
      <c r="K81" s="6" t="s">
        <v>48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</row>
    <row r="82" customFormat="false" ht="15.75" hidden="false" customHeight="false" outlineLevel="2" collapsed="false">
      <c r="A82" s="11" t="n">
        <v>36699</v>
      </c>
      <c r="B82" s="11" t="n">
        <v>36699</v>
      </c>
      <c r="C82" s="6" t="s">
        <v>49</v>
      </c>
      <c r="D82" s="6" t="s">
        <v>24</v>
      </c>
      <c r="E82" s="14" t="s">
        <v>50</v>
      </c>
      <c r="F82" s="12" t="n">
        <v>-493</v>
      </c>
      <c r="G82" s="12" t="n">
        <v>-493</v>
      </c>
      <c r="H82" s="9" t="n">
        <v>4.615</v>
      </c>
      <c r="I82" s="22" t="n">
        <f aca="false">+G82*H82*-1</f>
        <v>2275.195</v>
      </c>
      <c r="J82" s="6" t="n">
        <v>298283</v>
      </c>
      <c r="K82" s="6" t="s">
        <v>48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3" customFormat="false" ht="15.75" hidden="false" customHeight="false" outlineLevel="2" collapsed="false">
      <c r="A83" s="11" t="n">
        <v>36679</v>
      </c>
      <c r="B83" s="11" t="n">
        <v>36679</v>
      </c>
      <c r="C83" s="6" t="s">
        <v>49</v>
      </c>
      <c r="D83" s="6" t="s">
        <v>24</v>
      </c>
      <c r="E83" s="14" t="s">
        <v>50</v>
      </c>
      <c r="F83" s="12" t="n">
        <v>-1186</v>
      </c>
      <c r="G83" s="12" t="n">
        <v>-1186</v>
      </c>
      <c r="H83" s="9" t="n">
        <v>4.58</v>
      </c>
      <c r="I83" s="22" t="n">
        <f aca="false">+G83*H83*-1</f>
        <v>5431.88</v>
      </c>
      <c r="J83" s="6" t="n">
        <v>298283</v>
      </c>
      <c r="K83" s="6" t="s">
        <v>48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</row>
    <row r="84" customFormat="false" ht="15.75" hidden="false" customHeight="false" outlineLevel="2" collapsed="false">
      <c r="A84" s="11" t="n">
        <v>36691</v>
      </c>
      <c r="B84" s="11" t="n">
        <v>36691</v>
      </c>
      <c r="C84" s="6" t="s">
        <v>49</v>
      </c>
      <c r="D84" s="6" t="s">
        <v>24</v>
      </c>
      <c r="E84" s="14" t="s">
        <v>50</v>
      </c>
      <c r="F84" s="12" t="n">
        <v>-1765</v>
      </c>
      <c r="G84" s="12" t="n">
        <v>-1765</v>
      </c>
      <c r="H84" s="9" t="n">
        <v>4.465</v>
      </c>
      <c r="I84" s="22" t="n">
        <f aca="false">+G84*H84*-1</f>
        <v>7880.725</v>
      </c>
      <c r="J84" s="6" t="n">
        <v>298283</v>
      </c>
      <c r="K84" s="6" t="s">
        <v>48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</row>
    <row r="85" customFormat="false" ht="15.75" hidden="false" customHeight="false" outlineLevel="2" collapsed="false">
      <c r="A85" s="11" t="n">
        <v>36688</v>
      </c>
      <c r="B85" s="11" t="n">
        <v>36688</v>
      </c>
      <c r="C85" s="6" t="s">
        <v>49</v>
      </c>
      <c r="D85" s="6" t="s">
        <v>24</v>
      </c>
      <c r="E85" s="14" t="s">
        <v>50</v>
      </c>
      <c r="F85" s="12" t="n">
        <v>-3820</v>
      </c>
      <c r="G85" s="12" t="n">
        <v>-3820</v>
      </c>
      <c r="H85" s="9" t="n">
        <v>4.36</v>
      </c>
      <c r="I85" s="22" t="n">
        <f aca="false">+G85*H85*-1</f>
        <v>16655.2</v>
      </c>
      <c r="J85" s="6" t="n">
        <v>298283</v>
      </c>
      <c r="K85" s="6" t="s">
        <v>48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</row>
    <row r="86" customFormat="false" ht="15.75" hidden="false" customHeight="false" outlineLevel="2" collapsed="false">
      <c r="A86" s="11" t="n">
        <v>36682</v>
      </c>
      <c r="B86" s="11" t="n">
        <v>36682</v>
      </c>
      <c r="C86" s="6" t="s">
        <v>49</v>
      </c>
      <c r="D86" s="6" t="s">
        <v>24</v>
      </c>
      <c r="E86" s="14" t="s">
        <v>50</v>
      </c>
      <c r="F86" s="12" t="n">
        <v>-4740</v>
      </c>
      <c r="G86" s="12" t="n">
        <v>-4740</v>
      </c>
      <c r="H86" s="9" t="n">
        <v>4.355</v>
      </c>
      <c r="I86" s="22" t="n">
        <f aca="false">+G86*H86*-1</f>
        <v>20642.7</v>
      </c>
      <c r="J86" s="6" t="n">
        <v>298283</v>
      </c>
      <c r="K86" s="6" t="s">
        <v>48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</row>
    <row r="87" customFormat="false" ht="15.75" hidden="false" customHeight="false" outlineLevel="2" collapsed="false">
      <c r="A87" s="11" t="n">
        <v>36690</v>
      </c>
      <c r="B87" s="11" t="n">
        <v>36690</v>
      </c>
      <c r="C87" s="6" t="s">
        <v>49</v>
      </c>
      <c r="D87" s="6" t="s">
        <v>24</v>
      </c>
      <c r="E87" s="14" t="s">
        <v>50</v>
      </c>
      <c r="F87" s="12" t="n">
        <v>-5718</v>
      </c>
      <c r="G87" s="12" t="n">
        <v>-5718</v>
      </c>
      <c r="H87" s="9" t="n">
        <v>4.465</v>
      </c>
      <c r="I87" s="22" t="n">
        <f aca="false">+G87*H87*-1</f>
        <v>25530.87</v>
      </c>
      <c r="J87" s="6" t="n">
        <v>298283</v>
      </c>
      <c r="K87" s="6" t="s">
        <v>48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</row>
    <row r="88" customFormat="false" ht="15.75" hidden="false" customHeight="false" outlineLevel="2" collapsed="false">
      <c r="A88" s="11" t="n">
        <v>36685</v>
      </c>
      <c r="B88" s="11" t="n">
        <v>36685</v>
      </c>
      <c r="C88" s="6" t="s">
        <v>49</v>
      </c>
      <c r="D88" s="6" t="s">
        <v>24</v>
      </c>
      <c r="E88" s="14" t="s">
        <v>50</v>
      </c>
      <c r="F88" s="12" t="n">
        <v>-6220</v>
      </c>
      <c r="G88" s="12" t="n">
        <v>-6220</v>
      </c>
      <c r="H88" s="9" t="n">
        <v>4.39</v>
      </c>
      <c r="I88" s="22" t="n">
        <f aca="false">+G88*H88*-1</f>
        <v>27305.8</v>
      </c>
      <c r="J88" s="6" t="n">
        <v>298283</v>
      </c>
      <c r="K88" s="6" t="s">
        <v>48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</row>
    <row r="89" customFormat="false" ht="15.75" hidden="false" customHeight="false" outlineLevel="2" collapsed="false">
      <c r="A89" s="11" t="n">
        <v>36684</v>
      </c>
      <c r="B89" s="11" t="n">
        <v>36684</v>
      </c>
      <c r="C89" s="6" t="s">
        <v>49</v>
      </c>
      <c r="D89" s="6" t="s">
        <v>24</v>
      </c>
      <c r="E89" s="14" t="s">
        <v>50</v>
      </c>
      <c r="F89" s="12" t="n">
        <v>-6513</v>
      </c>
      <c r="G89" s="12" t="n">
        <v>-6513</v>
      </c>
      <c r="H89" s="9" t="n">
        <v>4.665</v>
      </c>
      <c r="I89" s="22" t="n">
        <f aca="false">+G89*H89*-1</f>
        <v>30383.145</v>
      </c>
      <c r="J89" s="6" t="n">
        <v>298283</v>
      </c>
      <c r="K89" s="6" t="s">
        <v>48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</row>
    <row r="90" customFormat="false" ht="15.75" hidden="false" customHeight="false" outlineLevel="2" collapsed="false">
      <c r="A90" s="11" t="n">
        <v>36703</v>
      </c>
      <c r="B90" s="11" t="n">
        <v>36703</v>
      </c>
      <c r="C90" s="6" t="s">
        <v>49</v>
      </c>
      <c r="D90" s="6" t="s">
        <v>24</v>
      </c>
      <c r="E90" s="14" t="s">
        <v>50</v>
      </c>
      <c r="F90" s="12" t="n">
        <v>-7588</v>
      </c>
      <c r="G90" s="12" t="n">
        <v>-7588</v>
      </c>
      <c r="H90" s="9" t="n">
        <v>4.605</v>
      </c>
      <c r="I90" s="22" t="n">
        <f aca="false">+G90*H90*-1</f>
        <v>34942.74</v>
      </c>
      <c r="J90" s="6" t="n">
        <v>298283</v>
      </c>
      <c r="K90" s="6" t="s">
        <v>48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</row>
    <row r="91" customFormat="false" ht="15.75" hidden="false" customHeight="false" outlineLevel="2" collapsed="false">
      <c r="A91" s="11" t="n">
        <v>36690</v>
      </c>
      <c r="B91" s="11" t="n">
        <v>36691</v>
      </c>
      <c r="C91" s="6" t="s">
        <v>49</v>
      </c>
      <c r="D91" s="6" t="s">
        <v>24</v>
      </c>
      <c r="E91" s="14" t="s">
        <v>50</v>
      </c>
      <c r="F91" s="12" t="n">
        <v>-9000</v>
      </c>
      <c r="G91" s="12" t="n">
        <v>-9000</v>
      </c>
      <c r="H91" s="9" t="n">
        <v>4.465</v>
      </c>
      <c r="I91" s="22" t="n">
        <f aca="false">+G91*H91*-1</f>
        <v>40185</v>
      </c>
      <c r="J91" s="6" t="n">
        <v>298277</v>
      </c>
      <c r="K91" s="6" t="s">
        <v>48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</row>
    <row r="92" customFormat="false" ht="15.75" hidden="false" customHeight="false" outlineLevel="2" collapsed="false">
      <c r="A92" s="11" t="n">
        <v>36693</v>
      </c>
      <c r="B92" s="11" t="n">
        <v>36693</v>
      </c>
      <c r="C92" s="6" t="s">
        <v>49</v>
      </c>
      <c r="D92" s="6" t="s">
        <v>24</v>
      </c>
      <c r="E92" s="14" t="s">
        <v>50</v>
      </c>
      <c r="F92" s="12" t="n">
        <v>-10119</v>
      </c>
      <c r="G92" s="12" t="n">
        <v>-10119</v>
      </c>
      <c r="H92" s="9" t="n">
        <v>4.62</v>
      </c>
      <c r="I92" s="22" t="n">
        <f aca="false">+G92*H92*-1</f>
        <v>46749.78</v>
      </c>
      <c r="J92" s="6" t="n">
        <v>298283</v>
      </c>
      <c r="K92" s="6" t="s">
        <v>48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</row>
    <row r="93" customFormat="false" ht="15.75" hidden="false" customHeight="false" outlineLevel="2" collapsed="false">
      <c r="A93" s="11" t="n">
        <v>36678</v>
      </c>
      <c r="B93" s="11" t="n">
        <v>36679</v>
      </c>
      <c r="C93" s="6" t="s">
        <v>49</v>
      </c>
      <c r="D93" s="6" t="s">
        <v>24</v>
      </c>
      <c r="E93" s="14" t="s">
        <v>50</v>
      </c>
      <c r="F93" s="12" t="n">
        <v>-15000</v>
      </c>
      <c r="G93" s="12" t="n">
        <v>-15000</v>
      </c>
      <c r="H93" s="9" t="n">
        <v>4.58</v>
      </c>
      <c r="I93" s="22" t="n">
        <f aca="false">+G93*H93*-1</f>
        <v>68700</v>
      </c>
      <c r="J93" s="6" t="n">
        <v>298277</v>
      </c>
      <c r="K93" s="6" t="s">
        <v>48</v>
      </c>
    </row>
    <row r="94" customFormat="false" ht="15.75" hidden="false" customHeight="false" outlineLevel="2" collapsed="false">
      <c r="A94" s="11" t="n">
        <v>36692</v>
      </c>
      <c r="B94" s="11" t="n">
        <v>36692</v>
      </c>
      <c r="C94" s="6" t="s">
        <v>49</v>
      </c>
      <c r="D94" s="6" t="s">
        <v>24</v>
      </c>
      <c r="E94" s="14" t="s">
        <v>50</v>
      </c>
      <c r="F94" s="12" t="n">
        <v>-16634</v>
      </c>
      <c r="G94" s="12" t="n">
        <v>-16634</v>
      </c>
      <c r="H94" s="9" t="n">
        <v>4.54</v>
      </c>
      <c r="I94" s="22" t="n">
        <f aca="false">+G94*H94*-1</f>
        <v>75518.36</v>
      </c>
      <c r="J94" s="6" t="n">
        <v>298283</v>
      </c>
      <c r="K94" s="6" t="s">
        <v>48</v>
      </c>
    </row>
    <row r="95" customFormat="false" ht="15.75" hidden="false" customHeight="false" outlineLevel="2" collapsed="false">
      <c r="A95" s="11" t="n">
        <v>36688</v>
      </c>
      <c r="B95" s="11" t="n">
        <v>36689</v>
      </c>
      <c r="C95" s="6" t="s">
        <v>49</v>
      </c>
      <c r="D95" s="6" t="s">
        <v>24</v>
      </c>
      <c r="E95" s="14" t="s">
        <v>50</v>
      </c>
      <c r="F95" s="12" t="n">
        <v>-25000</v>
      </c>
      <c r="G95" s="12" t="n">
        <v>-25000</v>
      </c>
      <c r="H95" s="9" t="n">
        <v>4.36</v>
      </c>
      <c r="I95" s="22" t="n">
        <f aca="false">+G95*H95*-1</f>
        <v>109000</v>
      </c>
      <c r="J95" s="6" t="n">
        <v>298277</v>
      </c>
      <c r="K95" s="6" t="s">
        <v>48</v>
      </c>
    </row>
    <row r="96" customFormat="false" ht="15.75" hidden="false" customHeight="false" outlineLevel="2" collapsed="false">
      <c r="A96" s="11" t="n">
        <v>36689</v>
      </c>
      <c r="B96" s="11" t="n">
        <v>36689</v>
      </c>
      <c r="C96" s="6" t="s">
        <v>49</v>
      </c>
      <c r="D96" s="6" t="s">
        <v>24</v>
      </c>
      <c r="E96" s="14" t="s">
        <v>50</v>
      </c>
      <c r="F96" s="12" t="n">
        <v>-25379</v>
      </c>
      <c r="G96" s="12" t="n">
        <v>-25379</v>
      </c>
      <c r="H96" s="9" t="n">
        <v>4.38</v>
      </c>
      <c r="I96" s="22" t="n">
        <f aca="false">+G96*H96*-1</f>
        <v>111160.02</v>
      </c>
      <c r="J96" s="6" t="n">
        <v>298283</v>
      </c>
      <c r="K96" s="6" t="s">
        <v>48</v>
      </c>
    </row>
    <row r="97" customFormat="false" ht="15.75" hidden="false" customHeight="false" outlineLevel="2" collapsed="false">
      <c r="A97" s="11" t="n">
        <v>36677</v>
      </c>
      <c r="B97" s="11" t="n">
        <v>36678</v>
      </c>
      <c r="C97" s="6" t="s">
        <v>49</v>
      </c>
      <c r="D97" s="6" t="s">
        <v>24</v>
      </c>
      <c r="E97" s="14" t="s">
        <v>50</v>
      </c>
      <c r="F97" s="12" t="n">
        <v>-40000</v>
      </c>
      <c r="G97" s="12" t="n">
        <v>-40000</v>
      </c>
      <c r="H97" s="9" t="n">
        <v>4.71</v>
      </c>
      <c r="I97" s="22" t="n">
        <f aca="false">+G97*H97*-1</f>
        <v>188400</v>
      </c>
      <c r="J97" s="6" t="n">
        <v>298277</v>
      </c>
      <c r="K97" s="6" t="s">
        <v>48</v>
      </c>
    </row>
    <row r="98" customFormat="false" ht="15.75" hidden="false" customHeight="false" outlineLevel="1" collapsed="false">
      <c r="A98" s="11"/>
      <c r="B98" s="11"/>
      <c r="C98" s="6"/>
      <c r="D98" s="6" t="s">
        <v>41</v>
      </c>
      <c r="E98" s="14"/>
      <c r="F98" s="12"/>
      <c r="G98" s="12" t="n">
        <f aca="false">SUBTOTAL(9,G65:G97)</f>
        <v>-180844</v>
      </c>
      <c r="H98" s="9"/>
      <c r="I98" s="22" t="n">
        <f aca="false">SUBTOTAL(9,I65:I97)</f>
        <v>818308.255</v>
      </c>
      <c r="J98" s="6"/>
      <c r="K98" s="6"/>
    </row>
    <row r="99" customFormat="false" ht="15.75" hidden="false" customHeight="false" outlineLevel="0" collapsed="false">
      <c r="A99" s="11"/>
      <c r="B99" s="11"/>
      <c r="C99" s="6"/>
      <c r="D99" s="6" t="s">
        <v>29</v>
      </c>
      <c r="E99" s="14"/>
      <c r="F99" s="12"/>
      <c r="G99" s="12" t="n">
        <f aca="false">SUBTOTAL(9,G55:G97)</f>
        <v>5556</v>
      </c>
      <c r="H99" s="9"/>
      <c r="I99" s="22" t="n">
        <f aca="false">SUBTOTAL(9,I55:I97)</f>
        <v>-6448.745</v>
      </c>
      <c r="J99" s="6"/>
      <c r="K99" s="6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7" topLeftCell="BM298" activePane="bottomLeft" state="frozen"/>
      <selection pane="topLeft" activeCell="B1" activeCellId="0" sqref="B1"/>
      <selection pane="bottomLeft" activeCell="A8" activeCellId="0" sqref="A8:I314"/>
    </sheetView>
  </sheetViews>
  <sheetFormatPr defaultColWidth="8.9921875" defaultRowHeight="15.75" customHeight="true" zeroHeight="false" outlineLevelRow="2" outlineLevelCol="0"/>
  <cols>
    <col collapsed="false" customWidth="true" hidden="false" outlineLevel="0" max="1" min="1" style="15" width="12.37"/>
    <col collapsed="false" customWidth="true" hidden="false" outlineLevel="0" max="2" min="2" style="16" width="14.12"/>
    <col collapsed="false" customWidth="true" hidden="false" outlineLevel="0" max="3" min="3" style="16" width="16.11"/>
    <col collapsed="false" customWidth="true" hidden="false" outlineLevel="0" max="4" min="4" style="20" width="15.37"/>
    <col collapsed="false" customWidth="true" hidden="false" outlineLevel="0" max="5" min="5" style="18" width="11.37"/>
    <col collapsed="false" customWidth="true" hidden="false" outlineLevel="0" max="6" min="6" style="18" width="13.87"/>
    <col collapsed="false" customWidth="true" hidden="false" outlineLevel="0" max="7" min="7" style="19" width="14.74"/>
    <col collapsed="false" customWidth="true" hidden="false" outlineLevel="0" max="8" min="8" style="26" width="14.37"/>
    <col collapsed="false" customWidth="true" hidden="false" outlineLevel="0" max="9" min="9" style="16" width="9.49"/>
    <col collapsed="false" customWidth="false" hidden="false" outlineLevel="0" max="257" min="10" style="20" width="8.99"/>
  </cols>
  <sheetData>
    <row r="1" customFormat="false" ht="15.75" hidden="false" customHeight="false" outlineLevel="0" collapsed="false">
      <c r="A1" s="27" t="s">
        <v>0</v>
      </c>
    </row>
    <row r="2" customFormat="false" ht="15.75" hidden="false" customHeight="false" outlineLevel="0" collapsed="false">
      <c r="A2" s="27" t="s">
        <v>51</v>
      </c>
    </row>
    <row r="3" customFormat="false" ht="15.75" hidden="false" customHeight="false" outlineLevel="0" collapsed="false">
      <c r="A3" s="27" t="n">
        <v>36741</v>
      </c>
      <c r="B3" s="28"/>
    </row>
    <row r="6" customFormat="false" ht="15.75" hidden="false" customHeight="false" outlineLevel="0" collapsed="false">
      <c r="A6" s="15" t="s">
        <v>2</v>
      </c>
      <c r="C6" s="16" t="s">
        <v>3</v>
      </c>
      <c r="E6" s="24" t="s">
        <v>4</v>
      </c>
      <c r="F6" s="24" t="s">
        <v>5</v>
      </c>
      <c r="G6" s="19" t="s">
        <v>6</v>
      </c>
      <c r="H6" s="26" t="s">
        <v>7</v>
      </c>
      <c r="I6" s="16" t="s">
        <v>32</v>
      </c>
    </row>
    <row r="7" customFormat="false" ht="15.75" hidden="false" customHeight="false" outlineLevel="0" collapsed="false">
      <c r="A7" s="15" t="s">
        <v>9</v>
      </c>
      <c r="B7" s="16" t="s">
        <v>10</v>
      </c>
      <c r="C7" s="16" t="s">
        <v>11</v>
      </c>
      <c r="D7" s="16" t="s">
        <v>13</v>
      </c>
      <c r="E7" s="24" t="s">
        <v>14</v>
      </c>
      <c r="F7" s="24" t="s">
        <v>14</v>
      </c>
      <c r="G7" s="19" t="s">
        <v>15</v>
      </c>
      <c r="H7" s="26" t="s">
        <v>16</v>
      </c>
      <c r="I7" s="16" t="s">
        <v>17</v>
      </c>
    </row>
    <row r="8" customFormat="false" ht="15.75" hidden="false" customHeight="false" outlineLevel="2" collapsed="false">
      <c r="A8" s="29" t="n">
        <v>36726</v>
      </c>
      <c r="B8" s="30" t="s">
        <v>18</v>
      </c>
      <c r="C8" s="30" t="s">
        <v>19</v>
      </c>
      <c r="D8" s="31" t="s">
        <v>21</v>
      </c>
      <c r="E8" s="32" t="n">
        <v>7620</v>
      </c>
      <c r="F8" s="32" t="n">
        <f aca="false">+E8*31</f>
        <v>236220</v>
      </c>
      <c r="G8" s="33" t="n">
        <v>2.7925</v>
      </c>
      <c r="H8" s="34" t="n">
        <f aca="false">IF(F8&gt;0,((F8*G8)*-1),((F8*G8)*-1))</f>
        <v>-659644.35</v>
      </c>
      <c r="I8" s="30" t="n">
        <v>236576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</row>
    <row r="9" customFormat="false" ht="15.75" hidden="false" customHeight="false" outlineLevel="2" collapsed="false">
      <c r="A9" s="29" t="n">
        <v>36727</v>
      </c>
      <c r="B9" s="30" t="s">
        <v>18</v>
      </c>
      <c r="C9" s="30" t="s">
        <v>19</v>
      </c>
      <c r="D9" s="31" t="s">
        <v>21</v>
      </c>
      <c r="E9" s="32" t="n">
        <v>6087</v>
      </c>
      <c r="F9" s="32" t="n">
        <f aca="false">+E9*31</f>
        <v>188697</v>
      </c>
      <c r="G9" s="33" t="n">
        <v>4.38</v>
      </c>
      <c r="H9" s="34" t="n">
        <f aca="false">IF(F9&gt;0,((F9*G9)*-1),((F9*G9)*-1))</f>
        <v>-826492.86</v>
      </c>
      <c r="I9" s="30" t="n">
        <v>316838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.75" hidden="false" customHeight="false" outlineLevel="2" collapsed="false">
      <c r="A10" s="29" t="n">
        <v>36722</v>
      </c>
      <c r="B10" s="30" t="s">
        <v>18</v>
      </c>
      <c r="C10" s="30" t="s">
        <v>19</v>
      </c>
      <c r="D10" s="31" t="s">
        <v>21</v>
      </c>
      <c r="E10" s="32" t="n">
        <v>10000</v>
      </c>
      <c r="F10" s="32" t="n">
        <f aca="false">+E10*31</f>
        <v>310000</v>
      </c>
      <c r="G10" s="33" t="n">
        <v>4.24</v>
      </c>
      <c r="H10" s="34" t="n">
        <f aca="false">IF(F10&gt;0,((F10*G10)*-1),((F10*G10)*-1))</f>
        <v>-1314400</v>
      </c>
      <c r="I10" s="30" t="n">
        <v>317561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</row>
    <row r="11" customFormat="false" ht="15.75" hidden="false" customHeight="false" outlineLevel="2" collapsed="false">
      <c r="A11" s="29" t="n">
        <v>36720</v>
      </c>
      <c r="B11" s="30" t="s">
        <v>18</v>
      </c>
      <c r="C11" s="30" t="s">
        <v>19</v>
      </c>
      <c r="D11" s="31" t="s">
        <v>21</v>
      </c>
      <c r="E11" s="32" t="n">
        <v>50000</v>
      </c>
      <c r="F11" s="32" t="n">
        <v>50000</v>
      </c>
      <c r="G11" s="33" t="n">
        <v>4.275</v>
      </c>
      <c r="H11" s="34" t="n">
        <f aca="false">IF(F11&gt;0,((F11*G11)*-1),((F11*G11)*-1))</f>
        <v>-213750</v>
      </c>
      <c r="I11" s="30" t="n">
        <v>318294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5.75" hidden="false" customHeight="false" outlineLevel="2" collapsed="false">
      <c r="A12" s="29" t="n">
        <v>36720</v>
      </c>
      <c r="B12" s="30" t="s">
        <v>18</v>
      </c>
      <c r="C12" s="30" t="s">
        <v>19</v>
      </c>
      <c r="D12" s="31" t="s">
        <v>21</v>
      </c>
      <c r="E12" s="32" t="n">
        <v>50000</v>
      </c>
      <c r="F12" s="32" t="n">
        <v>50000</v>
      </c>
      <c r="G12" s="33" t="n">
        <v>4.28</v>
      </c>
      <c r="H12" s="34" t="n">
        <f aca="false">IF(F12&gt;0,((F12*G12)*-1),((F12*G12)*-1))</f>
        <v>-214000</v>
      </c>
      <c r="I12" s="30" t="n">
        <v>318296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15.75" hidden="false" customHeight="false" outlineLevel="2" collapsed="false">
      <c r="A13" s="29" t="n">
        <v>36720</v>
      </c>
      <c r="B13" s="30" t="s">
        <v>18</v>
      </c>
      <c r="C13" s="30" t="s">
        <v>19</v>
      </c>
      <c r="D13" s="31" t="s">
        <v>21</v>
      </c>
      <c r="E13" s="32" t="n">
        <v>50000</v>
      </c>
      <c r="F13" s="32" t="n">
        <v>50000</v>
      </c>
      <c r="G13" s="33" t="n">
        <v>4.28</v>
      </c>
      <c r="H13" s="34" t="n">
        <f aca="false">IF(F13&gt;0,((F13*G13)*-1),((F13*G13)*-1))</f>
        <v>-214000</v>
      </c>
      <c r="I13" s="30" t="n">
        <v>318314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5.75" hidden="false" customHeight="false" outlineLevel="2" collapsed="false">
      <c r="A14" s="29" t="n">
        <v>36721</v>
      </c>
      <c r="B14" s="30" t="s">
        <v>18</v>
      </c>
      <c r="C14" s="30" t="s">
        <v>19</v>
      </c>
      <c r="D14" s="31" t="s">
        <v>21</v>
      </c>
      <c r="E14" s="32" t="n">
        <v>20000</v>
      </c>
      <c r="F14" s="32" t="n">
        <v>100000</v>
      </c>
      <c r="G14" s="33" t="n">
        <v>4.225</v>
      </c>
      <c r="H14" s="34" t="n">
        <f aca="false">IF(F14&gt;0,((F14*G14)*-1),((F14*G14)*-1))</f>
        <v>-422500</v>
      </c>
      <c r="I14" s="30" t="n">
        <v>319075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5.75" hidden="false" customHeight="false" outlineLevel="2" collapsed="false">
      <c r="A15" s="29" t="n">
        <v>36712</v>
      </c>
      <c r="B15" s="30" t="s">
        <v>18</v>
      </c>
      <c r="C15" s="30" t="s">
        <v>19</v>
      </c>
      <c r="D15" s="31" t="s">
        <v>21</v>
      </c>
      <c r="E15" s="32" t="n">
        <v>7832</v>
      </c>
      <c r="F15" s="32" t="n">
        <v>7832</v>
      </c>
      <c r="G15" s="33" t="n">
        <v>4.12</v>
      </c>
      <c r="H15" s="34" t="n">
        <f aca="false">IF(F15&gt;0,((F15*G15)*-1),((F15*G15)*-1))</f>
        <v>-32267.84</v>
      </c>
      <c r="I15" s="30" t="n">
        <v>319766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5.75" hidden="false" customHeight="false" outlineLevel="2" collapsed="false">
      <c r="A16" s="29" t="n">
        <v>36717</v>
      </c>
      <c r="B16" s="30" t="s">
        <v>18</v>
      </c>
      <c r="C16" s="30" t="s">
        <v>19</v>
      </c>
      <c r="D16" s="31" t="s">
        <v>21</v>
      </c>
      <c r="E16" s="32" t="n">
        <v>2111</v>
      </c>
      <c r="F16" s="32" t="n">
        <f aca="false">+E16*5</f>
        <v>10555</v>
      </c>
      <c r="G16" s="33" t="n">
        <v>4.325</v>
      </c>
      <c r="H16" s="34" t="n">
        <f aca="false">IF(F16&gt;0,((F16*G16)*-1),((F16*G16)*-1))</f>
        <v>-45650.375</v>
      </c>
      <c r="I16" s="30" t="n">
        <v>319766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5.75" hidden="false" customHeight="false" outlineLevel="2" collapsed="false">
      <c r="A17" s="29" t="n">
        <v>36708</v>
      </c>
      <c r="B17" s="30" t="s">
        <v>18</v>
      </c>
      <c r="C17" s="30" t="s">
        <v>19</v>
      </c>
      <c r="D17" s="31" t="s">
        <v>21</v>
      </c>
      <c r="E17" s="32" t="n">
        <v>3000</v>
      </c>
      <c r="F17" s="32" t="n">
        <v>15000</v>
      </c>
      <c r="G17" s="33" t="n">
        <v>4.33</v>
      </c>
      <c r="H17" s="34" t="n">
        <f aca="false">IF(F17&gt;0,((F17*G17)*-1),((F17*G17)*-1))</f>
        <v>-64950</v>
      </c>
      <c r="I17" s="30" t="n">
        <v>319766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5.75" hidden="false" customHeight="false" outlineLevel="2" collapsed="false">
      <c r="A18" s="29" t="n">
        <v>36708</v>
      </c>
      <c r="B18" s="30" t="s">
        <v>18</v>
      </c>
      <c r="C18" s="30" t="s">
        <v>19</v>
      </c>
      <c r="D18" s="31" t="s">
        <v>21</v>
      </c>
      <c r="E18" s="32" t="n">
        <v>15000</v>
      </c>
      <c r="F18" s="32" t="n">
        <v>15000</v>
      </c>
      <c r="G18" s="33" t="n">
        <v>4.23</v>
      </c>
      <c r="H18" s="34" t="n">
        <f aca="false">IF(F18&gt;0,((F18*G18)*-1),((F18*G18)*-1))</f>
        <v>-63450</v>
      </c>
      <c r="I18" s="30" t="n">
        <v>319766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5.75" hidden="false" customHeight="false" outlineLevel="2" collapsed="false">
      <c r="A19" s="29" t="n">
        <v>36724</v>
      </c>
      <c r="B19" s="30" t="s">
        <v>18</v>
      </c>
      <c r="C19" s="30" t="s">
        <v>19</v>
      </c>
      <c r="D19" s="31" t="s">
        <v>21</v>
      </c>
      <c r="E19" s="32" t="n">
        <v>15815</v>
      </c>
      <c r="F19" s="32" t="n">
        <v>15815</v>
      </c>
      <c r="G19" s="33" t="n">
        <v>3.9</v>
      </c>
      <c r="H19" s="34" t="n">
        <f aca="false">IF(F19&gt;0,((F19*G19)*-1),((F19*G19)*-1))</f>
        <v>-61678.5</v>
      </c>
      <c r="I19" s="30" t="n">
        <v>319766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5.75" hidden="false" customHeight="false" outlineLevel="2" collapsed="false">
      <c r="A20" s="29" t="n">
        <v>36713</v>
      </c>
      <c r="B20" s="30" t="s">
        <v>18</v>
      </c>
      <c r="C20" s="30" t="s">
        <v>19</v>
      </c>
      <c r="D20" s="31" t="s">
        <v>21</v>
      </c>
      <c r="E20" s="32" t="n">
        <v>20000</v>
      </c>
      <c r="F20" s="32" t="n">
        <v>20000</v>
      </c>
      <c r="G20" s="33" t="n">
        <v>3.965</v>
      </c>
      <c r="H20" s="34" t="n">
        <f aca="false">IF(F20&gt;0,((F20*G20)*-1),((F20*G20)*-1))</f>
        <v>-79300</v>
      </c>
      <c r="I20" s="30" t="n">
        <v>319766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</row>
    <row r="21" customFormat="false" ht="15.75" hidden="false" customHeight="false" outlineLevel="2" collapsed="false">
      <c r="A21" s="29" t="n">
        <v>36714</v>
      </c>
      <c r="B21" s="30" t="s">
        <v>18</v>
      </c>
      <c r="C21" s="30" t="s">
        <v>19</v>
      </c>
      <c r="D21" s="31" t="s">
        <v>21</v>
      </c>
      <c r="E21" s="32" t="n">
        <v>20000</v>
      </c>
      <c r="F21" s="32" t="n">
        <v>20000</v>
      </c>
      <c r="G21" s="33" t="n">
        <v>3.565</v>
      </c>
      <c r="H21" s="34" t="n">
        <f aca="false">IF(F21&gt;0,((F21*G21)*-1),((F21*G21)*-1))</f>
        <v>-71300</v>
      </c>
      <c r="I21" s="30" t="n">
        <v>319766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5.75" hidden="false" customHeight="false" outlineLevel="2" collapsed="false">
      <c r="A22" s="29" t="n">
        <v>36715</v>
      </c>
      <c r="B22" s="30" t="s">
        <v>18</v>
      </c>
      <c r="C22" s="30" t="s">
        <v>19</v>
      </c>
      <c r="D22" s="31" t="s">
        <v>21</v>
      </c>
      <c r="E22" s="32" t="n">
        <v>20000</v>
      </c>
      <c r="F22" s="32" t="n">
        <v>20000</v>
      </c>
      <c r="G22" s="33" t="n">
        <v>3.52</v>
      </c>
      <c r="H22" s="34" t="n">
        <f aca="false">IF(F22&gt;0,((F22*G22)*-1),((F22*G22)*-1))</f>
        <v>-70400</v>
      </c>
      <c r="I22" s="30" t="n">
        <v>319766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5.75" hidden="false" customHeight="false" outlineLevel="2" collapsed="false">
      <c r="A23" s="29" t="n">
        <v>36718</v>
      </c>
      <c r="B23" s="30" t="s">
        <v>18</v>
      </c>
      <c r="C23" s="30" t="s">
        <v>19</v>
      </c>
      <c r="D23" s="31" t="s">
        <v>21</v>
      </c>
      <c r="E23" s="32" t="n">
        <v>5000</v>
      </c>
      <c r="F23" s="32" t="n">
        <f aca="false">+E23*5</f>
        <v>25000</v>
      </c>
      <c r="G23" s="33" t="n">
        <v>4.34</v>
      </c>
      <c r="H23" s="34" t="n">
        <f aca="false">IF(F23&gt;0,((F23*G23)*-1),((F23*G23)*-1))</f>
        <v>-108500</v>
      </c>
      <c r="I23" s="30" t="n">
        <v>319766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15.75" hidden="false" customHeight="false" outlineLevel="2" collapsed="false">
      <c r="A24" s="29" t="n">
        <v>36707</v>
      </c>
      <c r="B24" s="30" t="s">
        <v>18</v>
      </c>
      <c r="C24" s="30" t="s">
        <v>19</v>
      </c>
      <c r="D24" s="31" t="s">
        <v>21</v>
      </c>
      <c r="E24" s="32" t="n">
        <v>30000</v>
      </c>
      <c r="F24" s="32" t="n">
        <v>30000</v>
      </c>
      <c r="G24" s="33" t="n">
        <v>3.655</v>
      </c>
      <c r="H24" s="34" t="n">
        <f aca="false">IF(F24&gt;0,((F24*G24)*-1),((F24*G24)*-1))</f>
        <v>-109650</v>
      </c>
      <c r="I24" s="30" t="n">
        <v>319766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</row>
    <row r="25" customFormat="false" ht="15.75" hidden="false" customHeight="false" outlineLevel="2" collapsed="false">
      <c r="A25" s="29" t="n">
        <v>36731</v>
      </c>
      <c r="B25" s="30" t="s">
        <v>18</v>
      </c>
      <c r="C25" s="30" t="s">
        <v>19</v>
      </c>
      <c r="D25" s="31" t="s">
        <v>21</v>
      </c>
      <c r="E25" s="32" t="n">
        <v>30000</v>
      </c>
      <c r="F25" s="32" t="n">
        <v>30000</v>
      </c>
      <c r="G25" s="33" t="n">
        <v>3.95</v>
      </c>
      <c r="H25" s="34" t="n">
        <f aca="false">IF(F25&gt;0,((F25*G25)*-1),((F25*G25)*-1))</f>
        <v>-118500</v>
      </c>
      <c r="I25" s="30" t="n">
        <v>319766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</row>
    <row r="26" customFormat="false" ht="15.75" hidden="false" customHeight="false" outlineLevel="2" collapsed="false">
      <c r="A26" s="29" t="n">
        <v>36719</v>
      </c>
      <c r="B26" s="30" t="s">
        <v>18</v>
      </c>
      <c r="C26" s="30" t="s">
        <v>19</v>
      </c>
      <c r="D26" s="31" t="s">
        <v>21</v>
      </c>
      <c r="E26" s="32" t="n">
        <v>6053</v>
      </c>
      <c r="F26" s="32" t="n">
        <f aca="false">+E26*5</f>
        <v>30265</v>
      </c>
      <c r="G26" s="33" t="n">
        <v>4.335</v>
      </c>
      <c r="H26" s="34" t="n">
        <f aca="false">IF(F26&gt;0,((F26*G26)*-1),((F26*G26)*-1))</f>
        <v>-131198.775</v>
      </c>
      <c r="I26" s="30" t="n">
        <v>319766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</row>
    <row r="27" customFormat="false" ht="15.75" hidden="false" customHeight="false" outlineLevel="2" collapsed="false">
      <c r="A27" s="29" t="n">
        <v>36727</v>
      </c>
      <c r="B27" s="30" t="s">
        <v>18</v>
      </c>
      <c r="C27" s="30" t="s">
        <v>19</v>
      </c>
      <c r="D27" s="31" t="s">
        <v>21</v>
      </c>
      <c r="E27" s="32" t="n">
        <v>119490</v>
      </c>
      <c r="F27" s="32" t="n">
        <v>119490</v>
      </c>
      <c r="G27" s="33" t="n">
        <v>3.93</v>
      </c>
      <c r="H27" s="34" t="n">
        <f aca="false">IF(F27&gt;0,((F27*G27)*-1),((F27*G27)*-1))</f>
        <v>-469595.7</v>
      </c>
      <c r="I27" s="30" t="n">
        <v>319766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</row>
    <row r="28" customFormat="false" ht="15.75" hidden="false" customHeight="false" outlineLevel="2" collapsed="false">
      <c r="A28" s="29" t="n">
        <v>36732</v>
      </c>
      <c r="B28" s="30" t="s">
        <v>18</v>
      </c>
      <c r="C28" s="30" t="s">
        <v>19</v>
      </c>
      <c r="D28" s="31" t="s">
        <v>21</v>
      </c>
      <c r="E28" s="32" t="n">
        <v>10000</v>
      </c>
      <c r="F28" s="32" t="n">
        <v>10000</v>
      </c>
      <c r="G28" s="33" t="n">
        <v>4.02</v>
      </c>
      <c r="H28" s="34" t="n">
        <f aca="false">IF(F28&gt;0,((F28*G28)*-1),((F28*G28)*-1))</f>
        <v>-40200</v>
      </c>
      <c r="I28" s="30" t="n">
        <v>323046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</row>
    <row r="29" customFormat="false" ht="15.75" hidden="false" customHeight="false" outlineLevel="2" collapsed="false">
      <c r="A29" s="29" t="n">
        <v>36732</v>
      </c>
      <c r="B29" s="30" t="s">
        <v>18</v>
      </c>
      <c r="C29" s="30" t="s">
        <v>19</v>
      </c>
      <c r="D29" s="31" t="s">
        <v>21</v>
      </c>
      <c r="E29" s="32" t="n">
        <v>10000</v>
      </c>
      <c r="F29" s="32" t="n">
        <v>10000</v>
      </c>
      <c r="G29" s="33" t="n">
        <v>4</v>
      </c>
      <c r="H29" s="34" t="n">
        <f aca="false">IF(F29&gt;0,((F29*G29)*-1),((F29*G29)*-1))</f>
        <v>-40000</v>
      </c>
      <c r="I29" s="30" t="n">
        <v>323123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</row>
    <row r="30" customFormat="false" ht="15.75" hidden="false" customHeight="false" outlineLevel="2" collapsed="false">
      <c r="A30" s="29" t="n">
        <v>36708</v>
      </c>
      <c r="B30" s="30" t="s">
        <v>18</v>
      </c>
      <c r="C30" s="30" t="s">
        <v>19</v>
      </c>
      <c r="D30" s="31" t="s">
        <v>21</v>
      </c>
      <c r="E30" s="32" t="n">
        <v>30000</v>
      </c>
      <c r="F30" s="32" t="n">
        <v>30000</v>
      </c>
      <c r="G30" s="33" t="n">
        <v>3.905</v>
      </c>
      <c r="H30" s="34" t="n">
        <f aca="false">IF(F30&gt;0,((F30*G30)*-1),((F30*G30)*-1))</f>
        <v>-117150</v>
      </c>
      <c r="I30" s="30" t="n">
        <v>324366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</row>
    <row r="31" customFormat="false" ht="15.75" hidden="false" customHeight="false" outlineLevel="2" collapsed="false">
      <c r="A31" s="29" t="n">
        <v>36709</v>
      </c>
      <c r="B31" s="30" t="s">
        <v>18</v>
      </c>
      <c r="C31" s="30" t="s">
        <v>19</v>
      </c>
      <c r="D31" s="31" t="s">
        <v>21</v>
      </c>
      <c r="E31" s="32" t="n">
        <v>30000</v>
      </c>
      <c r="F31" s="32" t="n">
        <v>30000</v>
      </c>
      <c r="G31" s="33" t="n">
        <v>3.92</v>
      </c>
      <c r="H31" s="34" t="n">
        <f aca="false">IF(F31&gt;0,((F31*G31)*-1),((F31*G31)*-1))</f>
        <v>-117600</v>
      </c>
      <c r="I31" s="30" t="n">
        <v>324640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</row>
    <row r="32" customFormat="false" ht="15.75" hidden="false" customHeight="false" outlineLevel="2" collapsed="false">
      <c r="A32" s="29" t="n">
        <v>36710</v>
      </c>
      <c r="B32" s="30" t="s">
        <v>18</v>
      </c>
      <c r="C32" s="30" t="s">
        <v>19</v>
      </c>
      <c r="D32" s="31" t="s">
        <v>21</v>
      </c>
      <c r="E32" s="32" t="n">
        <v>30000</v>
      </c>
      <c r="F32" s="32" t="n">
        <v>30000</v>
      </c>
      <c r="G32" s="33" t="n">
        <v>3.91</v>
      </c>
      <c r="H32" s="34" t="n">
        <f aca="false">IF(F32&gt;0,((F32*G32)*-1),((F32*G32)*-1))</f>
        <v>-117300</v>
      </c>
      <c r="I32" s="30" t="n">
        <v>324802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</row>
    <row r="33" customFormat="false" ht="15.75" hidden="false" customHeight="false" outlineLevel="2" collapsed="false">
      <c r="A33" s="29" t="n">
        <v>36732</v>
      </c>
      <c r="B33" s="30" t="s">
        <v>18</v>
      </c>
      <c r="C33" s="30" t="s">
        <v>19</v>
      </c>
      <c r="D33" s="31" t="s">
        <v>21</v>
      </c>
      <c r="E33" s="32" t="n">
        <v>10000</v>
      </c>
      <c r="F33" s="32" t="n">
        <v>10000</v>
      </c>
      <c r="G33" s="33" t="n">
        <v>4.09</v>
      </c>
      <c r="H33" s="34" t="n">
        <f aca="false">IF(F33&gt;0,((F33*G33)*-1),((F33*G33)*-1))</f>
        <v>-40900</v>
      </c>
      <c r="I33" s="30" t="n">
        <v>325714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</row>
    <row r="34" customFormat="false" ht="15.75" hidden="false" customHeight="false" outlineLevel="2" collapsed="false">
      <c r="A34" s="29" t="n">
        <v>36732</v>
      </c>
      <c r="B34" s="30" t="s">
        <v>18</v>
      </c>
      <c r="C34" s="30" t="s">
        <v>19</v>
      </c>
      <c r="D34" s="31" t="s">
        <v>21</v>
      </c>
      <c r="E34" s="32" t="n">
        <v>10000</v>
      </c>
      <c r="F34" s="32" t="n">
        <v>10000</v>
      </c>
      <c r="G34" s="33" t="n">
        <v>4.115</v>
      </c>
      <c r="H34" s="34" t="n">
        <f aca="false">IF(F34&gt;0,((F34*G34)*-1),((F34*G34)*-1))</f>
        <v>-41150</v>
      </c>
      <c r="I34" s="30" t="n">
        <v>326061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</row>
    <row r="35" customFormat="false" ht="15.75" hidden="false" customHeight="false" outlineLevel="2" collapsed="false">
      <c r="A35" s="29" t="n">
        <v>36732</v>
      </c>
      <c r="B35" s="30" t="s">
        <v>18</v>
      </c>
      <c r="C35" s="30" t="s">
        <v>19</v>
      </c>
      <c r="D35" s="31" t="s">
        <v>21</v>
      </c>
      <c r="E35" s="32" t="n">
        <v>10000</v>
      </c>
      <c r="F35" s="32" t="n">
        <v>10000</v>
      </c>
      <c r="G35" s="33" t="n">
        <v>4.11</v>
      </c>
      <c r="H35" s="34" t="n">
        <f aca="false">IF(F35&gt;0,((F35*G35)*-1),((F35*G35)*-1))</f>
        <v>-41100</v>
      </c>
      <c r="I35" s="30" t="n">
        <v>326115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</row>
    <row r="36" customFormat="false" ht="15.75" hidden="false" customHeight="false" outlineLevel="2" collapsed="false">
      <c r="A36" s="29" t="n">
        <v>36718</v>
      </c>
      <c r="B36" s="30" t="s">
        <v>18</v>
      </c>
      <c r="C36" s="30" t="s">
        <v>19</v>
      </c>
      <c r="D36" s="31" t="s">
        <v>21</v>
      </c>
      <c r="E36" s="32" t="n">
        <v>4315</v>
      </c>
      <c r="F36" s="32" t="n">
        <v>4315</v>
      </c>
      <c r="G36" s="33" t="n">
        <v>4.11</v>
      </c>
      <c r="H36" s="34" t="n">
        <f aca="false">IF(F36&gt;0,((F36*G36)*-1),((F36*G36)*-1))</f>
        <v>-17734.65</v>
      </c>
      <c r="I36" s="30" t="n">
        <v>326315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</row>
    <row r="37" customFormat="false" ht="15.75" hidden="false" customHeight="false" outlineLevel="2" collapsed="false">
      <c r="A37" s="29" t="n">
        <v>36706</v>
      </c>
      <c r="B37" s="30" t="s">
        <v>18</v>
      </c>
      <c r="C37" s="30" t="s">
        <v>19</v>
      </c>
      <c r="D37" s="31" t="s">
        <v>21</v>
      </c>
      <c r="E37" s="32" t="n">
        <v>10000</v>
      </c>
      <c r="F37" s="32" t="n">
        <v>10000</v>
      </c>
      <c r="G37" s="33" t="n">
        <v>4.1</v>
      </c>
      <c r="H37" s="34" t="n">
        <f aca="false">IF(F37&gt;0,((F37*G37)*-1),((F37*G37)*-1))</f>
        <v>-41000</v>
      </c>
      <c r="I37" s="30" t="n">
        <v>326429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</row>
    <row r="38" customFormat="false" ht="15.75" hidden="false" customHeight="false" outlineLevel="2" collapsed="false">
      <c r="A38" s="29" t="n">
        <v>36717</v>
      </c>
      <c r="B38" s="30" t="s">
        <v>18</v>
      </c>
      <c r="C38" s="30" t="s">
        <v>19</v>
      </c>
      <c r="D38" s="31" t="s">
        <v>21</v>
      </c>
      <c r="E38" s="32" t="n">
        <v>5900</v>
      </c>
      <c r="F38" s="32" t="n">
        <v>5900</v>
      </c>
      <c r="G38" s="33" t="n">
        <v>4.11</v>
      </c>
      <c r="H38" s="34" t="n">
        <f aca="false">IF(F38&gt;0,((F38*G38)*-1),((F38*G38)*-1))</f>
        <v>-24249</v>
      </c>
      <c r="I38" s="30" t="n">
        <v>326513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</row>
    <row r="39" customFormat="false" ht="15.75" hidden="false" customHeight="false" outlineLevel="2" collapsed="false">
      <c r="A39" s="29" t="n">
        <v>36732</v>
      </c>
      <c r="B39" s="30" t="s">
        <v>18</v>
      </c>
      <c r="C39" s="30" t="s">
        <v>19</v>
      </c>
      <c r="D39" s="31" t="s">
        <v>21</v>
      </c>
      <c r="E39" s="32" t="n">
        <v>10000</v>
      </c>
      <c r="F39" s="32" t="n">
        <v>10000</v>
      </c>
      <c r="G39" s="33" t="n">
        <v>4.085</v>
      </c>
      <c r="H39" s="34" t="n">
        <f aca="false">IF(F39&gt;0,((F39*G39)*-1),((F39*G39)*-1))</f>
        <v>-40850</v>
      </c>
      <c r="I39" s="30" t="n">
        <v>327109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</row>
    <row r="40" customFormat="false" ht="15.75" hidden="false" customHeight="false" outlineLevel="2" collapsed="false">
      <c r="A40" s="29" t="n">
        <v>36732</v>
      </c>
      <c r="B40" s="30" t="s">
        <v>18</v>
      </c>
      <c r="C40" s="30" t="s">
        <v>19</v>
      </c>
      <c r="D40" s="31" t="s">
        <v>21</v>
      </c>
      <c r="E40" s="32" t="n">
        <v>10000</v>
      </c>
      <c r="F40" s="32" t="n">
        <v>10000</v>
      </c>
      <c r="G40" s="33" t="n">
        <v>4.095</v>
      </c>
      <c r="H40" s="34" t="n">
        <f aca="false">IF(F40&gt;0,((F40*G40)*-1),((F40*G40)*-1))</f>
        <v>-40950</v>
      </c>
      <c r="I40" s="30" t="n">
        <v>327282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</row>
    <row r="41" customFormat="false" ht="15.75" hidden="false" customHeight="false" outlineLevel="2" collapsed="false">
      <c r="A41" s="29" t="n">
        <v>36732</v>
      </c>
      <c r="B41" s="30" t="s">
        <v>18</v>
      </c>
      <c r="C41" s="30" t="s">
        <v>19</v>
      </c>
      <c r="D41" s="31" t="s">
        <v>21</v>
      </c>
      <c r="E41" s="32" t="n">
        <v>10000</v>
      </c>
      <c r="F41" s="32" t="n">
        <v>10000</v>
      </c>
      <c r="G41" s="33" t="n">
        <v>4.11</v>
      </c>
      <c r="H41" s="34" t="n">
        <f aca="false">IF(F41&gt;0,((F41*G41)*-1),((F41*G41)*-1))</f>
        <v>-41100</v>
      </c>
      <c r="I41" s="30" t="n">
        <v>327344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</row>
    <row r="42" customFormat="false" ht="15.75" hidden="false" customHeight="false" outlineLevel="2" collapsed="false">
      <c r="A42" s="29" t="n">
        <v>36732</v>
      </c>
      <c r="B42" s="30" t="s">
        <v>18</v>
      </c>
      <c r="C42" s="30" t="s">
        <v>19</v>
      </c>
      <c r="D42" s="31" t="s">
        <v>21</v>
      </c>
      <c r="E42" s="32" t="n">
        <v>10000</v>
      </c>
      <c r="F42" s="32" t="n">
        <v>10000</v>
      </c>
      <c r="G42" s="33" t="n">
        <v>4.1</v>
      </c>
      <c r="H42" s="34" t="n">
        <f aca="false">IF(F42&gt;0,((F42*G42)*-1),((F42*G42)*-1))</f>
        <v>-41000</v>
      </c>
      <c r="I42" s="30" t="n">
        <v>327440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</row>
    <row r="43" customFormat="false" ht="15.75" hidden="false" customHeight="false" outlineLevel="2" collapsed="false">
      <c r="A43" s="29" t="n">
        <v>36732</v>
      </c>
      <c r="B43" s="30" t="s">
        <v>18</v>
      </c>
      <c r="C43" s="30" t="s">
        <v>19</v>
      </c>
      <c r="D43" s="31" t="s">
        <v>21</v>
      </c>
      <c r="E43" s="32" t="n">
        <v>10000</v>
      </c>
      <c r="F43" s="32" t="n">
        <v>10000</v>
      </c>
      <c r="G43" s="33" t="n">
        <v>4.115</v>
      </c>
      <c r="H43" s="34" t="n">
        <f aca="false">IF(F43&gt;0,((F43*G43)*-1),((F43*G43)*-1))</f>
        <v>-41150</v>
      </c>
      <c r="I43" s="30" t="n">
        <v>327494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</row>
    <row r="44" customFormat="false" ht="15.75" hidden="false" customHeight="false" outlineLevel="2" collapsed="false">
      <c r="A44" s="29" t="n">
        <v>36732</v>
      </c>
      <c r="B44" s="30" t="s">
        <v>18</v>
      </c>
      <c r="C44" s="30" t="s">
        <v>19</v>
      </c>
      <c r="D44" s="31" t="s">
        <v>21</v>
      </c>
      <c r="E44" s="32" t="n">
        <v>10000</v>
      </c>
      <c r="F44" s="32" t="n">
        <v>10000</v>
      </c>
      <c r="G44" s="33" t="n">
        <v>4.13</v>
      </c>
      <c r="H44" s="34" t="n">
        <f aca="false">IF(F44&gt;0,((F44*G44)*-1),((F44*G44)*-1))</f>
        <v>-41300</v>
      </c>
      <c r="I44" s="30" t="n">
        <v>327505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</row>
    <row r="45" customFormat="false" ht="15.75" hidden="false" customHeight="false" outlineLevel="2" collapsed="false">
      <c r="A45" s="29" t="n">
        <v>36732</v>
      </c>
      <c r="B45" s="30" t="s">
        <v>18</v>
      </c>
      <c r="C45" s="30" t="s">
        <v>19</v>
      </c>
      <c r="D45" s="31" t="s">
        <v>21</v>
      </c>
      <c r="E45" s="32" t="n">
        <v>10000</v>
      </c>
      <c r="F45" s="32" t="n">
        <v>10000</v>
      </c>
      <c r="G45" s="33" t="n">
        <v>4.13</v>
      </c>
      <c r="H45" s="34" t="n">
        <f aca="false">IF(F45&gt;0,((F45*G45)*-1),((F45*G45)*-1))</f>
        <v>-41300</v>
      </c>
      <c r="I45" s="30" t="n">
        <v>327598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</row>
    <row r="46" customFormat="false" ht="15.75" hidden="false" customHeight="false" outlineLevel="2" collapsed="false">
      <c r="A46" s="29" t="n">
        <v>36732</v>
      </c>
      <c r="B46" s="30" t="s">
        <v>18</v>
      </c>
      <c r="C46" s="30" t="s">
        <v>19</v>
      </c>
      <c r="D46" s="31" t="s">
        <v>21</v>
      </c>
      <c r="E46" s="32" t="n">
        <v>10000</v>
      </c>
      <c r="F46" s="32" t="n">
        <v>10000</v>
      </c>
      <c r="G46" s="33" t="n">
        <v>4.115</v>
      </c>
      <c r="H46" s="34" t="n">
        <f aca="false">IF(F46&gt;0,((F46*G46)*-1),((F46*G46)*-1))</f>
        <v>-41150</v>
      </c>
      <c r="I46" s="30" t="n">
        <v>327706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</row>
    <row r="47" customFormat="false" ht="15.75" hidden="false" customHeight="false" outlineLevel="2" collapsed="false">
      <c r="A47" s="29" t="n">
        <v>36732</v>
      </c>
      <c r="B47" s="30" t="s">
        <v>18</v>
      </c>
      <c r="C47" s="30" t="s">
        <v>19</v>
      </c>
      <c r="D47" s="31" t="s">
        <v>21</v>
      </c>
      <c r="E47" s="32" t="n">
        <v>10000</v>
      </c>
      <c r="F47" s="32" t="n">
        <v>10000</v>
      </c>
      <c r="G47" s="33" t="n">
        <v>4.205</v>
      </c>
      <c r="H47" s="34" t="n">
        <f aca="false">IF(F47&gt;0,((F47*G47)*-1),((F47*G47)*-1))</f>
        <v>-42050</v>
      </c>
      <c r="I47" s="30" t="n">
        <v>328098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</row>
    <row r="48" customFormat="false" ht="15.75" hidden="false" customHeight="false" outlineLevel="2" collapsed="false">
      <c r="A48" s="29" t="n">
        <v>36732</v>
      </c>
      <c r="B48" s="30" t="s">
        <v>18</v>
      </c>
      <c r="C48" s="30" t="s">
        <v>19</v>
      </c>
      <c r="D48" s="31" t="s">
        <v>21</v>
      </c>
      <c r="E48" s="32" t="n">
        <v>10000</v>
      </c>
      <c r="F48" s="32" t="n">
        <v>10000</v>
      </c>
      <c r="G48" s="33" t="n">
        <v>4.225</v>
      </c>
      <c r="H48" s="34" t="n">
        <f aca="false">IF(F48&gt;0,((F48*G48)*-1),((F48*G48)*-1))</f>
        <v>-42250</v>
      </c>
      <c r="I48" s="30" t="n">
        <v>328185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</row>
    <row r="49" customFormat="false" ht="15.75" hidden="false" customHeight="false" outlineLevel="2" collapsed="false">
      <c r="A49" s="29" t="n">
        <v>36719</v>
      </c>
      <c r="B49" s="30" t="s">
        <v>18</v>
      </c>
      <c r="C49" s="30" t="s">
        <v>19</v>
      </c>
      <c r="D49" s="31" t="s">
        <v>21</v>
      </c>
      <c r="E49" s="32" t="n">
        <v>5487</v>
      </c>
      <c r="F49" s="32" t="n">
        <v>5487</v>
      </c>
      <c r="G49" s="33" t="n">
        <v>4.225</v>
      </c>
      <c r="H49" s="34" t="n">
        <f aca="false">IF(F49&gt;0,((F49*G49)*-1),((F49*G49)*-1))</f>
        <v>-23182.575</v>
      </c>
      <c r="I49" s="30" t="n">
        <v>328253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</row>
    <row r="50" customFormat="false" ht="15.75" hidden="false" customHeight="false" outlineLevel="2" collapsed="false">
      <c r="A50" s="29" t="n">
        <v>36732</v>
      </c>
      <c r="B50" s="30" t="s">
        <v>18</v>
      </c>
      <c r="C50" s="30" t="s">
        <v>19</v>
      </c>
      <c r="D50" s="31" t="s">
        <v>21</v>
      </c>
      <c r="E50" s="32" t="n">
        <v>10000</v>
      </c>
      <c r="F50" s="32" t="n">
        <v>10000</v>
      </c>
      <c r="G50" s="33" t="n">
        <v>4.22</v>
      </c>
      <c r="H50" s="34" t="n">
        <f aca="false">IF(F50&gt;0,((F50*G50)*-1),((F50*G50)*-1))</f>
        <v>-42200</v>
      </c>
      <c r="I50" s="30" t="n">
        <v>328365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</row>
    <row r="51" customFormat="false" ht="15.75" hidden="false" customHeight="false" outlineLevel="2" collapsed="false">
      <c r="A51" s="29" t="n">
        <v>36732</v>
      </c>
      <c r="B51" s="30" t="s">
        <v>18</v>
      </c>
      <c r="C51" s="30" t="s">
        <v>19</v>
      </c>
      <c r="D51" s="31" t="s">
        <v>21</v>
      </c>
      <c r="E51" s="32" t="n">
        <v>10000</v>
      </c>
      <c r="F51" s="32" t="n">
        <v>10000</v>
      </c>
      <c r="G51" s="33" t="n">
        <v>4.245</v>
      </c>
      <c r="H51" s="34" t="n">
        <f aca="false">IF(F51&gt;0,((F51*G51)*-1),((F51*G51)*-1))</f>
        <v>-42450</v>
      </c>
      <c r="I51" s="30" t="n">
        <v>328425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</row>
    <row r="52" customFormat="false" ht="15.75" hidden="false" customHeight="false" outlineLevel="2" collapsed="false">
      <c r="A52" s="29" t="n">
        <v>36732</v>
      </c>
      <c r="B52" s="30" t="s">
        <v>18</v>
      </c>
      <c r="C52" s="30" t="s">
        <v>19</v>
      </c>
      <c r="D52" s="31" t="s">
        <v>21</v>
      </c>
      <c r="E52" s="32" t="n">
        <v>10000</v>
      </c>
      <c r="F52" s="32" t="n">
        <v>10000</v>
      </c>
      <c r="G52" s="33" t="n">
        <v>4.23</v>
      </c>
      <c r="H52" s="34" t="n">
        <f aca="false">IF(F52&gt;0,((F52*G52)*-1),((F52*G52)*-1))</f>
        <v>-42300</v>
      </c>
      <c r="I52" s="30" t="n">
        <v>328552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</row>
    <row r="53" customFormat="false" ht="15.75" hidden="false" customHeight="false" outlineLevel="2" collapsed="false">
      <c r="A53" s="29" t="n">
        <v>36732</v>
      </c>
      <c r="B53" s="30" t="s">
        <v>18</v>
      </c>
      <c r="C53" s="30" t="s">
        <v>19</v>
      </c>
      <c r="D53" s="31" t="s">
        <v>21</v>
      </c>
      <c r="E53" s="32" t="n">
        <v>10000</v>
      </c>
      <c r="F53" s="32" t="n">
        <v>10000</v>
      </c>
      <c r="G53" s="33" t="n">
        <v>4.24</v>
      </c>
      <c r="H53" s="34" t="n">
        <f aca="false">IF(F53&gt;0,((F53*G53)*-1),((F53*G53)*-1))</f>
        <v>-42400</v>
      </c>
      <c r="I53" s="30" t="n">
        <v>328640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</row>
    <row r="54" customFormat="false" ht="15.75" hidden="false" customHeight="false" outlineLevel="2" collapsed="false">
      <c r="A54" s="29" t="n">
        <v>36712</v>
      </c>
      <c r="B54" s="30" t="s">
        <v>18</v>
      </c>
      <c r="C54" s="30" t="s">
        <v>19</v>
      </c>
      <c r="D54" s="31" t="s">
        <v>21</v>
      </c>
      <c r="E54" s="32" t="n">
        <v>30000</v>
      </c>
      <c r="F54" s="32" t="n">
        <v>30000</v>
      </c>
      <c r="G54" s="33" t="n">
        <v>4.095</v>
      </c>
      <c r="H54" s="34" t="n">
        <f aca="false">IF(F54&gt;0,((F54*G54)*-1),((F54*G54)*-1))</f>
        <v>-122850</v>
      </c>
      <c r="I54" s="30" t="n">
        <v>331260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</row>
    <row r="55" customFormat="false" ht="15.75" hidden="false" customHeight="false" outlineLevel="2" collapsed="false">
      <c r="A55" s="29" t="n">
        <v>36713</v>
      </c>
      <c r="B55" s="30" t="s">
        <v>18</v>
      </c>
      <c r="C55" s="30" t="s">
        <v>19</v>
      </c>
      <c r="D55" s="31" t="s">
        <v>21</v>
      </c>
      <c r="E55" s="32" t="n">
        <v>30000</v>
      </c>
      <c r="F55" s="32" t="n">
        <v>30000</v>
      </c>
      <c r="G55" s="33" t="n">
        <v>4.12</v>
      </c>
      <c r="H55" s="34" t="n">
        <f aca="false">IF(F55&gt;0,((F55*G55)*-1),((F55*G55)*-1))</f>
        <v>-123600</v>
      </c>
      <c r="I55" s="30" t="n">
        <v>331375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</row>
    <row r="56" customFormat="false" ht="15.75" hidden="false" customHeight="false" outlineLevel="2" collapsed="false">
      <c r="A56" s="29" t="n">
        <v>36714</v>
      </c>
      <c r="B56" s="30" t="s">
        <v>18</v>
      </c>
      <c r="C56" s="30" t="s">
        <v>19</v>
      </c>
      <c r="D56" s="31" t="s">
        <v>21</v>
      </c>
      <c r="E56" s="32" t="n">
        <v>30000</v>
      </c>
      <c r="F56" s="32" t="n">
        <v>30000</v>
      </c>
      <c r="G56" s="33" t="n">
        <v>4.105</v>
      </c>
      <c r="H56" s="34" t="n">
        <f aca="false">IF(F56&gt;0,((F56*G56)*-1),((F56*G56)*-1))</f>
        <v>-123150</v>
      </c>
      <c r="I56" s="30" t="n">
        <v>331582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</row>
    <row r="57" customFormat="false" ht="15.75" hidden="false" customHeight="false" outlineLevel="2" collapsed="false">
      <c r="A57" s="29" t="n">
        <v>36715</v>
      </c>
      <c r="B57" s="30" t="s">
        <v>18</v>
      </c>
      <c r="C57" s="30" t="s">
        <v>19</v>
      </c>
      <c r="D57" s="31" t="s">
        <v>21</v>
      </c>
      <c r="E57" s="32" t="n">
        <v>30000</v>
      </c>
      <c r="F57" s="32" t="n">
        <v>30000</v>
      </c>
      <c r="G57" s="33" t="n">
        <v>4.11</v>
      </c>
      <c r="H57" s="34" t="n">
        <f aca="false">IF(F57&gt;0,((F57*G57)*-1),((F57*G57)*-1))</f>
        <v>-123300</v>
      </c>
      <c r="I57" s="30" t="n">
        <v>331606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</row>
    <row r="58" customFormat="false" ht="15.75" hidden="false" customHeight="false" outlineLevel="2" collapsed="false">
      <c r="A58" s="29" t="n">
        <v>36711</v>
      </c>
      <c r="B58" s="30" t="s">
        <v>18</v>
      </c>
      <c r="C58" s="30" t="s">
        <v>19</v>
      </c>
      <c r="D58" s="31" t="s">
        <v>21</v>
      </c>
      <c r="E58" s="32" t="n">
        <v>30000</v>
      </c>
      <c r="F58" s="32" t="n">
        <v>30000</v>
      </c>
      <c r="G58" s="33" t="n">
        <v>4.08</v>
      </c>
      <c r="H58" s="34" t="n">
        <f aca="false">IF(F58&gt;0,((F58*G58)*-1),((F58*G58)*-1))</f>
        <v>-122400</v>
      </c>
      <c r="I58" s="30" t="n">
        <v>331140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</row>
    <row r="59" customFormat="false" ht="15.75" hidden="false" customHeight="false" outlineLevel="2" collapsed="false">
      <c r="A59" s="29" t="n">
        <v>36732</v>
      </c>
      <c r="B59" s="30" t="s">
        <v>18</v>
      </c>
      <c r="C59" s="30" t="s">
        <v>19</v>
      </c>
      <c r="D59" s="31" t="s">
        <v>21</v>
      </c>
      <c r="E59" s="32" t="n">
        <v>10000</v>
      </c>
      <c r="F59" s="32" t="n">
        <v>10000</v>
      </c>
      <c r="G59" s="33" t="n">
        <v>3.985</v>
      </c>
      <c r="H59" s="34" t="n">
        <f aca="false">IF(F59&gt;0,((F59*G59)*-1),((F59*G59)*-1))</f>
        <v>-39850</v>
      </c>
      <c r="I59" s="30" t="n">
        <v>335952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</row>
    <row r="60" customFormat="false" ht="15.75" hidden="false" customHeight="false" outlineLevel="2" collapsed="false">
      <c r="A60" s="29" t="n">
        <v>36732</v>
      </c>
      <c r="B60" s="30" t="s">
        <v>18</v>
      </c>
      <c r="C60" s="30" t="s">
        <v>19</v>
      </c>
      <c r="D60" s="31" t="s">
        <v>21</v>
      </c>
      <c r="E60" s="32" t="n">
        <v>10000</v>
      </c>
      <c r="F60" s="32" t="n">
        <v>10000</v>
      </c>
      <c r="G60" s="33" t="n">
        <v>3.995</v>
      </c>
      <c r="H60" s="34" t="n">
        <f aca="false">IF(F60&gt;0,((F60*G60)*-1),((F60*G60)*-1))</f>
        <v>-39950</v>
      </c>
      <c r="I60" s="30" t="n">
        <v>335992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</row>
    <row r="61" customFormat="false" ht="15.75" hidden="false" customHeight="false" outlineLevel="2" collapsed="false">
      <c r="A61" s="29" t="n">
        <v>36716</v>
      </c>
      <c r="B61" s="30" t="s">
        <v>18</v>
      </c>
      <c r="C61" s="30" t="s">
        <v>19</v>
      </c>
      <c r="D61" s="31" t="s">
        <v>21</v>
      </c>
      <c r="E61" s="32" t="n">
        <v>30000</v>
      </c>
      <c r="F61" s="32" t="n">
        <v>30000</v>
      </c>
      <c r="G61" s="33" t="n">
        <v>3.815</v>
      </c>
      <c r="H61" s="34" t="n">
        <f aca="false">IF(F61&gt;0,((F61*G61)*-1),((F61*G61)*-1))</f>
        <v>-114450</v>
      </c>
      <c r="I61" s="30" t="n">
        <v>338950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</row>
    <row r="62" customFormat="false" ht="15.75" hidden="false" customHeight="false" outlineLevel="2" collapsed="false">
      <c r="A62" s="29" t="n">
        <v>36717</v>
      </c>
      <c r="B62" s="30" t="s">
        <v>18</v>
      </c>
      <c r="C62" s="30" t="s">
        <v>19</v>
      </c>
      <c r="D62" s="31" t="s">
        <v>21</v>
      </c>
      <c r="E62" s="32" t="n">
        <v>30000</v>
      </c>
      <c r="F62" s="32" t="n">
        <v>30000</v>
      </c>
      <c r="G62" s="33" t="n">
        <v>3.81</v>
      </c>
      <c r="H62" s="34" t="n">
        <f aca="false">IF(F62&gt;0,((F62*G62)*-1),((F62*G62)*-1))</f>
        <v>-114300</v>
      </c>
      <c r="I62" s="30" t="n">
        <v>339174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</row>
    <row r="63" customFormat="false" ht="15.75" hidden="false" customHeight="false" outlineLevel="2" collapsed="false">
      <c r="A63" s="29" t="n">
        <v>36718</v>
      </c>
      <c r="B63" s="30" t="s">
        <v>18</v>
      </c>
      <c r="C63" s="30" t="s">
        <v>19</v>
      </c>
      <c r="D63" s="31" t="s">
        <v>21</v>
      </c>
      <c r="E63" s="32" t="n">
        <v>30000</v>
      </c>
      <c r="F63" s="32" t="n">
        <v>30000</v>
      </c>
      <c r="G63" s="33" t="n">
        <v>3.82</v>
      </c>
      <c r="H63" s="34" t="n">
        <f aca="false">IF(F63&gt;0,((F63*G63)*-1),((F63*G63)*-1))</f>
        <v>-114600</v>
      </c>
      <c r="I63" s="30" t="n">
        <v>339181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</row>
    <row r="64" customFormat="false" ht="15.75" hidden="false" customHeight="false" outlineLevel="2" collapsed="false">
      <c r="A64" s="29" t="n">
        <v>36719</v>
      </c>
      <c r="B64" s="30" t="s">
        <v>18</v>
      </c>
      <c r="C64" s="30" t="s">
        <v>19</v>
      </c>
      <c r="D64" s="31" t="s">
        <v>21</v>
      </c>
      <c r="E64" s="32" t="n">
        <v>30000</v>
      </c>
      <c r="F64" s="32" t="n">
        <v>30000</v>
      </c>
      <c r="G64" s="33" t="n">
        <v>3.84</v>
      </c>
      <c r="H64" s="34" t="n">
        <f aca="false">IF(F64&gt;0,((F64*G64)*-1),((F64*G64)*-1))</f>
        <v>-115200</v>
      </c>
      <c r="I64" s="30" t="n">
        <v>339207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</row>
    <row r="65" customFormat="false" ht="15.75" hidden="false" customHeight="false" outlineLevel="2" collapsed="false">
      <c r="A65" s="29" t="n">
        <v>36720</v>
      </c>
      <c r="B65" s="30" t="s">
        <v>18</v>
      </c>
      <c r="C65" s="30" t="s">
        <v>19</v>
      </c>
      <c r="D65" s="31" t="s">
        <v>21</v>
      </c>
      <c r="E65" s="32" t="n">
        <v>30000</v>
      </c>
      <c r="F65" s="32" t="n">
        <v>30000</v>
      </c>
      <c r="G65" s="33" t="n">
        <v>3.83</v>
      </c>
      <c r="H65" s="34" t="n">
        <f aca="false">IF(F65&gt;0,((F65*G65)*-1),((F65*G65)*-1))</f>
        <v>-114900</v>
      </c>
      <c r="I65" s="37" t="n">
        <v>339310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</row>
    <row r="66" customFormat="false" ht="15.75" hidden="false" customHeight="false" outlineLevel="2" collapsed="false">
      <c r="A66" s="29" t="n">
        <v>36721</v>
      </c>
      <c r="B66" s="30" t="s">
        <v>18</v>
      </c>
      <c r="C66" s="30" t="s">
        <v>19</v>
      </c>
      <c r="D66" s="31" t="s">
        <v>21</v>
      </c>
      <c r="E66" s="32" t="n">
        <v>30000</v>
      </c>
      <c r="F66" s="32" t="n">
        <v>30000</v>
      </c>
      <c r="G66" s="33" t="n">
        <v>3.83</v>
      </c>
      <c r="H66" s="34" t="n">
        <f aca="false">IF(F66&gt;0,((F66*G66)*-1),((F66*G66)*-1))</f>
        <v>-114900</v>
      </c>
      <c r="I66" s="37" t="n">
        <v>339366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5.75" hidden="false" customHeight="false" outlineLevel="2" collapsed="false">
      <c r="A67" s="29" t="n">
        <v>36722</v>
      </c>
      <c r="B67" s="30" t="s">
        <v>18</v>
      </c>
      <c r="C67" s="30" t="s">
        <v>19</v>
      </c>
      <c r="D67" s="31" t="s">
        <v>21</v>
      </c>
      <c r="E67" s="32" t="n">
        <v>30000</v>
      </c>
      <c r="F67" s="32" t="n">
        <v>30000</v>
      </c>
      <c r="G67" s="33" t="n">
        <v>3.83</v>
      </c>
      <c r="H67" s="34" t="n">
        <f aca="false">IF(F67&gt;0,((F67*G67)*-1),((F67*G67)*-1))</f>
        <v>-114900</v>
      </c>
      <c r="I67" s="37" t="n">
        <v>339396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</row>
    <row r="68" customFormat="false" ht="15.75" hidden="false" customHeight="false" outlineLevel="2" collapsed="false">
      <c r="A68" s="29" t="n">
        <v>36723</v>
      </c>
      <c r="B68" s="30" t="s">
        <v>18</v>
      </c>
      <c r="C68" s="30" t="s">
        <v>19</v>
      </c>
      <c r="D68" s="31" t="s">
        <v>21</v>
      </c>
      <c r="E68" s="32" t="n">
        <v>30000</v>
      </c>
      <c r="F68" s="32" t="n">
        <v>30000</v>
      </c>
      <c r="G68" s="33" t="n">
        <v>3.85</v>
      </c>
      <c r="H68" s="34" t="n">
        <f aca="false">IF(F68&gt;0,((F68*G68)*-1),((F68*G68)*-1))</f>
        <v>-115500</v>
      </c>
      <c r="I68" s="37" t="n">
        <v>339425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</row>
    <row r="69" customFormat="false" ht="15.75" hidden="false" customHeight="false" outlineLevel="2" collapsed="false">
      <c r="A69" s="29" t="n">
        <v>36709</v>
      </c>
      <c r="B69" s="30" t="s">
        <v>18</v>
      </c>
      <c r="C69" s="30" t="s">
        <v>19</v>
      </c>
      <c r="D69" s="31" t="s">
        <v>21</v>
      </c>
      <c r="E69" s="32" t="n">
        <v>487</v>
      </c>
      <c r="F69" s="32" t="n">
        <v>1461</v>
      </c>
      <c r="G69" s="33" t="n">
        <v>3.855</v>
      </c>
      <c r="H69" s="34" t="n">
        <f aca="false">IF(F69&gt;0,((F69*G69)*-1),((F69*G69)*-1))</f>
        <v>-5632.155</v>
      </c>
      <c r="I69" s="30" t="n">
        <v>339573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</row>
    <row r="70" customFormat="false" ht="15.75" hidden="false" customHeight="false" outlineLevel="2" collapsed="false">
      <c r="A70" s="29" t="n">
        <v>36732</v>
      </c>
      <c r="B70" s="30" t="s">
        <v>18</v>
      </c>
      <c r="C70" s="30" t="s">
        <v>19</v>
      </c>
      <c r="D70" s="31" t="s">
        <v>21</v>
      </c>
      <c r="E70" s="32" t="n">
        <v>10000</v>
      </c>
      <c r="F70" s="32" t="n">
        <v>10000</v>
      </c>
      <c r="G70" s="33" t="n">
        <v>3.67</v>
      </c>
      <c r="H70" s="34" t="n">
        <f aca="false">IF(F70&gt;0,((F70*G70)*-1),((F70*G70)*-1))</f>
        <v>-36700</v>
      </c>
      <c r="I70" s="30" t="n">
        <v>340968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</row>
    <row r="71" customFormat="false" ht="15.75" hidden="false" customHeight="false" outlineLevel="2" collapsed="false">
      <c r="A71" s="29" t="n">
        <v>36732</v>
      </c>
      <c r="B71" s="30" t="s">
        <v>18</v>
      </c>
      <c r="C71" s="30" t="s">
        <v>19</v>
      </c>
      <c r="D71" s="31" t="s">
        <v>21</v>
      </c>
      <c r="E71" s="32" t="n">
        <v>10000</v>
      </c>
      <c r="F71" s="32" t="n">
        <v>10000</v>
      </c>
      <c r="G71" s="33" t="n">
        <v>3.675</v>
      </c>
      <c r="H71" s="34" t="n">
        <f aca="false">IF(F71&gt;0,((F71*G71)*-1),((F71*G71)*-1))</f>
        <v>-36750</v>
      </c>
      <c r="I71" s="30" t="n">
        <v>341004</v>
      </c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</row>
    <row r="72" customFormat="false" ht="15.75" hidden="false" customHeight="false" outlineLevel="2" collapsed="false">
      <c r="A72" s="29" t="n">
        <v>36732</v>
      </c>
      <c r="B72" s="30" t="s">
        <v>18</v>
      </c>
      <c r="C72" s="30" t="s">
        <v>19</v>
      </c>
      <c r="D72" s="31" t="s">
        <v>21</v>
      </c>
      <c r="E72" s="32" t="n">
        <v>10000</v>
      </c>
      <c r="F72" s="32" t="n">
        <v>10000</v>
      </c>
      <c r="G72" s="33" t="n">
        <v>3.66</v>
      </c>
      <c r="H72" s="34" t="n">
        <f aca="false">IF(F72&gt;0,((F72*G72)*-1),((F72*G72)*-1))</f>
        <v>-36600</v>
      </c>
      <c r="I72" s="30" t="n">
        <v>341167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</row>
    <row r="73" customFormat="false" ht="15.75" hidden="false" customHeight="false" outlineLevel="2" collapsed="false">
      <c r="A73" s="29" t="n">
        <v>36732</v>
      </c>
      <c r="B73" s="30" t="s">
        <v>18</v>
      </c>
      <c r="C73" s="30" t="s">
        <v>19</v>
      </c>
      <c r="D73" s="31" t="s">
        <v>21</v>
      </c>
      <c r="E73" s="32" t="n">
        <v>10000</v>
      </c>
      <c r="F73" s="32" t="n">
        <v>10000</v>
      </c>
      <c r="G73" s="33" t="n">
        <v>3.645</v>
      </c>
      <c r="H73" s="34" t="n">
        <f aca="false">IF(F73&gt;0,((F73*G73)*-1),((F73*G73)*-1))</f>
        <v>-36450</v>
      </c>
      <c r="I73" s="30" t="n">
        <v>341279</v>
      </c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</row>
    <row r="74" customFormat="false" ht="15.75" hidden="false" customHeight="false" outlineLevel="2" collapsed="false">
      <c r="A74" s="29" t="n">
        <v>36732</v>
      </c>
      <c r="B74" s="30" t="s">
        <v>18</v>
      </c>
      <c r="C74" s="30" t="s">
        <v>19</v>
      </c>
      <c r="D74" s="31" t="s">
        <v>21</v>
      </c>
      <c r="E74" s="32" t="n">
        <v>10000</v>
      </c>
      <c r="F74" s="32" t="n">
        <v>10000</v>
      </c>
      <c r="G74" s="33" t="n">
        <v>3.65</v>
      </c>
      <c r="H74" s="34" t="n">
        <f aca="false">IF(F74&gt;0,((F74*G74)*-1),((F74*G74)*-1))</f>
        <v>-36500</v>
      </c>
      <c r="I74" s="30" t="n">
        <v>341640</v>
      </c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</row>
    <row r="75" customFormat="false" ht="15.75" hidden="false" customHeight="false" outlineLevel="2" collapsed="false">
      <c r="A75" s="29" t="n">
        <v>36732</v>
      </c>
      <c r="B75" s="30" t="s">
        <v>18</v>
      </c>
      <c r="C75" s="30" t="s">
        <v>19</v>
      </c>
      <c r="D75" s="31" t="s">
        <v>21</v>
      </c>
      <c r="E75" s="32" t="n">
        <v>10000</v>
      </c>
      <c r="F75" s="32" t="n">
        <v>10000</v>
      </c>
      <c r="G75" s="33" t="n">
        <v>3.555</v>
      </c>
      <c r="H75" s="34" t="n">
        <f aca="false">IF(F75&gt;0,((F75*G75)*-1),((F75*G75)*-1))</f>
        <v>-35550</v>
      </c>
      <c r="I75" s="30" t="n">
        <v>342236</v>
      </c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</row>
    <row r="76" customFormat="false" ht="15.75" hidden="false" customHeight="false" outlineLevel="2" collapsed="false">
      <c r="A76" s="29" t="n">
        <v>36732</v>
      </c>
      <c r="B76" s="30" t="s">
        <v>18</v>
      </c>
      <c r="C76" s="30" t="s">
        <v>19</v>
      </c>
      <c r="D76" s="31" t="s">
        <v>21</v>
      </c>
      <c r="E76" s="32" t="n">
        <v>10000</v>
      </c>
      <c r="F76" s="32" t="n">
        <v>10000</v>
      </c>
      <c r="G76" s="33" t="n">
        <v>3.555</v>
      </c>
      <c r="H76" s="34" t="n">
        <f aca="false">IF(F76&gt;0,((F76*G76)*-1),((F76*G76)*-1))</f>
        <v>-35550</v>
      </c>
      <c r="I76" s="30" t="n">
        <v>342337</v>
      </c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</row>
    <row r="77" customFormat="false" ht="15.75" hidden="false" customHeight="false" outlineLevel="2" collapsed="false">
      <c r="A77" s="29" t="n">
        <v>36732</v>
      </c>
      <c r="B77" s="30" t="s">
        <v>18</v>
      </c>
      <c r="C77" s="30" t="s">
        <v>19</v>
      </c>
      <c r="D77" s="31" t="s">
        <v>21</v>
      </c>
      <c r="E77" s="32" t="n">
        <v>10000</v>
      </c>
      <c r="F77" s="32" t="n">
        <v>10000</v>
      </c>
      <c r="G77" s="33" t="n">
        <v>3.545</v>
      </c>
      <c r="H77" s="34" t="n">
        <f aca="false">IF(F77&gt;0,((F77*G77)*-1),((F77*G77)*-1))</f>
        <v>-35450</v>
      </c>
      <c r="I77" s="30" t="n">
        <v>342433</v>
      </c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</row>
    <row r="78" customFormat="false" ht="15.75" hidden="false" customHeight="false" outlineLevel="2" collapsed="false">
      <c r="A78" s="29" t="n">
        <v>36732</v>
      </c>
      <c r="B78" s="30" t="s">
        <v>18</v>
      </c>
      <c r="C78" s="30" t="s">
        <v>19</v>
      </c>
      <c r="D78" s="31" t="s">
        <v>21</v>
      </c>
      <c r="E78" s="32" t="n">
        <v>10000</v>
      </c>
      <c r="F78" s="32" t="n">
        <v>10000</v>
      </c>
      <c r="G78" s="33" t="n">
        <v>3.55</v>
      </c>
      <c r="H78" s="34" t="n">
        <f aca="false">IF(F78&gt;0,((F78*G78)*-1),((F78*G78)*-1))</f>
        <v>-35500</v>
      </c>
      <c r="I78" s="30" t="n">
        <v>342814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</row>
    <row r="79" customFormat="false" ht="15.75" hidden="false" customHeight="false" outlineLevel="2" collapsed="false">
      <c r="A79" s="29" t="n">
        <v>36732</v>
      </c>
      <c r="B79" s="30" t="s">
        <v>18</v>
      </c>
      <c r="C79" s="30" t="s">
        <v>19</v>
      </c>
      <c r="D79" s="31" t="s">
        <v>21</v>
      </c>
      <c r="E79" s="32" t="n">
        <v>10000</v>
      </c>
      <c r="F79" s="32" t="n">
        <v>10000</v>
      </c>
      <c r="G79" s="33" t="n">
        <v>3.565</v>
      </c>
      <c r="H79" s="34" t="n">
        <f aca="false">IF(F79&gt;0,((F79*G79)*-1),((F79*G79)*-1))</f>
        <v>-35650</v>
      </c>
      <c r="I79" s="30" t="n">
        <v>342881</v>
      </c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</row>
    <row r="80" customFormat="false" ht="15.75" hidden="false" customHeight="false" outlineLevel="2" collapsed="false">
      <c r="A80" s="29" t="n">
        <v>36732</v>
      </c>
      <c r="B80" s="30" t="s">
        <v>18</v>
      </c>
      <c r="C80" s="30" t="s">
        <v>19</v>
      </c>
      <c r="D80" s="31" t="s">
        <v>21</v>
      </c>
      <c r="E80" s="32" t="n">
        <v>10000</v>
      </c>
      <c r="F80" s="32" t="n">
        <v>10000</v>
      </c>
      <c r="G80" s="33" t="n">
        <v>3.59</v>
      </c>
      <c r="H80" s="34" t="n">
        <f aca="false">IF(F80&gt;0,((F80*G80)*-1),((F80*G80)*-1))</f>
        <v>-35900</v>
      </c>
      <c r="I80" s="30" t="n">
        <v>343012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</row>
    <row r="81" customFormat="false" ht="15.75" hidden="false" customHeight="false" outlineLevel="2" collapsed="false">
      <c r="A81" s="29" t="n">
        <v>36732</v>
      </c>
      <c r="B81" s="30" t="s">
        <v>18</v>
      </c>
      <c r="C81" s="30" t="s">
        <v>19</v>
      </c>
      <c r="D81" s="31" t="s">
        <v>21</v>
      </c>
      <c r="E81" s="32" t="n">
        <v>10000</v>
      </c>
      <c r="F81" s="32" t="n">
        <v>10000</v>
      </c>
      <c r="G81" s="33" t="n">
        <v>3.56</v>
      </c>
      <c r="H81" s="34" t="n">
        <f aca="false">IF(F81&gt;0,((F81*G81)*-1),((F81*G81)*-1))</f>
        <v>-35600</v>
      </c>
      <c r="I81" s="30" t="n">
        <v>343759</v>
      </c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</row>
    <row r="82" customFormat="false" ht="15.75" hidden="false" customHeight="false" outlineLevel="2" collapsed="false">
      <c r="A82" s="29" t="n">
        <v>36732</v>
      </c>
      <c r="B82" s="30" t="s">
        <v>18</v>
      </c>
      <c r="C82" s="30" t="s">
        <v>19</v>
      </c>
      <c r="D82" s="31" t="s">
        <v>21</v>
      </c>
      <c r="E82" s="32" t="n">
        <v>10000</v>
      </c>
      <c r="F82" s="32" t="n">
        <v>10000</v>
      </c>
      <c r="G82" s="33" t="n">
        <v>3.525</v>
      </c>
      <c r="H82" s="34" t="n">
        <f aca="false">IF(F82&gt;0,((F82*G82)*-1),((F82*G82)*-1))</f>
        <v>-35250</v>
      </c>
      <c r="I82" s="30" t="n">
        <v>344246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</row>
    <row r="83" customFormat="false" ht="15.75" hidden="false" customHeight="false" outlineLevel="2" collapsed="false">
      <c r="A83" s="29" t="n">
        <v>36732</v>
      </c>
      <c r="B83" s="30" t="s">
        <v>18</v>
      </c>
      <c r="C83" s="30" t="s">
        <v>19</v>
      </c>
      <c r="D83" s="31" t="s">
        <v>21</v>
      </c>
      <c r="E83" s="32" t="n">
        <v>10000</v>
      </c>
      <c r="F83" s="32" t="n">
        <v>10000</v>
      </c>
      <c r="G83" s="33" t="n">
        <v>3.535</v>
      </c>
      <c r="H83" s="34" t="n">
        <f aca="false">IF(F83&gt;0,((F83*G83)*-1),((F83*G83)*-1))</f>
        <v>-35350</v>
      </c>
      <c r="I83" s="30" t="n">
        <v>344274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</row>
    <row r="84" customFormat="false" ht="15.75" hidden="false" customHeight="false" outlineLevel="2" collapsed="false">
      <c r="A84" s="29" t="n">
        <v>36732</v>
      </c>
      <c r="B84" s="30" t="s">
        <v>18</v>
      </c>
      <c r="C84" s="30" t="s">
        <v>19</v>
      </c>
      <c r="D84" s="31" t="s">
        <v>21</v>
      </c>
      <c r="E84" s="32" t="n">
        <v>10000</v>
      </c>
      <c r="F84" s="32" t="n">
        <v>10000</v>
      </c>
      <c r="G84" s="33" t="n">
        <v>3.545</v>
      </c>
      <c r="H84" s="34" t="n">
        <f aca="false">IF(F84&gt;0,((F84*G84)*-1),((F84*G84)*-1))</f>
        <v>-35450</v>
      </c>
      <c r="I84" s="30" t="n">
        <v>344287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</row>
    <row r="85" customFormat="false" ht="15.75" hidden="false" customHeight="false" outlineLevel="2" collapsed="false">
      <c r="A85" s="29" t="n">
        <v>36732</v>
      </c>
      <c r="B85" s="30" t="s">
        <v>18</v>
      </c>
      <c r="C85" s="30" t="s">
        <v>19</v>
      </c>
      <c r="D85" s="31" t="s">
        <v>21</v>
      </c>
      <c r="E85" s="32" t="n">
        <v>10000</v>
      </c>
      <c r="F85" s="32" t="n">
        <v>10000</v>
      </c>
      <c r="G85" s="33" t="n">
        <v>3.56</v>
      </c>
      <c r="H85" s="34" t="n">
        <f aca="false">IF(F85&gt;0,((F85*G85)*-1),((F85*G85)*-1))</f>
        <v>-35600</v>
      </c>
      <c r="I85" s="30" t="n">
        <v>344437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</row>
    <row r="86" customFormat="false" ht="15.75" hidden="false" customHeight="false" outlineLevel="2" collapsed="false">
      <c r="A86" s="29" t="n">
        <v>36732</v>
      </c>
      <c r="B86" s="30" t="s">
        <v>18</v>
      </c>
      <c r="C86" s="30" t="s">
        <v>19</v>
      </c>
      <c r="D86" s="31" t="s">
        <v>21</v>
      </c>
      <c r="E86" s="32" t="n">
        <v>10000</v>
      </c>
      <c r="F86" s="32" t="n">
        <v>10000</v>
      </c>
      <c r="G86" s="33" t="n">
        <v>3.58</v>
      </c>
      <c r="H86" s="34" t="n">
        <f aca="false">IF(F86&gt;0,((F86*G86)*-1),((F86*G86)*-1))</f>
        <v>-35800</v>
      </c>
      <c r="I86" s="30" t="n">
        <v>344485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</row>
    <row r="87" customFormat="false" ht="15.75" hidden="false" customHeight="false" outlineLevel="2" collapsed="false">
      <c r="A87" s="29" t="n">
        <v>36732</v>
      </c>
      <c r="B87" s="30" t="s">
        <v>18</v>
      </c>
      <c r="C87" s="30" t="s">
        <v>19</v>
      </c>
      <c r="D87" s="31" t="s">
        <v>21</v>
      </c>
      <c r="E87" s="32" t="n">
        <v>10000</v>
      </c>
      <c r="F87" s="32" t="n">
        <v>10000</v>
      </c>
      <c r="G87" s="33" t="n">
        <v>3.58</v>
      </c>
      <c r="H87" s="34" t="n">
        <f aca="false">IF(F87&gt;0,((F87*G87)*-1),((F87*G87)*-1))</f>
        <v>-35800</v>
      </c>
      <c r="I87" s="30" t="n">
        <v>344518</v>
      </c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</row>
    <row r="88" customFormat="false" ht="15.75" hidden="false" customHeight="false" outlineLevel="2" collapsed="false">
      <c r="A88" s="29" t="n">
        <v>36732</v>
      </c>
      <c r="B88" s="30" t="s">
        <v>18</v>
      </c>
      <c r="C88" s="30" t="s">
        <v>19</v>
      </c>
      <c r="D88" s="31" t="s">
        <v>21</v>
      </c>
      <c r="E88" s="32" t="n">
        <v>10000</v>
      </c>
      <c r="F88" s="32" t="n">
        <v>10000</v>
      </c>
      <c r="G88" s="33" t="n">
        <v>3.725</v>
      </c>
      <c r="H88" s="34" t="n">
        <f aca="false">IF(F88&gt;0,((F88*G88)*-1),((F88*G88)*-1))</f>
        <v>-37250</v>
      </c>
      <c r="I88" s="30" t="n">
        <v>345713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</row>
    <row r="89" customFormat="false" ht="15.75" hidden="false" customHeight="false" outlineLevel="2" collapsed="false">
      <c r="A89" s="29" t="n">
        <v>36732</v>
      </c>
      <c r="B89" s="30" t="s">
        <v>18</v>
      </c>
      <c r="C89" s="30" t="s">
        <v>19</v>
      </c>
      <c r="D89" s="31" t="s">
        <v>21</v>
      </c>
      <c r="E89" s="32" t="n">
        <v>10000</v>
      </c>
      <c r="F89" s="32" t="n">
        <v>10000</v>
      </c>
      <c r="G89" s="33" t="n">
        <v>3.71</v>
      </c>
      <c r="H89" s="34" t="n">
        <f aca="false">IF(F89&gt;0,((F89*G89)*-1),((F89*G89)*-1))</f>
        <v>-37100</v>
      </c>
      <c r="I89" s="30" t="n">
        <v>345977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</row>
    <row r="90" customFormat="false" ht="15.75" hidden="false" customHeight="false" outlineLevel="2" collapsed="false">
      <c r="A90" s="29" t="n">
        <v>36732</v>
      </c>
      <c r="B90" s="30" t="s">
        <v>18</v>
      </c>
      <c r="C90" s="30" t="s">
        <v>19</v>
      </c>
      <c r="D90" s="31" t="s">
        <v>21</v>
      </c>
      <c r="E90" s="32" t="n">
        <v>10000</v>
      </c>
      <c r="F90" s="32" t="n">
        <v>10000</v>
      </c>
      <c r="G90" s="33" t="n">
        <v>3.725</v>
      </c>
      <c r="H90" s="34" t="n">
        <f aca="false">IF(F90&gt;0,((F90*G90)*-1),((F90*G90)*-1))</f>
        <v>-37250</v>
      </c>
      <c r="I90" s="30" t="n">
        <v>346074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</row>
    <row r="91" customFormat="false" ht="15.75" hidden="false" customHeight="false" outlineLevel="2" collapsed="false">
      <c r="A91" s="29" t="n">
        <v>36732</v>
      </c>
      <c r="B91" s="30" t="s">
        <v>18</v>
      </c>
      <c r="C91" s="30" t="s">
        <v>19</v>
      </c>
      <c r="D91" s="31" t="s">
        <v>21</v>
      </c>
      <c r="E91" s="32" t="n">
        <v>10000</v>
      </c>
      <c r="F91" s="32" t="n">
        <v>10000</v>
      </c>
      <c r="G91" s="33" t="n">
        <v>3.72</v>
      </c>
      <c r="H91" s="34" t="n">
        <f aca="false">IF(F91&gt;0,((F91*G91)*-1),((F91*G91)*-1))</f>
        <v>-37200</v>
      </c>
      <c r="I91" s="30" t="n">
        <v>346190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</row>
    <row r="92" customFormat="false" ht="15.75" hidden="false" customHeight="false" outlineLevel="2" collapsed="false">
      <c r="A92" s="29" t="n">
        <v>36716</v>
      </c>
      <c r="B92" s="30" t="s">
        <v>18</v>
      </c>
      <c r="C92" s="30" t="s">
        <v>19</v>
      </c>
      <c r="D92" s="31" t="s">
        <v>21</v>
      </c>
      <c r="E92" s="32" t="n">
        <v>20000</v>
      </c>
      <c r="F92" s="32" t="n">
        <v>20000</v>
      </c>
      <c r="G92" s="33" t="n">
        <v>3.73</v>
      </c>
      <c r="H92" s="34" t="n">
        <f aca="false">IF(F92&gt;0,((F92*G92)*-1),((F92*G92)*-1))</f>
        <v>-74600</v>
      </c>
      <c r="I92" s="30" t="n">
        <v>346275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</row>
    <row r="93" customFormat="false" ht="15" hidden="false" customHeight="true" outlineLevel="2" collapsed="false">
      <c r="A93" s="29" t="n">
        <v>36732</v>
      </c>
      <c r="B93" s="30" t="s">
        <v>18</v>
      </c>
      <c r="C93" s="30" t="s">
        <v>19</v>
      </c>
      <c r="D93" s="31" t="s">
        <v>21</v>
      </c>
      <c r="E93" s="32" t="n">
        <v>10000</v>
      </c>
      <c r="F93" s="32" t="n">
        <v>10000</v>
      </c>
      <c r="G93" s="33" t="n">
        <v>3.73</v>
      </c>
      <c r="H93" s="34" t="n">
        <f aca="false">IF(F93&gt;0,((F93*G93)*-1),((F93*G93)*-1))</f>
        <v>-37300</v>
      </c>
      <c r="I93" s="30" t="n">
        <v>346627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</row>
    <row r="94" customFormat="false" ht="15" hidden="false" customHeight="true" outlineLevel="2" collapsed="false">
      <c r="A94" s="29" t="n">
        <v>36724</v>
      </c>
      <c r="B94" s="30" t="s">
        <v>18</v>
      </c>
      <c r="C94" s="30" t="s">
        <v>19</v>
      </c>
      <c r="D94" s="31" t="s">
        <v>21</v>
      </c>
      <c r="E94" s="32" t="n">
        <v>30000</v>
      </c>
      <c r="F94" s="32" t="n">
        <v>30000</v>
      </c>
      <c r="G94" s="33" t="n">
        <v>3.83</v>
      </c>
      <c r="H94" s="34" t="n">
        <f aca="false">IF(F94&gt;0,((F94*G94)*-1),((F94*G94)*-1))</f>
        <v>-114900</v>
      </c>
      <c r="I94" s="37" t="n">
        <v>347572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</row>
    <row r="95" customFormat="false" ht="15" hidden="false" customHeight="true" outlineLevel="2" collapsed="false">
      <c r="A95" s="29" t="n">
        <v>36725</v>
      </c>
      <c r="B95" s="30" t="s">
        <v>18</v>
      </c>
      <c r="C95" s="30" t="s">
        <v>19</v>
      </c>
      <c r="D95" s="31" t="s">
        <v>21</v>
      </c>
      <c r="E95" s="32" t="n">
        <v>30000</v>
      </c>
      <c r="F95" s="32" t="n">
        <v>30000</v>
      </c>
      <c r="G95" s="33" t="n">
        <v>3.84</v>
      </c>
      <c r="H95" s="34" t="n">
        <f aca="false">IF(F95&gt;0,((F95*G95)*-1),((F95*G95)*-1))</f>
        <v>-115200</v>
      </c>
      <c r="I95" s="37" t="n">
        <v>347612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</row>
    <row r="96" customFormat="false" ht="15" hidden="false" customHeight="true" outlineLevel="2" collapsed="false">
      <c r="A96" s="29" t="n">
        <v>36726</v>
      </c>
      <c r="B96" s="30" t="s">
        <v>18</v>
      </c>
      <c r="C96" s="30" t="s">
        <v>19</v>
      </c>
      <c r="D96" s="31" t="s">
        <v>21</v>
      </c>
      <c r="E96" s="32" t="n">
        <v>30000</v>
      </c>
      <c r="F96" s="32" t="n">
        <v>30000</v>
      </c>
      <c r="G96" s="33" t="n">
        <v>3.85</v>
      </c>
      <c r="H96" s="34" t="n">
        <f aca="false">IF(F96&gt;0,((F96*G96)*-1),((F96*G96)*-1))</f>
        <v>-115500</v>
      </c>
      <c r="I96" s="37" t="n">
        <v>347677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</row>
    <row r="97" customFormat="false" ht="15" hidden="false" customHeight="true" outlineLevel="2" collapsed="false">
      <c r="A97" s="29" t="n">
        <v>36727</v>
      </c>
      <c r="B97" s="30" t="s">
        <v>18</v>
      </c>
      <c r="C97" s="30" t="s">
        <v>19</v>
      </c>
      <c r="D97" s="31" t="s">
        <v>21</v>
      </c>
      <c r="E97" s="32" t="n">
        <v>30000</v>
      </c>
      <c r="F97" s="32" t="n">
        <v>30000</v>
      </c>
      <c r="G97" s="33" t="n">
        <v>3.865</v>
      </c>
      <c r="H97" s="34" t="n">
        <f aca="false">IF(F97&gt;0,((F97*G97)*-1),((F97*G97)*-1))</f>
        <v>-115950</v>
      </c>
      <c r="I97" s="37" t="n">
        <v>347718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</row>
    <row r="98" customFormat="false" ht="15" hidden="false" customHeight="true" outlineLevel="2" collapsed="false">
      <c r="A98" s="29" t="n">
        <v>36728</v>
      </c>
      <c r="B98" s="30" t="s">
        <v>18</v>
      </c>
      <c r="C98" s="30" t="s">
        <v>19</v>
      </c>
      <c r="D98" s="31" t="s">
        <v>21</v>
      </c>
      <c r="E98" s="32" t="n">
        <v>30000</v>
      </c>
      <c r="F98" s="32" t="n">
        <v>30000</v>
      </c>
      <c r="G98" s="33" t="n">
        <v>3.875</v>
      </c>
      <c r="H98" s="34" t="n">
        <f aca="false">IF(F98&gt;0,((F98*G98)*-1),((F98*G98)*-1))</f>
        <v>-116250</v>
      </c>
      <c r="I98" s="37" t="n">
        <v>347768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</row>
    <row r="99" customFormat="false" ht="15.75" hidden="false" customHeight="false" outlineLevel="2" collapsed="false">
      <c r="A99" s="29" t="n">
        <v>36729</v>
      </c>
      <c r="B99" s="30" t="s">
        <v>18</v>
      </c>
      <c r="C99" s="30" t="s">
        <v>19</v>
      </c>
      <c r="D99" s="31" t="s">
        <v>21</v>
      </c>
      <c r="E99" s="32" t="n">
        <v>30000</v>
      </c>
      <c r="F99" s="32" t="n">
        <v>30000</v>
      </c>
      <c r="G99" s="33" t="n">
        <v>3.845</v>
      </c>
      <c r="H99" s="34" t="n">
        <f aca="false">IF(F99&gt;0,((F99*G99)*-1),((F99*G99)*-1))</f>
        <v>-115350</v>
      </c>
      <c r="I99" s="37" t="n">
        <v>347984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</row>
    <row r="100" customFormat="false" ht="15.75" hidden="false" customHeight="false" outlineLevel="2" collapsed="false">
      <c r="A100" s="29" t="n">
        <v>36723</v>
      </c>
      <c r="B100" s="30" t="s">
        <v>18</v>
      </c>
      <c r="C100" s="30" t="s">
        <v>19</v>
      </c>
      <c r="D100" s="31" t="s">
        <v>21</v>
      </c>
      <c r="E100" s="32" t="n">
        <v>5000</v>
      </c>
      <c r="F100" s="32" t="n">
        <f aca="false">+E100*3</f>
        <v>15000</v>
      </c>
      <c r="G100" s="33" t="n">
        <v>3.85</v>
      </c>
      <c r="H100" s="34" t="n">
        <f aca="false">IF(F100&gt;0,((F100*G100)*-1),((F100*G100)*-1))</f>
        <v>-57750</v>
      </c>
      <c r="I100" s="30" t="n">
        <v>348084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</row>
    <row r="101" customFormat="false" ht="15.75" hidden="false" customHeight="false" outlineLevel="2" collapsed="false">
      <c r="A101" s="29" t="n">
        <v>36730</v>
      </c>
      <c r="B101" s="30" t="s">
        <v>18</v>
      </c>
      <c r="C101" s="30" t="s">
        <v>19</v>
      </c>
      <c r="D101" s="31" t="s">
        <v>21</v>
      </c>
      <c r="E101" s="32" t="n">
        <v>30000</v>
      </c>
      <c r="F101" s="32" t="n">
        <v>30000</v>
      </c>
      <c r="G101" s="33" t="n">
        <v>3.855</v>
      </c>
      <c r="H101" s="34" t="n">
        <f aca="false">IF(F101&gt;0,((F101*G101)*-1),((F101*G101)*-1))</f>
        <v>-115650</v>
      </c>
      <c r="I101" s="37" t="n">
        <v>348089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</row>
    <row r="102" customFormat="false" ht="15.75" hidden="false" customHeight="false" outlineLevel="2" collapsed="false">
      <c r="A102" s="29" t="n">
        <v>36725</v>
      </c>
      <c r="B102" s="30" t="s">
        <v>18</v>
      </c>
      <c r="C102" s="30" t="s">
        <v>19</v>
      </c>
      <c r="D102" s="31" t="s">
        <v>21</v>
      </c>
      <c r="E102" s="32" t="n">
        <v>5487</v>
      </c>
      <c r="F102" s="32" t="n">
        <f aca="false">+E102*3</f>
        <v>16461</v>
      </c>
      <c r="G102" s="33" t="n">
        <v>3.86</v>
      </c>
      <c r="H102" s="34" t="n">
        <f aca="false">IF(F102&gt;0,((F102*G102)*-1),((F102*G102)*-1))</f>
        <v>-63539.46</v>
      </c>
      <c r="I102" s="30" t="n">
        <v>348114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</row>
    <row r="103" customFormat="false" ht="15.75" hidden="false" customHeight="false" outlineLevel="1" collapsed="false">
      <c r="A103" s="29"/>
      <c r="B103" s="30"/>
      <c r="C103" s="29" t="s">
        <v>40</v>
      </c>
      <c r="D103" s="31"/>
      <c r="E103" s="32"/>
      <c r="F103" s="32" t="n">
        <f aca="false">SUBTOTAL(9,F8:F102)</f>
        <v>2552498</v>
      </c>
      <c r="G103" s="33"/>
      <c r="H103" s="34" t="n">
        <f aca="false">SUBTOTAL(9,H8:H102)</f>
        <v>-9990966.24</v>
      </c>
      <c r="I103" s="30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</row>
    <row r="104" customFormat="false" ht="15.75" hidden="false" customHeight="false" outlineLevel="2" collapsed="false">
      <c r="A104" s="29" t="n">
        <v>36613</v>
      </c>
      <c r="B104" s="30" t="s">
        <v>18</v>
      </c>
      <c r="C104" s="30" t="s">
        <v>24</v>
      </c>
      <c r="D104" s="31" t="s">
        <v>21</v>
      </c>
      <c r="E104" s="32" t="n">
        <v>-24194</v>
      </c>
      <c r="F104" s="32" t="n">
        <f aca="false">+E104*31</f>
        <v>-750014</v>
      </c>
      <c r="G104" s="33" t="n">
        <v>2.96</v>
      </c>
      <c r="H104" s="34" t="n">
        <f aca="false">IF(F104&gt;0,((F104*G104)*-1),((F104*G104)*-1))</f>
        <v>2220041.44</v>
      </c>
      <c r="I104" s="30" t="n">
        <v>236648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</row>
    <row r="105" customFormat="false" ht="15.75" hidden="false" customHeight="false" outlineLevel="2" collapsed="false">
      <c r="A105" s="29" t="n">
        <v>36732</v>
      </c>
      <c r="B105" s="30" t="s">
        <v>18</v>
      </c>
      <c r="C105" s="30" t="s">
        <v>24</v>
      </c>
      <c r="D105" s="31" t="s">
        <v>21</v>
      </c>
      <c r="E105" s="32" t="n">
        <v>-10000</v>
      </c>
      <c r="F105" s="32" t="n">
        <v>-10000</v>
      </c>
      <c r="G105" s="33" t="n">
        <v>3.575</v>
      </c>
      <c r="H105" s="34" t="n">
        <f aca="false">IF(F105&gt;0,((F105*G105)*-1),((F105*G105)*-1))</f>
        <v>35750</v>
      </c>
      <c r="I105" s="30" t="n">
        <v>343670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</row>
    <row r="106" customFormat="false" ht="15.75" hidden="false" customHeight="false" outlineLevel="2" collapsed="false">
      <c r="A106" s="29" t="n">
        <v>36732</v>
      </c>
      <c r="B106" s="30" t="s">
        <v>18</v>
      </c>
      <c r="C106" s="30" t="s">
        <v>24</v>
      </c>
      <c r="D106" s="31" t="s">
        <v>21</v>
      </c>
      <c r="E106" s="32" t="n">
        <v>-10000</v>
      </c>
      <c r="F106" s="32" t="n">
        <v>-10000</v>
      </c>
      <c r="G106" s="33" t="n">
        <v>3.55</v>
      </c>
      <c r="H106" s="34" t="n">
        <f aca="false">IF(F106&gt;0,((F106*G106)*-1),((F106*G106)*-1))</f>
        <v>35500</v>
      </c>
      <c r="I106" s="30" t="n">
        <v>343907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</row>
    <row r="107" customFormat="false" ht="15.75" hidden="false" customHeight="false" outlineLevel="2" collapsed="false">
      <c r="A107" s="29" t="n">
        <v>36732</v>
      </c>
      <c r="B107" s="30" t="s">
        <v>18</v>
      </c>
      <c r="C107" s="30" t="s">
        <v>24</v>
      </c>
      <c r="D107" s="31" t="s">
        <v>21</v>
      </c>
      <c r="E107" s="32" t="n">
        <v>-80000</v>
      </c>
      <c r="F107" s="32" t="n">
        <f aca="false">+E107*31</f>
        <v>-2480000</v>
      </c>
      <c r="G107" s="33" t="n">
        <v>4.259</v>
      </c>
      <c r="H107" s="34" t="n">
        <f aca="false">IF(F107&gt;0,((F107*G107)*-1),((F107*G107)*-1))</f>
        <v>10562320</v>
      </c>
      <c r="I107" s="30" t="n">
        <v>318894</v>
      </c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</row>
    <row r="108" customFormat="false" ht="15.75" hidden="false" customHeight="false" outlineLevel="1" collapsed="false">
      <c r="A108" s="29"/>
      <c r="B108" s="30"/>
      <c r="C108" s="30" t="s">
        <v>41</v>
      </c>
      <c r="D108" s="31"/>
      <c r="E108" s="32"/>
      <c r="F108" s="32" t="n">
        <f aca="false">SUBTOTAL(9,F104:F107)</f>
        <v>-3250014</v>
      </c>
      <c r="G108" s="33"/>
      <c r="H108" s="34" t="n">
        <f aca="false">SUBTOTAL(9,H104:H107)</f>
        <v>12853611.44</v>
      </c>
      <c r="I108" s="30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</row>
    <row r="109" customFormat="false" ht="15.75" hidden="false" customHeight="false" outlineLevel="2" collapsed="false">
      <c r="A109" s="29" t="n">
        <v>36738</v>
      </c>
      <c r="B109" s="30" t="s">
        <v>18</v>
      </c>
      <c r="C109" s="30" t="s">
        <v>19</v>
      </c>
      <c r="D109" s="31" t="s">
        <v>22</v>
      </c>
      <c r="E109" s="32" t="n">
        <v>324198</v>
      </c>
      <c r="F109" s="32" t="n">
        <v>324198</v>
      </c>
      <c r="G109" s="33" t="n">
        <v>3.33</v>
      </c>
      <c r="H109" s="34" t="n">
        <f aca="false">IF(F109&gt;0,((F109*G109)*-1),((F109*G109)*-1))</f>
        <v>-1079579.34</v>
      </c>
      <c r="I109" s="30" t="n">
        <v>271408</v>
      </c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</row>
    <row r="110" customFormat="false" ht="15.75" hidden="false" customHeight="false" outlineLevel="2" collapsed="false">
      <c r="A110" s="29" t="n">
        <v>36738</v>
      </c>
      <c r="B110" s="30" t="s">
        <v>18</v>
      </c>
      <c r="C110" s="30" t="s">
        <v>19</v>
      </c>
      <c r="D110" s="31" t="s">
        <v>22</v>
      </c>
      <c r="E110" s="32" t="n">
        <v>310000</v>
      </c>
      <c r="F110" s="32" t="n">
        <v>310000</v>
      </c>
      <c r="G110" s="33" t="n">
        <v>4.16</v>
      </c>
      <c r="H110" s="34" t="n">
        <f aca="false">IF(F110&gt;0,((F110*G110)*-1),((F110*G110)*-1))</f>
        <v>-1289600</v>
      </c>
      <c r="I110" s="30" t="n">
        <v>317697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</row>
    <row r="111" customFormat="false" ht="15.75" hidden="false" customHeight="false" outlineLevel="2" collapsed="false">
      <c r="A111" s="11" t="n">
        <v>36738</v>
      </c>
      <c r="B111" s="30" t="s">
        <v>18</v>
      </c>
      <c r="C111" s="30" t="s">
        <v>19</v>
      </c>
      <c r="D111" s="14" t="s">
        <v>22</v>
      </c>
      <c r="E111" s="12" t="n">
        <v>125085</v>
      </c>
      <c r="F111" s="12" t="n">
        <v>125085</v>
      </c>
      <c r="G111" s="9" t="n">
        <v>3.33</v>
      </c>
      <c r="H111" s="34" t="n">
        <f aca="false">IF(F111&gt;0,((F111*G111)*-1),((F111*G111)*-1))</f>
        <v>-416533.05</v>
      </c>
      <c r="I111" s="6" t="n">
        <v>271412</v>
      </c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</row>
    <row r="112" customFormat="false" ht="15.75" hidden="false" customHeight="false" outlineLevel="2" collapsed="false">
      <c r="A112" s="11" t="n">
        <v>36738</v>
      </c>
      <c r="B112" s="30" t="s">
        <v>18</v>
      </c>
      <c r="C112" s="30" t="s">
        <v>19</v>
      </c>
      <c r="D112" s="14" t="s">
        <v>22</v>
      </c>
      <c r="E112" s="12" t="n">
        <v>78740</v>
      </c>
      <c r="F112" s="12" t="n">
        <v>78740</v>
      </c>
      <c r="G112" s="9" t="n">
        <v>2.725</v>
      </c>
      <c r="H112" s="34" t="n">
        <f aca="false">IF(F112&gt;0,((F112*G112)*-1),((F112*G112)*-1))</f>
        <v>-214566.5</v>
      </c>
      <c r="I112" s="6" t="n">
        <v>308822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</row>
    <row r="113" customFormat="false" ht="15.75" hidden="false" customHeight="false" outlineLevel="2" collapsed="false">
      <c r="A113" s="11" t="n">
        <v>36738</v>
      </c>
      <c r="B113" s="30" t="s">
        <v>18</v>
      </c>
      <c r="C113" s="30" t="s">
        <v>19</v>
      </c>
      <c r="D113" s="14" t="s">
        <v>22</v>
      </c>
      <c r="E113" s="12" t="n">
        <v>60000</v>
      </c>
      <c r="F113" s="12" t="n">
        <v>60000</v>
      </c>
      <c r="G113" s="9" t="n">
        <v>3.925</v>
      </c>
      <c r="H113" s="34" t="n">
        <f aca="false">IF(F113&gt;0,((F113*G113)*-1),((F113*G113)*-1))</f>
        <v>-235500</v>
      </c>
      <c r="I113" s="6" t="n">
        <v>335414</v>
      </c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</row>
    <row r="114" customFormat="false" ht="15.75" hidden="false" customHeight="false" outlineLevel="2" collapsed="false">
      <c r="A114" s="11" t="n">
        <v>36738</v>
      </c>
      <c r="B114" s="30" t="s">
        <v>18</v>
      </c>
      <c r="C114" s="30" t="s">
        <v>19</v>
      </c>
      <c r="D114" s="14" t="s">
        <v>22</v>
      </c>
      <c r="E114" s="12" t="n">
        <v>30750</v>
      </c>
      <c r="F114" s="12" t="n">
        <v>30750</v>
      </c>
      <c r="G114" s="9" t="n">
        <v>4.22</v>
      </c>
      <c r="H114" s="34" t="n">
        <f aca="false">IF(F114&gt;0,((F114*G114)*-1),((F114*G114)*-1))</f>
        <v>-129765</v>
      </c>
      <c r="I114" s="6" t="n">
        <v>319875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</row>
    <row r="115" customFormat="false" ht="15.75" hidden="false" customHeight="false" outlineLevel="2" collapsed="false">
      <c r="A115" s="11" t="n">
        <v>36733</v>
      </c>
      <c r="B115" s="30" t="s">
        <v>18</v>
      </c>
      <c r="C115" s="30" t="s">
        <v>19</v>
      </c>
      <c r="D115" s="14" t="s">
        <v>22</v>
      </c>
      <c r="E115" s="12" t="n">
        <v>30000</v>
      </c>
      <c r="F115" s="12" t="n">
        <v>30000</v>
      </c>
      <c r="G115" s="9" t="n">
        <v>3.98</v>
      </c>
      <c r="H115" s="34" t="n">
        <f aca="false">IF(F115&gt;0,((F115*G115)*-1),((F115*G115)*-1))</f>
        <v>-119400</v>
      </c>
      <c r="I115" s="6" t="n">
        <v>331048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</row>
    <row r="116" customFormat="false" ht="15.75" hidden="false" customHeight="false" outlineLevel="2" collapsed="false">
      <c r="A116" s="11" t="n">
        <v>36734</v>
      </c>
      <c r="B116" s="30" t="s">
        <v>18</v>
      </c>
      <c r="C116" s="30" t="s">
        <v>19</v>
      </c>
      <c r="D116" s="14" t="s">
        <v>22</v>
      </c>
      <c r="E116" s="12" t="n">
        <v>30000</v>
      </c>
      <c r="F116" s="12" t="n">
        <v>30000</v>
      </c>
      <c r="G116" s="9" t="n">
        <v>3.97</v>
      </c>
      <c r="H116" s="34" t="n">
        <f aca="false">IF(F116&gt;0,((F116*G116)*-1),((F116*G116)*-1))</f>
        <v>-119100</v>
      </c>
      <c r="I116" s="6" t="n">
        <v>330963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</row>
    <row r="117" customFormat="false" ht="15.75" hidden="false" customHeight="false" outlineLevel="2" collapsed="false">
      <c r="A117" s="11" t="n">
        <v>36735</v>
      </c>
      <c r="B117" s="30" t="s">
        <v>18</v>
      </c>
      <c r="C117" s="30" t="s">
        <v>19</v>
      </c>
      <c r="D117" s="14" t="s">
        <v>22</v>
      </c>
      <c r="E117" s="12" t="n">
        <v>30000</v>
      </c>
      <c r="F117" s="12" t="n">
        <v>30000</v>
      </c>
      <c r="G117" s="9" t="n">
        <v>3.79</v>
      </c>
      <c r="H117" s="34" t="n">
        <f aca="false">IF(F117&gt;0,((F117*G117)*-1),((F117*G117)*-1))</f>
        <v>-113700</v>
      </c>
      <c r="I117" s="6" t="n">
        <v>324747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</row>
    <row r="118" customFormat="false" ht="15.75" hidden="false" customHeight="false" outlineLevel="2" collapsed="false">
      <c r="A118" s="11" t="n">
        <v>36736</v>
      </c>
      <c r="B118" s="30" t="s">
        <v>18</v>
      </c>
      <c r="C118" s="30" t="s">
        <v>19</v>
      </c>
      <c r="D118" s="14" t="s">
        <v>22</v>
      </c>
      <c r="E118" s="12" t="n">
        <v>30000</v>
      </c>
      <c r="F118" s="12" t="n">
        <v>30000</v>
      </c>
      <c r="G118" s="9" t="n">
        <v>3.775</v>
      </c>
      <c r="H118" s="34" t="n">
        <f aca="false">IF(F118&gt;0,((F118*G118)*-1),((F118*G118)*-1))</f>
        <v>-113250</v>
      </c>
      <c r="I118" s="6" t="n">
        <v>347626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</row>
    <row r="119" customFormat="false" ht="15.75" hidden="false" customHeight="false" outlineLevel="2" collapsed="false">
      <c r="A119" s="11" t="n">
        <v>36737</v>
      </c>
      <c r="B119" s="30" t="s">
        <v>18</v>
      </c>
      <c r="C119" s="30" t="s">
        <v>19</v>
      </c>
      <c r="D119" s="14" t="s">
        <v>22</v>
      </c>
      <c r="E119" s="12" t="n">
        <v>30000</v>
      </c>
      <c r="F119" s="12" t="n">
        <v>30000</v>
      </c>
      <c r="G119" s="9" t="n">
        <v>3.755</v>
      </c>
      <c r="H119" s="34" t="n">
        <f aca="false">IF(F119&gt;0,((F119*G119)*-1),((F119*G119)*-1))</f>
        <v>-112650</v>
      </c>
      <c r="I119" s="6" t="n">
        <v>338919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</row>
    <row r="120" customFormat="false" ht="15.75" hidden="false" customHeight="false" outlineLevel="2" collapsed="false">
      <c r="A120" s="11" t="n">
        <v>36738</v>
      </c>
      <c r="B120" s="30" t="s">
        <v>18</v>
      </c>
      <c r="C120" s="30" t="s">
        <v>19</v>
      </c>
      <c r="D120" s="14" t="s">
        <v>22</v>
      </c>
      <c r="E120" s="12" t="n">
        <v>25000</v>
      </c>
      <c r="F120" s="12" t="n">
        <v>25000</v>
      </c>
      <c r="G120" s="9" t="n">
        <v>4.205</v>
      </c>
      <c r="H120" s="34" t="n">
        <f aca="false">IF(F120&gt;0,((F120*G120)*-1),((F120*G120)*-1))</f>
        <v>-105125</v>
      </c>
      <c r="I120" s="6" t="n">
        <v>319586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</row>
    <row r="121" customFormat="false" ht="15.75" hidden="false" customHeight="false" outlineLevel="2" collapsed="false">
      <c r="A121" s="11" t="n">
        <v>36738</v>
      </c>
      <c r="B121" s="30" t="s">
        <v>18</v>
      </c>
      <c r="C121" s="30" t="s">
        <v>19</v>
      </c>
      <c r="D121" s="14" t="s">
        <v>22</v>
      </c>
      <c r="E121" s="12" t="n">
        <v>25000</v>
      </c>
      <c r="F121" s="12" t="n">
        <v>25000</v>
      </c>
      <c r="G121" s="9" t="n">
        <v>4.12</v>
      </c>
      <c r="H121" s="34" t="n">
        <f aca="false">IF(F121&gt;0,((F121*G121)*-1),((F121*G121)*-1))</f>
        <v>-103000</v>
      </c>
      <c r="I121" s="6" t="n">
        <v>319290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</row>
    <row r="122" customFormat="false" ht="15.75" hidden="false" customHeight="false" outlineLevel="2" collapsed="false">
      <c r="A122" s="11" t="n">
        <v>36738</v>
      </c>
      <c r="B122" s="30" t="s">
        <v>18</v>
      </c>
      <c r="C122" s="30" t="s">
        <v>19</v>
      </c>
      <c r="D122" s="14" t="s">
        <v>22</v>
      </c>
      <c r="E122" s="12" t="n">
        <v>25000</v>
      </c>
      <c r="F122" s="12" t="n">
        <v>25000</v>
      </c>
      <c r="G122" s="9" t="n">
        <v>4.1</v>
      </c>
      <c r="H122" s="34" t="n">
        <f aca="false">IF(F122&gt;0,((F122*G122)*-1),((F122*G122)*-1))</f>
        <v>-102500</v>
      </c>
      <c r="I122" s="6" t="n">
        <v>319128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</row>
    <row r="123" customFormat="false" ht="15.75" hidden="false" customHeight="false" outlineLevel="2" collapsed="false">
      <c r="A123" s="11" t="n">
        <v>36738</v>
      </c>
      <c r="B123" s="30" t="s">
        <v>18</v>
      </c>
      <c r="C123" s="30" t="s">
        <v>19</v>
      </c>
      <c r="D123" s="14" t="s">
        <v>22</v>
      </c>
      <c r="E123" s="12" t="n">
        <v>18450</v>
      </c>
      <c r="F123" s="12" t="n">
        <v>18450</v>
      </c>
      <c r="G123" s="9" t="n">
        <v>3.765</v>
      </c>
      <c r="H123" s="34" t="n">
        <f aca="false">IF(F123&gt;0,((F123*G123)*-1),((F123*G123)*-1))</f>
        <v>-69464.25</v>
      </c>
      <c r="I123" s="6" t="n">
        <v>339149</v>
      </c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</row>
    <row r="124" customFormat="false" ht="15.75" hidden="false" customHeight="false" outlineLevel="2" collapsed="false">
      <c r="A124" s="11" t="n">
        <v>36738</v>
      </c>
      <c r="B124" s="30" t="s">
        <v>18</v>
      </c>
      <c r="C124" s="30" t="s">
        <v>19</v>
      </c>
      <c r="D124" s="14" t="s">
        <v>22</v>
      </c>
      <c r="E124" s="12" t="n">
        <v>18450</v>
      </c>
      <c r="F124" s="12" t="n">
        <v>18450</v>
      </c>
      <c r="G124" s="9" t="n">
        <v>3.755</v>
      </c>
      <c r="H124" s="34" t="n">
        <f aca="false">IF(F124&gt;0,((F124*G124)*-1),((F124*G124)*-1))</f>
        <v>-69279.75</v>
      </c>
      <c r="I124" s="6" t="n">
        <v>347691</v>
      </c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</row>
    <row r="125" customFormat="false" ht="15.75" hidden="false" customHeight="false" outlineLevel="2" collapsed="false">
      <c r="A125" s="11" t="n">
        <v>36738</v>
      </c>
      <c r="B125" s="30" t="s">
        <v>18</v>
      </c>
      <c r="C125" s="30" t="s">
        <v>19</v>
      </c>
      <c r="D125" s="14" t="s">
        <v>22</v>
      </c>
      <c r="E125" s="12" t="n">
        <v>15000</v>
      </c>
      <c r="F125" s="12" t="n">
        <v>15000</v>
      </c>
      <c r="G125" s="9" t="n">
        <v>3.805</v>
      </c>
      <c r="H125" s="34" t="n">
        <f aca="false">IF(F125&gt;0,((F125*G125)*-1),((F125*G125)*-1))</f>
        <v>-57075</v>
      </c>
      <c r="I125" s="6" t="n">
        <v>324634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  <c r="IW125" s="7"/>
    </row>
    <row r="126" customFormat="false" ht="15.75" hidden="false" customHeight="false" outlineLevel="2" collapsed="false">
      <c r="A126" s="11" t="n">
        <v>36738</v>
      </c>
      <c r="B126" s="30" t="s">
        <v>18</v>
      </c>
      <c r="C126" s="30" t="s">
        <v>19</v>
      </c>
      <c r="D126" s="14" t="s">
        <v>22</v>
      </c>
      <c r="E126" s="12" t="n">
        <v>15000</v>
      </c>
      <c r="F126" s="12" t="n">
        <v>15000</v>
      </c>
      <c r="G126" s="9" t="n">
        <v>3.765</v>
      </c>
      <c r="H126" s="34" t="n">
        <f aca="false">IF(F126&gt;0,((F126*G126)*-1),((F126*G126)*-1))</f>
        <v>-56475</v>
      </c>
      <c r="I126" s="6" t="n">
        <v>324538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</row>
    <row r="127" customFormat="false" ht="15.75" hidden="false" customHeight="false" outlineLevel="2" collapsed="false">
      <c r="A127" s="11" t="n">
        <v>36738</v>
      </c>
      <c r="B127" s="30" t="s">
        <v>18</v>
      </c>
      <c r="C127" s="30" t="s">
        <v>19</v>
      </c>
      <c r="D127" s="14" t="s">
        <v>22</v>
      </c>
      <c r="E127" s="12" t="n">
        <v>13113</v>
      </c>
      <c r="F127" s="12" t="n">
        <v>13113</v>
      </c>
      <c r="G127" s="9" t="n">
        <v>3.81</v>
      </c>
      <c r="H127" s="34" t="n">
        <f aca="false">IF(F127&gt;0,((F127*G127)*-1),((F127*G127)*-1))</f>
        <v>-49960.53</v>
      </c>
      <c r="I127" s="6" t="n">
        <v>275253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</row>
    <row r="128" customFormat="false" ht="15.75" hidden="false" customHeight="false" outlineLevel="2" collapsed="false">
      <c r="A128" s="11" t="n">
        <v>36738</v>
      </c>
      <c r="B128" s="30" t="s">
        <v>18</v>
      </c>
      <c r="C128" s="30" t="s">
        <v>19</v>
      </c>
      <c r="D128" s="14" t="s">
        <v>22</v>
      </c>
      <c r="E128" s="12" t="n">
        <v>12710</v>
      </c>
      <c r="F128" s="12" t="n">
        <v>12710</v>
      </c>
      <c r="G128" s="9" t="n">
        <v>3.81</v>
      </c>
      <c r="H128" s="34" t="n">
        <f aca="false">IF(F128&gt;0,((F128*G128)*-1),((F128*G128)*-1))</f>
        <v>-48425.1</v>
      </c>
      <c r="I128" s="6" t="n">
        <v>275249</v>
      </c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</row>
    <row r="129" customFormat="false" ht="15.75" hidden="false" customHeight="false" outlineLevel="2" collapsed="false">
      <c r="A129" s="11" t="n">
        <v>36732</v>
      </c>
      <c r="B129" s="30" t="s">
        <v>18</v>
      </c>
      <c r="C129" s="30" t="s">
        <v>19</v>
      </c>
      <c r="D129" s="14" t="s">
        <v>22</v>
      </c>
      <c r="E129" s="12" t="n">
        <v>10000</v>
      </c>
      <c r="F129" s="12" t="n">
        <v>10000</v>
      </c>
      <c r="G129" s="9" t="n">
        <v>4.105</v>
      </c>
      <c r="H129" s="34" t="n">
        <f aca="false">IF(F129&gt;0,((F129*G129)*-1),((F129*G129)*-1))</f>
        <v>-41050</v>
      </c>
      <c r="I129" s="6" t="n">
        <v>329009</v>
      </c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</row>
    <row r="130" customFormat="false" ht="15.75" hidden="false" customHeight="false" outlineLevel="2" collapsed="false">
      <c r="A130" s="11" t="n">
        <v>36732</v>
      </c>
      <c r="B130" s="30" t="s">
        <v>18</v>
      </c>
      <c r="C130" s="30" t="s">
        <v>19</v>
      </c>
      <c r="D130" s="14" t="s">
        <v>22</v>
      </c>
      <c r="E130" s="12" t="n">
        <v>10000</v>
      </c>
      <c r="F130" s="12" t="n">
        <v>10000</v>
      </c>
      <c r="G130" s="9" t="n">
        <v>4.105</v>
      </c>
      <c r="H130" s="34" t="n">
        <f aca="false">IF(F130&gt;0,((F130*G130)*-1),((F130*G130)*-1))</f>
        <v>-41050</v>
      </c>
      <c r="I130" s="6" t="n">
        <v>328100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</row>
    <row r="131" customFormat="false" ht="15.75" hidden="false" customHeight="false" outlineLevel="2" collapsed="false">
      <c r="A131" s="11" t="n">
        <v>36732</v>
      </c>
      <c r="B131" s="30" t="s">
        <v>18</v>
      </c>
      <c r="C131" s="30" t="s">
        <v>19</v>
      </c>
      <c r="D131" s="14" t="s">
        <v>22</v>
      </c>
      <c r="E131" s="12" t="n">
        <v>10000</v>
      </c>
      <c r="F131" s="12" t="n">
        <v>10000</v>
      </c>
      <c r="G131" s="9" t="n">
        <v>4.005</v>
      </c>
      <c r="H131" s="34" t="n">
        <f aca="false">IF(F131&gt;0,((F131*G131)*-1),((F131*G131)*-1))</f>
        <v>-40050</v>
      </c>
      <c r="I131" s="6" t="n">
        <v>327247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</row>
    <row r="132" customFormat="false" ht="15.75" hidden="false" customHeight="false" outlineLevel="2" collapsed="false">
      <c r="A132" s="11" t="n">
        <v>36732</v>
      </c>
      <c r="B132" s="30" t="s">
        <v>18</v>
      </c>
      <c r="C132" s="30" t="s">
        <v>19</v>
      </c>
      <c r="D132" s="14" t="s">
        <v>22</v>
      </c>
      <c r="E132" s="12" t="n">
        <v>10000</v>
      </c>
      <c r="F132" s="12" t="n">
        <v>10000</v>
      </c>
      <c r="G132" s="9" t="n">
        <v>4.005</v>
      </c>
      <c r="H132" s="34" t="n">
        <f aca="false">IF(F132&gt;0,((F132*G132)*-1),((F132*G132)*-1))</f>
        <v>-40050</v>
      </c>
      <c r="I132" s="6" t="n">
        <v>325858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</row>
    <row r="133" customFormat="false" ht="15.75" hidden="false" customHeight="false" outlineLevel="2" collapsed="false">
      <c r="A133" s="11" t="n">
        <v>36732</v>
      </c>
      <c r="B133" s="30" t="s">
        <v>18</v>
      </c>
      <c r="C133" s="30" t="s">
        <v>19</v>
      </c>
      <c r="D133" s="14" t="s">
        <v>22</v>
      </c>
      <c r="E133" s="12" t="n">
        <v>10000</v>
      </c>
      <c r="F133" s="12" t="n">
        <v>10000</v>
      </c>
      <c r="G133" s="9" t="n">
        <v>4</v>
      </c>
      <c r="H133" s="34" t="n">
        <f aca="false">IF(F133&gt;0,((F133*G133)*-1),((F133*G133)*-1))</f>
        <v>-40000</v>
      </c>
      <c r="I133" s="6" t="n">
        <v>325834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</row>
    <row r="134" customFormat="false" ht="15.75" hidden="false" customHeight="false" outlineLevel="2" collapsed="false">
      <c r="A134" s="11" t="n">
        <v>36732</v>
      </c>
      <c r="B134" s="30" t="s">
        <v>18</v>
      </c>
      <c r="C134" s="30" t="s">
        <v>19</v>
      </c>
      <c r="D134" s="14" t="s">
        <v>22</v>
      </c>
      <c r="E134" s="12" t="n">
        <v>10000</v>
      </c>
      <c r="F134" s="12" t="n">
        <v>10000</v>
      </c>
      <c r="G134" s="9" t="n">
        <v>3.99</v>
      </c>
      <c r="H134" s="34" t="n">
        <f aca="false">IF(F134&gt;0,((F134*G134)*-1),((F134*G134)*-1))</f>
        <v>-39900</v>
      </c>
      <c r="I134" s="6" t="n">
        <v>327096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</row>
    <row r="135" customFormat="false" ht="15.75" hidden="false" customHeight="false" outlineLevel="2" collapsed="false">
      <c r="A135" s="11" t="n">
        <v>36732</v>
      </c>
      <c r="B135" s="30" t="s">
        <v>18</v>
      </c>
      <c r="C135" s="30" t="s">
        <v>19</v>
      </c>
      <c r="D135" s="14" t="s">
        <v>22</v>
      </c>
      <c r="E135" s="12" t="n">
        <v>10000</v>
      </c>
      <c r="F135" s="12" t="n">
        <v>10000</v>
      </c>
      <c r="G135" s="9" t="n">
        <v>3.655</v>
      </c>
      <c r="H135" s="34" t="n">
        <f aca="false">IF(F135&gt;0,((F135*G135)*-1),((F135*G135)*-1))</f>
        <v>-36550</v>
      </c>
      <c r="I135" s="6" t="n">
        <v>345659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</row>
    <row r="136" customFormat="false" ht="15.75" hidden="false" customHeight="false" outlineLevel="2" collapsed="false">
      <c r="A136" s="11" t="n">
        <v>36732</v>
      </c>
      <c r="B136" s="30" t="s">
        <v>18</v>
      </c>
      <c r="C136" s="30" t="s">
        <v>19</v>
      </c>
      <c r="D136" s="14" t="s">
        <v>22</v>
      </c>
      <c r="E136" s="12" t="n">
        <v>10000</v>
      </c>
      <c r="F136" s="12" t="n">
        <v>10000</v>
      </c>
      <c r="G136" s="9" t="n">
        <v>3.485</v>
      </c>
      <c r="H136" s="34" t="n">
        <f aca="false">IF(F136&gt;0,((F136*G136)*-1),((F136*G136)*-1))</f>
        <v>-34850</v>
      </c>
      <c r="I136" s="6" t="n">
        <v>342780</v>
      </c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</row>
    <row r="137" customFormat="false" ht="15.75" hidden="false" customHeight="false" outlineLevel="2" collapsed="false">
      <c r="A137" s="11" t="n">
        <v>36732</v>
      </c>
      <c r="B137" s="30" t="s">
        <v>18</v>
      </c>
      <c r="C137" s="30" t="s">
        <v>19</v>
      </c>
      <c r="D137" s="14" t="s">
        <v>22</v>
      </c>
      <c r="E137" s="12" t="n">
        <v>10000</v>
      </c>
      <c r="F137" s="12" t="n">
        <v>10000</v>
      </c>
      <c r="G137" s="9" t="n">
        <v>3.455</v>
      </c>
      <c r="H137" s="34" t="n">
        <f aca="false">IF(F137&gt;0,((F137*G137)*-1),((F137*G137)*-1))</f>
        <v>-34550</v>
      </c>
      <c r="I137" s="6" t="n">
        <v>344282</v>
      </c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</row>
    <row r="138" customFormat="false" ht="15.75" hidden="false" customHeight="false" outlineLevel="2" collapsed="false">
      <c r="A138" s="11" t="n">
        <v>36738</v>
      </c>
      <c r="B138" s="30" t="s">
        <v>18</v>
      </c>
      <c r="C138" s="30" t="s">
        <v>19</v>
      </c>
      <c r="D138" s="14" t="s">
        <v>22</v>
      </c>
      <c r="E138" s="12" t="n">
        <v>8630</v>
      </c>
      <c r="F138" s="12" t="n">
        <v>8630</v>
      </c>
      <c r="G138" s="9" t="n">
        <v>3.965</v>
      </c>
      <c r="H138" s="34" t="n">
        <f aca="false">IF(F138&gt;0,((F138*G138)*-1),((F138*G138)*-1))</f>
        <v>-34217.95</v>
      </c>
      <c r="I138" s="6" t="n">
        <v>321631</v>
      </c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</row>
    <row r="139" customFormat="false" ht="15.75" hidden="false" customHeight="false" outlineLevel="2" collapsed="false">
      <c r="A139" s="11" t="n">
        <v>36738</v>
      </c>
      <c r="B139" s="30" t="s">
        <v>18</v>
      </c>
      <c r="C139" s="30" t="s">
        <v>19</v>
      </c>
      <c r="D139" s="14" t="s">
        <v>22</v>
      </c>
      <c r="E139" s="12" t="n">
        <v>6150</v>
      </c>
      <c r="F139" s="12" t="n">
        <v>6150</v>
      </c>
      <c r="G139" s="9" t="n">
        <v>3.655</v>
      </c>
      <c r="H139" s="34" t="n">
        <f aca="false">IF(F139&gt;0,((F139*G139)*-1),((F139*G139)*-1))</f>
        <v>-22478.25</v>
      </c>
      <c r="I139" s="6" t="n">
        <v>345736</v>
      </c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</row>
    <row r="140" customFormat="false" ht="15.75" hidden="false" customHeight="false" outlineLevel="2" collapsed="false">
      <c r="A140" s="11" t="n">
        <v>36738</v>
      </c>
      <c r="B140" s="30" t="s">
        <v>18</v>
      </c>
      <c r="C140" s="30" t="s">
        <v>19</v>
      </c>
      <c r="D140" s="14" t="s">
        <v>22</v>
      </c>
      <c r="E140" s="12" t="n">
        <v>6150</v>
      </c>
      <c r="F140" s="12" t="n">
        <v>6150</v>
      </c>
      <c r="G140" s="9" t="n">
        <v>3.49</v>
      </c>
      <c r="H140" s="34" t="n">
        <f aca="false">IF(F140&gt;0,((F140*G140)*-1),((F140*G140)*-1))</f>
        <v>-21463.5</v>
      </c>
      <c r="I140" s="6" t="n">
        <v>342862</v>
      </c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  <c r="IW140" s="7"/>
    </row>
    <row r="141" customFormat="false" ht="15.75" hidden="false" customHeight="false" outlineLevel="2" collapsed="false">
      <c r="A141" s="11" t="n">
        <v>36738</v>
      </c>
      <c r="B141" s="30" t="s">
        <v>18</v>
      </c>
      <c r="C141" s="30" t="s">
        <v>19</v>
      </c>
      <c r="D141" s="14" t="s">
        <v>22</v>
      </c>
      <c r="E141" s="12" t="n">
        <v>6150</v>
      </c>
      <c r="F141" s="12" t="n">
        <v>6150</v>
      </c>
      <c r="G141" s="9" t="n">
        <v>3.465</v>
      </c>
      <c r="H141" s="34" t="n">
        <f aca="false">IF(F141&gt;0,((F141*G141)*-1),((F141*G141)*-1))</f>
        <v>-21309.75</v>
      </c>
      <c r="I141" s="6" t="n">
        <v>344300</v>
      </c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</row>
    <row r="142" customFormat="false" ht="15.75" hidden="false" customHeight="false" outlineLevel="2" collapsed="false">
      <c r="A142" s="11" t="n">
        <v>36738</v>
      </c>
      <c r="B142" s="30" t="s">
        <v>18</v>
      </c>
      <c r="C142" s="30" t="s">
        <v>19</v>
      </c>
      <c r="D142" s="14" t="s">
        <v>22</v>
      </c>
      <c r="E142" s="12" t="n">
        <v>5000</v>
      </c>
      <c r="F142" s="12" t="n">
        <v>5000</v>
      </c>
      <c r="G142" s="9" t="n">
        <v>4.015</v>
      </c>
      <c r="H142" s="34" t="n">
        <f aca="false">IF(F142&gt;0,((F142*G142)*-1),((F142*G142)*-1))</f>
        <v>-20075</v>
      </c>
      <c r="I142" s="6" t="n">
        <v>321232</v>
      </c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</row>
    <row r="143" customFormat="false" ht="15.75" hidden="false" customHeight="false" outlineLevel="2" collapsed="false">
      <c r="A143" s="11" t="n">
        <v>36738</v>
      </c>
      <c r="B143" s="30" t="s">
        <v>18</v>
      </c>
      <c r="C143" s="30" t="s">
        <v>19</v>
      </c>
      <c r="D143" s="14" t="s">
        <v>22</v>
      </c>
      <c r="E143" s="12" t="n">
        <v>5000</v>
      </c>
      <c r="F143" s="12" t="n">
        <v>5000</v>
      </c>
      <c r="G143" s="9" t="n">
        <v>3.825</v>
      </c>
      <c r="H143" s="34" t="n">
        <f aca="false">IF(F143&gt;0,((F143*G143)*-1),((F143*G143)*-1))</f>
        <v>-19125</v>
      </c>
      <c r="I143" s="6" t="n">
        <v>322799</v>
      </c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</row>
    <row r="144" customFormat="false" ht="15.75" hidden="false" customHeight="false" outlineLevel="2" collapsed="false">
      <c r="A144" s="11" t="n">
        <v>36738</v>
      </c>
      <c r="B144" s="30" t="s">
        <v>18</v>
      </c>
      <c r="C144" s="30" t="s">
        <v>19</v>
      </c>
      <c r="D144" s="14" t="s">
        <v>22</v>
      </c>
      <c r="E144" s="12" t="n">
        <v>5000</v>
      </c>
      <c r="F144" s="12" t="n">
        <v>5000</v>
      </c>
      <c r="G144" s="9" t="n">
        <v>3.79</v>
      </c>
      <c r="H144" s="34" t="n">
        <f aca="false">IF(F144&gt;0,((F144*G144)*-1),((F144*G144)*-1))</f>
        <v>-18950</v>
      </c>
      <c r="I144" s="6" t="n">
        <v>322697</v>
      </c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</row>
    <row r="145" customFormat="false" ht="15.75" hidden="false" customHeight="false" outlineLevel="2" collapsed="false">
      <c r="A145" s="11" t="n">
        <v>36738</v>
      </c>
      <c r="B145" s="30" t="s">
        <v>18</v>
      </c>
      <c r="C145" s="30" t="s">
        <v>19</v>
      </c>
      <c r="D145" s="14" t="s">
        <v>22</v>
      </c>
      <c r="E145" s="12" t="n">
        <v>5000</v>
      </c>
      <c r="F145" s="12" t="n">
        <v>5000</v>
      </c>
      <c r="G145" s="9" t="n">
        <v>3.78</v>
      </c>
      <c r="H145" s="34" t="n">
        <f aca="false">IF(F145&gt;0,((F145*G145)*-1),((F145*G145)*-1))</f>
        <v>-18900</v>
      </c>
      <c r="I145" s="6" t="n">
        <v>322673</v>
      </c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</row>
    <row r="146" customFormat="false" ht="15.75" hidden="false" customHeight="false" outlineLevel="2" collapsed="false">
      <c r="A146" s="11" t="n">
        <v>36738</v>
      </c>
      <c r="B146" s="30" t="s">
        <v>18</v>
      </c>
      <c r="C146" s="30" t="s">
        <v>19</v>
      </c>
      <c r="D146" s="14" t="s">
        <v>22</v>
      </c>
      <c r="E146" s="12" t="n">
        <v>5000</v>
      </c>
      <c r="F146" s="12" t="n">
        <v>5000</v>
      </c>
      <c r="G146" s="9" t="n">
        <v>3.775</v>
      </c>
      <c r="H146" s="34" t="n">
        <f aca="false">IF(F146&gt;0,((F146*G146)*-1),((F146*G146)*-1))</f>
        <v>-18875</v>
      </c>
      <c r="I146" s="6" t="n">
        <v>322648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</row>
    <row r="147" customFormat="false" ht="15.75" hidden="false" customHeight="false" outlineLevel="2" collapsed="false">
      <c r="A147" s="11" t="n">
        <v>36738</v>
      </c>
      <c r="B147" s="30" t="s">
        <v>18</v>
      </c>
      <c r="C147" s="30" t="s">
        <v>19</v>
      </c>
      <c r="D147" s="14" t="s">
        <v>22</v>
      </c>
      <c r="E147" s="12" t="n">
        <v>5000</v>
      </c>
      <c r="F147" s="12" t="n">
        <v>5000</v>
      </c>
      <c r="G147" s="9" t="n">
        <v>3.57</v>
      </c>
      <c r="H147" s="34" t="n">
        <f aca="false">IF(F147&gt;0,((F147*G147)*-1),((F147*G147)*-1))</f>
        <v>-17850</v>
      </c>
      <c r="I147" s="6" t="n">
        <v>341781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</row>
    <row r="148" customFormat="false" ht="15.75" hidden="false" customHeight="false" outlineLevel="2" collapsed="false">
      <c r="A148" s="11" t="n">
        <v>36738</v>
      </c>
      <c r="B148" s="30" t="s">
        <v>18</v>
      </c>
      <c r="C148" s="30" t="s">
        <v>19</v>
      </c>
      <c r="D148" s="14" t="s">
        <v>22</v>
      </c>
      <c r="E148" s="12" t="n">
        <v>5000</v>
      </c>
      <c r="F148" s="12" t="n">
        <v>5000</v>
      </c>
      <c r="G148" s="9" t="n">
        <v>3.52</v>
      </c>
      <c r="H148" s="34" t="n">
        <f aca="false">IF(F148&gt;0,((F148*G148)*-1),((F148*G148)*-1))</f>
        <v>-17600</v>
      </c>
      <c r="I148" s="6" t="n">
        <v>341524</v>
      </c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</row>
    <row r="149" customFormat="false" ht="15.75" hidden="false" customHeight="false" outlineLevel="2" collapsed="false">
      <c r="A149" s="11" t="n">
        <v>36738</v>
      </c>
      <c r="B149" s="30" t="s">
        <v>18</v>
      </c>
      <c r="C149" s="30" t="s">
        <v>19</v>
      </c>
      <c r="D149" s="14" t="s">
        <v>22</v>
      </c>
      <c r="E149" s="12" t="n">
        <v>3450</v>
      </c>
      <c r="F149" s="12" t="n">
        <v>3450</v>
      </c>
      <c r="G149" s="9" t="n">
        <v>3.965</v>
      </c>
      <c r="H149" s="34" t="n">
        <f aca="false">IF(F149&gt;0,((F149*G149)*-1),((F149*G149)*-1))</f>
        <v>-13679.25</v>
      </c>
      <c r="I149" s="6" t="n">
        <v>331140</v>
      </c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  <c r="IW149" s="7"/>
    </row>
    <row r="150" customFormat="false" ht="15.75" hidden="false" customHeight="false" outlineLevel="2" collapsed="false">
      <c r="A150" s="11" t="n">
        <v>36738</v>
      </c>
      <c r="B150" s="30" t="s">
        <v>18</v>
      </c>
      <c r="C150" s="30" t="s">
        <v>19</v>
      </c>
      <c r="D150" s="14" t="s">
        <v>22</v>
      </c>
      <c r="E150" s="12" t="n">
        <v>3450</v>
      </c>
      <c r="F150" s="12" t="n">
        <v>3450</v>
      </c>
      <c r="G150" s="9" t="n">
        <v>3.8</v>
      </c>
      <c r="H150" s="34" t="n">
        <f aca="false">IF(F150&gt;0,((F150*G150)*-1),((F150*G150)*-1))</f>
        <v>-13110</v>
      </c>
      <c r="I150" s="6" t="n">
        <v>324765</v>
      </c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  <c r="IV150" s="7"/>
      <c r="IW150" s="7"/>
    </row>
    <row r="151" customFormat="false" ht="15.75" hidden="false" customHeight="false" outlineLevel="2" collapsed="false">
      <c r="A151" s="11" t="n">
        <v>36738</v>
      </c>
      <c r="B151" s="30" t="s">
        <v>18</v>
      </c>
      <c r="C151" s="30" t="s">
        <v>19</v>
      </c>
      <c r="D151" s="14" t="s">
        <v>22</v>
      </c>
      <c r="E151" s="12" t="n">
        <v>1150</v>
      </c>
      <c r="F151" s="12" t="n">
        <v>1150</v>
      </c>
      <c r="G151" s="9" t="n">
        <v>4.105</v>
      </c>
      <c r="H151" s="34" t="n">
        <f aca="false">IF(F151&gt;0,((F151*G151)*-1),((F151*G151)*-1))</f>
        <v>-4720.75</v>
      </c>
      <c r="I151" s="6" t="n">
        <v>329032</v>
      </c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  <c r="IV151" s="7"/>
      <c r="IW151" s="7"/>
    </row>
    <row r="152" customFormat="false" ht="15.75" hidden="false" customHeight="false" outlineLevel="2" collapsed="false">
      <c r="A152" s="11" t="n">
        <v>36738</v>
      </c>
      <c r="B152" s="30" t="s">
        <v>18</v>
      </c>
      <c r="C152" s="30" t="s">
        <v>19</v>
      </c>
      <c r="D152" s="14" t="s">
        <v>22</v>
      </c>
      <c r="E152" s="12" t="n">
        <v>1150</v>
      </c>
      <c r="F152" s="12" t="n">
        <v>1150</v>
      </c>
      <c r="G152" s="9" t="n">
        <v>4</v>
      </c>
      <c r="H152" s="34" t="n">
        <f aca="false">IF(F152&gt;0,((F152*G152)*-1),((F152*G152)*-1))</f>
        <v>-4600</v>
      </c>
      <c r="I152" s="6" t="n">
        <v>325958</v>
      </c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  <c r="IV152" s="7"/>
      <c r="IW152" s="7"/>
    </row>
    <row r="153" customFormat="false" ht="15.75" hidden="false" customHeight="false" outlineLevel="2" collapsed="false">
      <c r="A153" s="11" t="n">
        <v>36738</v>
      </c>
      <c r="B153" s="30" t="s">
        <v>18</v>
      </c>
      <c r="C153" s="30" t="s">
        <v>19</v>
      </c>
      <c r="D153" s="14" t="s">
        <v>22</v>
      </c>
      <c r="E153" s="12" t="n">
        <v>1150</v>
      </c>
      <c r="F153" s="12" t="n">
        <v>1150</v>
      </c>
      <c r="G153" s="9" t="n">
        <v>3.97</v>
      </c>
      <c r="H153" s="34" t="n">
        <f aca="false">IF(F153&gt;0,((F153*G153)*-1),((F153*G153)*-1))</f>
        <v>-4565.5</v>
      </c>
      <c r="I153" s="6" t="n">
        <v>327198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</row>
    <row r="154" customFormat="false" ht="15.75" hidden="false" customHeight="false" outlineLevel="2" collapsed="false">
      <c r="A154" s="11" t="n">
        <v>36738</v>
      </c>
      <c r="B154" s="30" t="s">
        <v>18</v>
      </c>
      <c r="C154" s="30" t="s">
        <v>19</v>
      </c>
      <c r="D154" s="14" t="s">
        <v>22</v>
      </c>
      <c r="E154" s="12" t="n">
        <v>1150</v>
      </c>
      <c r="F154" s="12" t="n">
        <v>1150</v>
      </c>
      <c r="G154" s="9" t="n">
        <v>3.845</v>
      </c>
      <c r="H154" s="34" t="n">
        <f aca="false">IF(F154&gt;0,((F154*G154)*-1),((F154*G154)*-1))</f>
        <v>-4421.75</v>
      </c>
      <c r="I154" s="6" t="n">
        <v>322960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</row>
    <row r="155" customFormat="false" ht="15.75" hidden="false" customHeight="false" outlineLevel="1" collapsed="false">
      <c r="A155" s="11"/>
      <c r="B155" s="30"/>
      <c r="C155" s="30" t="s">
        <v>40</v>
      </c>
      <c r="D155" s="14"/>
      <c r="E155" s="12"/>
      <c r="F155" s="12" t="n">
        <f aca="false">SUBTOTAL(9,F109:F154)</f>
        <v>1410076</v>
      </c>
      <c r="G155" s="9"/>
      <c r="H155" s="34" t="n">
        <f aca="false">SUBTOTAL(9,H109:H154)</f>
        <v>-5228940.22</v>
      </c>
      <c r="I155" s="6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  <c r="IW155" s="7"/>
    </row>
    <row r="156" customFormat="false" ht="15.75" hidden="false" customHeight="false" outlineLevel="2" collapsed="false">
      <c r="A156" s="29" t="n">
        <v>36613</v>
      </c>
      <c r="B156" s="30" t="s">
        <v>18</v>
      </c>
      <c r="C156" s="30" t="s">
        <v>24</v>
      </c>
      <c r="D156" s="31" t="s">
        <v>22</v>
      </c>
      <c r="E156" s="32" t="n">
        <v>-8065</v>
      </c>
      <c r="F156" s="32" t="n">
        <f aca="false">+E156*31</f>
        <v>-250015</v>
      </c>
      <c r="G156" s="33" t="n">
        <v>2.89</v>
      </c>
      <c r="H156" s="34" t="n">
        <f aca="false">IF(F156&gt;0,((F156*G156)*-1),((F156*G156)*-1))</f>
        <v>722543.35</v>
      </c>
      <c r="I156" s="30" t="n">
        <v>236662</v>
      </c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  <c r="IV156" s="7"/>
      <c r="IW156" s="7"/>
    </row>
    <row r="157" customFormat="false" ht="15.75" hidden="false" customHeight="false" outlineLevel="2" collapsed="false">
      <c r="A157" s="29" t="n">
        <v>36693</v>
      </c>
      <c r="B157" s="30" t="s">
        <v>18</v>
      </c>
      <c r="C157" s="30" t="s">
        <v>24</v>
      </c>
      <c r="D157" s="31" t="s">
        <v>22</v>
      </c>
      <c r="E157" s="32" t="n">
        <v>-951</v>
      </c>
      <c r="F157" s="32" t="n">
        <f aca="false">+E157*31</f>
        <v>-29481</v>
      </c>
      <c r="G157" s="33" t="n">
        <v>4.35</v>
      </c>
      <c r="H157" s="34" t="n">
        <f aca="false">IF(F157&gt;0,((F157*G157)*-1),((F157*G157)*-1))</f>
        <v>128242.35</v>
      </c>
      <c r="I157" s="30" t="n">
        <v>302368</v>
      </c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  <c r="IT157" s="7"/>
      <c r="IU157" s="7"/>
      <c r="IV157" s="7"/>
      <c r="IW157" s="7"/>
    </row>
    <row r="158" customFormat="false" ht="15.75" hidden="false" customHeight="false" outlineLevel="2" collapsed="false">
      <c r="A158" s="29" t="n">
        <v>36721</v>
      </c>
      <c r="B158" s="30" t="s">
        <v>18</v>
      </c>
      <c r="C158" s="30" t="s">
        <v>24</v>
      </c>
      <c r="D158" s="31" t="s">
        <v>22</v>
      </c>
      <c r="E158" s="32" t="n">
        <v>-20000</v>
      </c>
      <c r="F158" s="32" t="n">
        <f aca="false">+E158*3</f>
        <v>-60000</v>
      </c>
      <c r="G158" s="33" t="n">
        <v>4.09</v>
      </c>
      <c r="H158" s="34" t="n">
        <f aca="false">IF(F158&gt;0,((F158*G158)*-1),((F158*G158)*-1))</f>
        <v>245400</v>
      </c>
      <c r="I158" s="30" t="n">
        <v>332136</v>
      </c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  <c r="IW158" s="7"/>
    </row>
    <row r="159" customFormat="false" ht="15.75" hidden="false" customHeight="false" outlineLevel="2" collapsed="false">
      <c r="A159" s="29" t="n">
        <v>36704</v>
      </c>
      <c r="B159" s="30" t="s">
        <v>18</v>
      </c>
      <c r="C159" s="30" t="s">
        <v>24</v>
      </c>
      <c r="D159" s="31" t="s">
        <v>22</v>
      </c>
      <c r="E159" s="32" t="n">
        <v>-40000</v>
      </c>
      <c r="F159" s="32" t="n">
        <f aca="false">+E159*31</f>
        <v>-1240000</v>
      </c>
      <c r="G159" s="33" t="n">
        <v>4.1415</v>
      </c>
      <c r="H159" s="34" t="n">
        <f aca="false">IF(F159&gt;0,((F159*G159)*-1),((F159*G159)*-1))</f>
        <v>5135460</v>
      </c>
      <c r="I159" s="30" t="n">
        <v>314688</v>
      </c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  <c r="IW159" s="7"/>
    </row>
    <row r="160" customFormat="false" ht="15.75" hidden="false" customHeight="false" outlineLevel="1" collapsed="false">
      <c r="A160" s="29"/>
      <c r="B160" s="30"/>
      <c r="C160" s="30" t="s">
        <v>41</v>
      </c>
      <c r="D160" s="31"/>
      <c r="E160" s="32"/>
      <c r="F160" s="32" t="n">
        <f aca="false">SUBTOTAL(9,F156:F159)</f>
        <v>-1579496</v>
      </c>
      <c r="G160" s="33"/>
      <c r="H160" s="34" t="n">
        <f aca="false">SUBTOTAL(9,H156:H159)</f>
        <v>6231645.7</v>
      </c>
      <c r="I160" s="3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  <c r="IV160" s="7"/>
      <c r="IW160" s="7"/>
    </row>
    <row r="161" customFormat="false" ht="15.75" hidden="false" customHeight="false" outlineLevel="2" collapsed="false">
      <c r="A161" s="29" t="n">
        <v>36613</v>
      </c>
      <c r="B161" s="30" t="s">
        <v>26</v>
      </c>
      <c r="C161" s="30" t="s">
        <v>19</v>
      </c>
      <c r="D161" s="31" t="s">
        <v>21</v>
      </c>
      <c r="E161" s="32" t="n">
        <v>24194</v>
      </c>
      <c r="F161" s="32" t="n">
        <f aca="false">+E161*31</f>
        <v>750014</v>
      </c>
      <c r="G161" s="33" t="n">
        <v>0</v>
      </c>
      <c r="H161" s="34" t="n">
        <f aca="false">IF(F161&gt;0,((F161*G161)*-1),((F161*G161)*-1))</f>
        <v>-0</v>
      </c>
      <c r="I161" s="30" t="n">
        <v>233151</v>
      </c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</row>
    <row r="162" customFormat="false" ht="15.75" hidden="false" customHeight="false" outlineLevel="2" collapsed="false">
      <c r="A162" s="29" t="n">
        <v>36732</v>
      </c>
      <c r="B162" s="30" t="s">
        <v>26</v>
      </c>
      <c r="C162" s="30" t="s">
        <v>19</v>
      </c>
      <c r="D162" s="31" t="s">
        <v>21</v>
      </c>
      <c r="E162" s="32" t="n">
        <v>10000</v>
      </c>
      <c r="F162" s="32" t="n">
        <v>10000</v>
      </c>
      <c r="G162" s="33" t="n">
        <v>0</v>
      </c>
      <c r="H162" s="34" t="n">
        <f aca="false">IF(F162&gt;0,((F162*G162)*-1),((F162*G162)*-1))</f>
        <v>-0</v>
      </c>
      <c r="I162" s="30" t="n">
        <v>343919</v>
      </c>
    </row>
    <row r="163" customFormat="false" ht="15.75" hidden="false" customHeight="false" outlineLevel="2" collapsed="false">
      <c r="A163" s="29" t="n">
        <v>36732</v>
      </c>
      <c r="B163" s="30" t="s">
        <v>26</v>
      </c>
      <c r="C163" s="30" t="s">
        <v>19</v>
      </c>
      <c r="D163" s="31" t="s">
        <v>21</v>
      </c>
      <c r="E163" s="32" t="n">
        <v>10000</v>
      </c>
      <c r="F163" s="32" t="n">
        <v>10000</v>
      </c>
      <c r="G163" s="33" t="n">
        <v>0</v>
      </c>
      <c r="H163" s="34" t="n">
        <f aca="false">IF(F163&gt;0,((F163*G163)*-1),((F163*G163)*-1))</f>
        <v>-0</v>
      </c>
      <c r="I163" s="30" t="n">
        <v>345116</v>
      </c>
    </row>
    <row r="164" customFormat="false" ht="15.75" hidden="false" customHeight="false" outlineLevel="2" collapsed="false">
      <c r="A164" s="29" t="n">
        <v>36732</v>
      </c>
      <c r="B164" s="30" t="s">
        <v>26</v>
      </c>
      <c r="C164" s="30" t="s">
        <v>19</v>
      </c>
      <c r="D164" s="31" t="s">
        <v>21</v>
      </c>
      <c r="E164" s="32" t="n">
        <v>80000</v>
      </c>
      <c r="F164" s="32" t="n">
        <f aca="false">+E164*31</f>
        <v>2480000</v>
      </c>
      <c r="G164" s="33" t="n">
        <v>0</v>
      </c>
      <c r="H164" s="34" t="n">
        <f aca="false">IF(F164&gt;0,((F164*G164)*-1),((F164*G164)*-1))</f>
        <v>-0</v>
      </c>
      <c r="I164" s="30" t="n">
        <v>316083</v>
      </c>
    </row>
    <row r="165" customFormat="false" ht="15.75" hidden="false" customHeight="false" outlineLevel="1" collapsed="false">
      <c r="A165" s="29"/>
      <c r="B165" s="30"/>
      <c r="C165" s="30" t="s">
        <v>40</v>
      </c>
      <c r="D165" s="31"/>
      <c r="E165" s="32"/>
      <c r="F165" s="32" t="n">
        <f aca="false">SUBTOTAL(9,F161:F164)</f>
        <v>3250014</v>
      </c>
      <c r="G165" s="33"/>
      <c r="H165" s="34" t="n">
        <f aca="false">SUBTOTAL(9,H161:H164)</f>
        <v>0</v>
      </c>
      <c r="I165" s="30"/>
    </row>
    <row r="166" customFormat="false" ht="15.75" hidden="false" customHeight="false" outlineLevel="2" collapsed="false">
      <c r="A166" s="29" t="n">
        <v>36722</v>
      </c>
      <c r="B166" s="30" t="s">
        <v>26</v>
      </c>
      <c r="C166" s="30" t="s">
        <v>24</v>
      </c>
      <c r="D166" s="31" t="s">
        <v>21</v>
      </c>
      <c r="E166" s="32" t="n">
        <v>-10000</v>
      </c>
      <c r="F166" s="32" t="n">
        <f aca="false">+E166*31</f>
        <v>-310000</v>
      </c>
      <c r="G166" s="33" t="n">
        <v>0</v>
      </c>
      <c r="H166" s="34" t="n">
        <f aca="false">IF(F166&gt;0,((F166*G166)*-1),((F166*G166)*-1))</f>
        <v>0</v>
      </c>
      <c r="I166" s="30" t="n">
        <v>318703</v>
      </c>
    </row>
    <row r="167" customFormat="false" ht="15.75" hidden="false" customHeight="false" outlineLevel="2" collapsed="false">
      <c r="A167" s="29" t="n">
        <v>36726</v>
      </c>
      <c r="B167" s="30" t="s">
        <v>26</v>
      </c>
      <c r="C167" s="30" t="s">
        <v>24</v>
      </c>
      <c r="D167" s="31" t="s">
        <v>21</v>
      </c>
      <c r="E167" s="32" t="n">
        <v>-7620</v>
      </c>
      <c r="F167" s="32" t="n">
        <f aca="false">+E167*31</f>
        <v>-236220</v>
      </c>
      <c r="G167" s="33" t="n">
        <v>0</v>
      </c>
      <c r="H167" s="34" t="n">
        <f aca="false">IF(F167&gt;0,((F167*G167)*-1),((F167*G167)*-1))</f>
        <v>0</v>
      </c>
      <c r="I167" s="30" t="n">
        <v>233096</v>
      </c>
    </row>
    <row r="168" customFormat="false" ht="15.75" hidden="false" customHeight="false" outlineLevel="2" collapsed="false">
      <c r="A168" s="29" t="n">
        <v>36727</v>
      </c>
      <c r="B168" s="30" t="s">
        <v>26</v>
      </c>
      <c r="C168" s="30" t="s">
        <v>24</v>
      </c>
      <c r="D168" s="31" t="s">
        <v>21</v>
      </c>
      <c r="E168" s="32" t="n">
        <v>-119490</v>
      </c>
      <c r="F168" s="32" t="n">
        <v>-119490</v>
      </c>
      <c r="G168" s="33" t="n">
        <v>0</v>
      </c>
      <c r="H168" s="34" t="n">
        <v>0</v>
      </c>
      <c r="I168" s="30" t="n">
        <v>325204</v>
      </c>
    </row>
    <row r="169" customFormat="false" ht="15.75" hidden="false" customHeight="false" outlineLevel="2" collapsed="false">
      <c r="A169" s="29" t="n">
        <v>36727</v>
      </c>
      <c r="B169" s="30" t="s">
        <v>26</v>
      </c>
      <c r="C169" s="30" t="s">
        <v>24</v>
      </c>
      <c r="D169" s="31" t="s">
        <v>21</v>
      </c>
      <c r="E169" s="32" t="n">
        <v>-6087</v>
      </c>
      <c r="F169" s="32" t="n">
        <f aca="false">+E169*31</f>
        <v>-188697</v>
      </c>
      <c r="G169" s="33" t="n">
        <v>0</v>
      </c>
      <c r="H169" s="34" t="n">
        <f aca="false">IF(F169&gt;0,((F169*G169)*-1),((F169*G169)*-1))</f>
        <v>0</v>
      </c>
      <c r="I169" s="30" t="n">
        <v>316875</v>
      </c>
    </row>
    <row r="170" customFormat="false" ht="15.75" hidden="false" customHeight="false" outlineLevel="2" collapsed="false">
      <c r="A170" s="29" t="n">
        <v>36720</v>
      </c>
      <c r="B170" s="30" t="s">
        <v>26</v>
      </c>
      <c r="C170" s="30" t="s">
        <v>24</v>
      </c>
      <c r="D170" s="31" t="s">
        <v>21</v>
      </c>
      <c r="E170" s="32" t="n">
        <v>-50000</v>
      </c>
      <c r="F170" s="32" t="n">
        <v>-50000</v>
      </c>
      <c r="G170" s="33" t="n">
        <v>0</v>
      </c>
      <c r="H170" s="34" t="n">
        <f aca="false">IF(F170&gt;0,((F170*G170)*-1),((F170*G170)*-1))</f>
        <v>0</v>
      </c>
      <c r="I170" s="30" t="n">
        <v>318715</v>
      </c>
    </row>
    <row r="171" customFormat="false" ht="15.75" hidden="false" customHeight="false" outlineLevel="2" collapsed="false">
      <c r="A171" s="29" t="n">
        <v>36720</v>
      </c>
      <c r="B171" s="30" t="s">
        <v>26</v>
      </c>
      <c r="C171" s="30" t="s">
        <v>24</v>
      </c>
      <c r="D171" s="31" t="s">
        <v>21</v>
      </c>
      <c r="E171" s="32" t="n">
        <v>-50000</v>
      </c>
      <c r="F171" s="32" t="n">
        <v>-50000</v>
      </c>
      <c r="G171" s="33" t="n">
        <v>0</v>
      </c>
      <c r="H171" s="34" t="n">
        <v>0</v>
      </c>
      <c r="I171" s="30" t="n">
        <v>318715</v>
      </c>
    </row>
    <row r="172" customFormat="false" ht="15.75" hidden="false" customHeight="false" outlineLevel="2" collapsed="false">
      <c r="A172" s="29" t="n">
        <v>36720</v>
      </c>
      <c r="B172" s="30" t="s">
        <v>26</v>
      </c>
      <c r="C172" s="30" t="s">
        <v>24</v>
      </c>
      <c r="D172" s="31" t="s">
        <v>21</v>
      </c>
      <c r="E172" s="32" t="n">
        <v>-50000</v>
      </c>
      <c r="F172" s="32" t="n">
        <v>-50000</v>
      </c>
      <c r="G172" s="33" t="n">
        <v>0</v>
      </c>
      <c r="H172" s="34" t="n">
        <v>0</v>
      </c>
      <c r="I172" s="30" t="n">
        <v>318715</v>
      </c>
    </row>
    <row r="173" customFormat="false" ht="15.75" hidden="false" customHeight="false" outlineLevel="2" collapsed="false">
      <c r="A173" s="29" t="n">
        <v>36719</v>
      </c>
      <c r="B173" s="30" t="s">
        <v>26</v>
      </c>
      <c r="C173" s="30" t="s">
        <v>24</v>
      </c>
      <c r="D173" s="31" t="s">
        <v>21</v>
      </c>
      <c r="E173" s="32" t="n">
        <v>-6053</v>
      </c>
      <c r="F173" s="32" t="n">
        <f aca="false">+E173*5</f>
        <v>-30265</v>
      </c>
      <c r="G173" s="33" t="n">
        <v>0</v>
      </c>
      <c r="H173" s="34" t="n">
        <f aca="false">IF(F173&gt;0,((F173*G173)*-1),((F173*G173)*-1))</f>
        <v>0</v>
      </c>
      <c r="I173" s="30" t="n">
        <v>320236</v>
      </c>
    </row>
    <row r="174" customFormat="false" ht="15.75" hidden="false" customHeight="false" outlineLevel="2" collapsed="false">
      <c r="A174" s="29" t="n">
        <v>36707</v>
      </c>
      <c r="B174" s="30" t="s">
        <v>26</v>
      </c>
      <c r="C174" s="30" t="s">
        <v>24</v>
      </c>
      <c r="D174" s="31" t="s">
        <v>21</v>
      </c>
      <c r="E174" s="32" t="n">
        <v>-30000</v>
      </c>
      <c r="F174" s="32" t="n">
        <v>-30000</v>
      </c>
      <c r="G174" s="33" t="n">
        <v>0</v>
      </c>
      <c r="H174" s="34" t="n">
        <v>0</v>
      </c>
      <c r="I174" s="30" t="n">
        <v>340115</v>
      </c>
    </row>
    <row r="175" customFormat="false" ht="15.75" hidden="false" customHeight="false" outlineLevel="2" collapsed="false">
      <c r="A175" s="29" t="n">
        <v>36717</v>
      </c>
      <c r="B175" s="30" t="s">
        <v>26</v>
      </c>
      <c r="C175" s="30" t="s">
        <v>24</v>
      </c>
      <c r="D175" s="31" t="s">
        <v>21</v>
      </c>
      <c r="E175" s="32" t="n">
        <v>-30000</v>
      </c>
      <c r="F175" s="32" t="n">
        <v>-30000</v>
      </c>
      <c r="G175" s="33" t="n">
        <v>0</v>
      </c>
      <c r="H175" s="34" t="n">
        <v>0</v>
      </c>
      <c r="I175" s="30" t="n">
        <v>332053</v>
      </c>
    </row>
    <row r="176" customFormat="false" ht="15.75" hidden="false" customHeight="false" outlineLevel="2" collapsed="false">
      <c r="A176" s="29" t="n">
        <v>36716</v>
      </c>
      <c r="B176" s="30" t="s">
        <v>26</v>
      </c>
      <c r="C176" s="30" t="s">
        <v>24</v>
      </c>
      <c r="D176" s="31" t="s">
        <v>21</v>
      </c>
      <c r="E176" s="32" t="n">
        <v>-30000</v>
      </c>
      <c r="F176" s="32" t="n">
        <v>-30000</v>
      </c>
      <c r="G176" s="33" t="n">
        <v>0</v>
      </c>
      <c r="H176" s="34" t="n">
        <v>0</v>
      </c>
      <c r="I176" s="30" t="n">
        <v>332051</v>
      </c>
    </row>
    <row r="177" customFormat="false" ht="15.75" hidden="false" customHeight="false" outlineLevel="2" collapsed="false">
      <c r="A177" s="29" t="n">
        <v>36718</v>
      </c>
      <c r="B177" s="30" t="s">
        <v>26</v>
      </c>
      <c r="C177" s="30" t="s">
        <v>24</v>
      </c>
      <c r="D177" s="31" t="s">
        <v>21</v>
      </c>
      <c r="E177" s="32" t="n">
        <v>-30000</v>
      </c>
      <c r="F177" s="32" t="n">
        <v>-30000</v>
      </c>
      <c r="G177" s="33" t="n">
        <v>0</v>
      </c>
      <c r="H177" s="34" t="n">
        <v>0</v>
      </c>
      <c r="I177" s="30" t="n">
        <v>332054</v>
      </c>
    </row>
    <row r="178" customFormat="false" ht="15.75" hidden="false" customHeight="false" outlineLevel="2" collapsed="false">
      <c r="A178" s="29" t="n">
        <v>36720</v>
      </c>
      <c r="B178" s="30" t="s">
        <v>26</v>
      </c>
      <c r="C178" s="30" t="s">
        <v>24</v>
      </c>
      <c r="D178" s="31" t="s">
        <v>21</v>
      </c>
      <c r="E178" s="32" t="n">
        <v>-30000</v>
      </c>
      <c r="F178" s="32" t="n">
        <v>-30000</v>
      </c>
      <c r="G178" s="33" t="n">
        <v>0</v>
      </c>
      <c r="H178" s="34" t="n">
        <v>0</v>
      </c>
      <c r="I178" s="37" t="n">
        <v>348474</v>
      </c>
    </row>
    <row r="179" customFormat="false" ht="15.75" hidden="false" customHeight="false" outlineLevel="2" collapsed="false">
      <c r="A179" s="29" t="n">
        <v>36721</v>
      </c>
      <c r="B179" s="30" t="s">
        <v>26</v>
      </c>
      <c r="C179" s="30" t="s">
        <v>24</v>
      </c>
      <c r="D179" s="31" t="s">
        <v>21</v>
      </c>
      <c r="E179" s="32" t="n">
        <v>-30000</v>
      </c>
      <c r="F179" s="32" t="n">
        <v>-30000</v>
      </c>
      <c r="G179" s="33" t="n">
        <v>0</v>
      </c>
      <c r="H179" s="34" t="n">
        <v>0</v>
      </c>
      <c r="I179" s="37" t="n">
        <v>348476</v>
      </c>
    </row>
    <row r="180" customFormat="false" ht="15.75" hidden="false" customHeight="false" outlineLevel="2" collapsed="false">
      <c r="A180" s="29" t="n">
        <v>36722</v>
      </c>
      <c r="B180" s="30" t="s">
        <v>26</v>
      </c>
      <c r="C180" s="30" t="s">
        <v>24</v>
      </c>
      <c r="D180" s="31" t="s">
        <v>21</v>
      </c>
      <c r="E180" s="32" t="n">
        <v>-30000</v>
      </c>
      <c r="F180" s="32" t="n">
        <v>-30000</v>
      </c>
      <c r="G180" s="33" t="n">
        <v>0</v>
      </c>
      <c r="H180" s="34" t="n">
        <v>0</v>
      </c>
      <c r="I180" s="37" t="n">
        <v>348485</v>
      </c>
    </row>
    <row r="181" customFormat="false" ht="15.75" hidden="false" customHeight="false" outlineLevel="2" collapsed="false">
      <c r="A181" s="29" t="n">
        <v>36724</v>
      </c>
      <c r="B181" s="30" t="s">
        <v>26</v>
      </c>
      <c r="C181" s="30" t="s">
        <v>24</v>
      </c>
      <c r="D181" s="31" t="s">
        <v>21</v>
      </c>
      <c r="E181" s="32" t="n">
        <v>-30000</v>
      </c>
      <c r="F181" s="32" t="n">
        <v>-30000</v>
      </c>
      <c r="G181" s="33" t="n">
        <v>0</v>
      </c>
      <c r="H181" s="34" t="n">
        <v>0</v>
      </c>
      <c r="I181" s="37" t="n">
        <v>348487</v>
      </c>
    </row>
    <row r="182" customFormat="false" ht="15.75" hidden="false" customHeight="false" outlineLevel="2" collapsed="false">
      <c r="A182" s="29" t="n">
        <v>36719</v>
      </c>
      <c r="B182" s="30" t="s">
        <v>26</v>
      </c>
      <c r="C182" s="30" t="s">
        <v>24</v>
      </c>
      <c r="D182" s="31" t="s">
        <v>21</v>
      </c>
      <c r="E182" s="32" t="n">
        <v>-30000</v>
      </c>
      <c r="F182" s="32" t="n">
        <v>-30000</v>
      </c>
      <c r="G182" s="33" t="n">
        <v>0</v>
      </c>
      <c r="H182" s="34" t="n">
        <v>0</v>
      </c>
      <c r="I182" s="30" t="n">
        <v>332052</v>
      </c>
    </row>
    <row r="183" customFormat="false" ht="15.75" hidden="false" customHeight="false" outlineLevel="2" collapsed="false">
      <c r="A183" s="29" t="n">
        <v>36725</v>
      </c>
      <c r="B183" s="30" t="s">
        <v>26</v>
      </c>
      <c r="C183" s="30" t="s">
        <v>24</v>
      </c>
      <c r="D183" s="31" t="s">
        <v>21</v>
      </c>
      <c r="E183" s="32" t="n">
        <v>-30000</v>
      </c>
      <c r="F183" s="32" t="n">
        <v>-30000</v>
      </c>
      <c r="G183" s="33" t="n">
        <v>0</v>
      </c>
      <c r="H183" s="34" t="n">
        <v>0</v>
      </c>
      <c r="I183" s="37" t="n">
        <v>348480</v>
      </c>
    </row>
    <row r="184" customFormat="false" ht="15.75" hidden="false" customHeight="false" outlineLevel="2" collapsed="false">
      <c r="A184" s="29" t="n">
        <v>36729</v>
      </c>
      <c r="B184" s="30" t="s">
        <v>26</v>
      </c>
      <c r="C184" s="30" t="s">
        <v>24</v>
      </c>
      <c r="D184" s="31" t="s">
        <v>21</v>
      </c>
      <c r="E184" s="32" t="n">
        <v>-30000</v>
      </c>
      <c r="F184" s="32" t="n">
        <v>-30000</v>
      </c>
      <c r="G184" s="33" t="n">
        <v>0</v>
      </c>
      <c r="H184" s="34" t="n">
        <v>0</v>
      </c>
      <c r="I184" s="37" t="n">
        <v>325201</v>
      </c>
    </row>
    <row r="185" customFormat="false" ht="15.75" hidden="false" customHeight="false" outlineLevel="2" collapsed="false">
      <c r="A185" s="29" t="n">
        <v>36723</v>
      </c>
      <c r="B185" s="30" t="s">
        <v>26</v>
      </c>
      <c r="C185" s="30" t="s">
        <v>24</v>
      </c>
      <c r="D185" s="31" t="s">
        <v>21</v>
      </c>
      <c r="E185" s="32" t="n">
        <v>-30000</v>
      </c>
      <c r="F185" s="32" t="n">
        <v>-30000</v>
      </c>
      <c r="G185" s="33" t="n">
        <v>0</v>
      </c>
      <c r="H185" s="34" t="n">
        <v>0</v>
      </c>
      <c r="I185" s="37" t="n">
        <v>348478</v>
      </c>
    </row>
    <row r="186" customFormat="false" ht="15.75" hidden="false" customHeight="false" outlineLevel="2" collapsed="false">
      <c r="A186" s="29" t="n">
        <v>36726</v>
      </c>
      <c r="B186" s="30" t="s">
        <v>26</v>
      </c>
      <c r="C186" s="30" t="s">
        <v>24</v>
      </c>
      <c r="D186" s="31" t="s">
        <v>21</v>
      </c>
      <c r="E186" s="32" t="n">
        <v>-30000</v>
      </c>
      <c r="F186" s="32" t="n">
        <v>-30000</v>
      </c>
      <c r="G186" s="33" t="n">
        <v>0</v>
      </c>
      <c r="H186" s="34" t="n">
        <v>0</v>
      </c>
      <c r="I186" s="37" t="n">
        <v>348481</v>
      </c>
    </row>
    <row r="187" customFormat="false" ht="15.75" hidden="false" customHeight="false" outlineLevel="2" collapsed="false">
      <c r="A187" s="29" t="n">
        <v>36730</v>
      </c>
      <c r="B187" s="30" t="s">
        <v>26</v>
      </c>
      <c r="C187" s="30" t="s">
        <v>24</v>
      </c>
      <c r="D187" s="31" t="s">
        <v>21</v>
      </c>
      <c r="E187" s="32" t="n">
        <v>-30000</v>
      </c>
      <c r="F187" s="32" t="n">
        <v>-30000</v>
      </c>
      <c r="G187" s="33" t="n">
        <v>0</v>
      </c>
      <c r="H187" s="34" t="n">
        <v>0</v>
      </c>
      <c r="I187" s="37" t="n">
        <v>325205</v>
      </c>
    </row>
    <row r="188" customFormat="false" ht="15.75" hidden="false" customHeight="false" outlineLevel="2" collapsed="false">
      <c r="A188" s="29" t="n">
        <v>36727</v>
      </c>
      <c r="B188" s="30" t="s">
        <v>26</v>
      </c>
      <c r="C188" s="30" t="s">
        <v>24</v>
      </c>
      <c r="D188" s="31" t="s">
        <v>21</v>
      </c>
      <c r="E188" s="32" t="n">
        <v>-30000</v>
      </c>
      <c r="F188" s="32" t="n">
        <v>-30000</v>
      </c>
      <c r="G188" s="33" t="n">
        <v>0</v>
      </c>
      <c r="H188" s="34" t="n">
        <v>0</v>
      </c>
      <c r="I188" s="37" t="n">
        <v>325200</v>
      </c>
    </row>
    <row r="189" customFormat="false" ht="15.75" hidden="false" customHeight="false" outlineLevel="2" collapsed="false">
      <c r="A189" s="29" t="n">
        <v>36728</v>
      </c>
      <c r="B189" s="30" t="s">
        <v>26</v>
      </c>
      <c r="C189" s="30" t="s">
        <v>24</v>
      </c>
      <c r="D189" s="31" t="s">
        <v>21</v>
      </c>
      <c r="E189" s="32" t="n">
        <v>-30000</v>
      </c>
      <c r="F189" s="32" t="n">
        <v>-30000</v>
      </c>
      <c r="G189" s="33" t="n">
        <v>0</v>
      </c>
      <c r="H189" s="34" t="n">
        <v>0</v>
      </c>
      <c r="I189" s="37" t="n">
        <v>325203</v>
      </c>
    </row>
    <row r="190" customFormat="false" ht="15.75" hidden="false" customHeight="false" outlineLevel="2" collapsed="false">
      <c r="A190" s="29" t="n">
        <v>36708</v>
      </c>
      <c r="B190" s="30" t="s">
        <v>26</v>
      </c>
      <c r="C190" s="30" t="s">
        <v>24</v>
      </c>
      <c r="D190" s="31" t="s">
        <v>21</v>
      </c>
      <c r="E190" s="32" t="n">
        <v>-30000</v>
      </c>
      <c r="F190" s="32" t="n">
        <v>-30000</v>
      </c>
      <c r="G190" s="33" t="n">
        <v>0</v>
      </c>
      <c r="H190" s="34" t="n">
        <v>0</v>
      </c>
      <c r="I190" s="30" t="n">
        <v>340114</v>
      </c>
    </row>
    <row r="191" customFormat="false" ht="15.75" hidden="false" customHeight="false" outlineLevel="2" collapsed="false">
      <c r="A191" s="29" t="n">
        <v>36710</v>
      </c>
      <c r="B191" s="30" t="s">
        <v>26</v>
      </c>
      <c r="C191" s="30" t="s">
        <v>24</v>
      </c>
      <c r="D191" s="31" t="s">
        <v>21</v>
      </c>
      <c r="E191" s="32" t="n">
        <v>-30000</v>
      </c>
      <c r="F191" s="32" t="n">
        <v>-30000</v>
      </c>
      <c r="G191" s="33" t="n">
        <v>0</v>
      </c>
      <c r="H191" s="34" t="n">
        <v>0</v>
      </c>
      <c r="I191" s="30" t="n">
        <v>340121</v>
      </c>
    </row>
    <row r="192" customFormat="false" ht="15.75" hidden="false" customHeight="false" outlineLevel="2" collapsed="false">
      <c r="A192" s="29" t="n">
        <v>36709</v>
      </c>
      <c r="B192" s="30" t="s">
        <v>26</v>
      </c>
      <c r="C192" s="30" t="s">
        <v>24</v>
      </c>
      <c r="D192" s="31" t="s">
        <v>21</v>
      </c>
      <c r="E192" s="32" t="n">
        <v>-30000</v>
      </c>
      <c r="F192" s="32" t="n">
        <v>-30000</v>
      </c>
      <c r="G192" s="33" t="n">
        <v>0</v>
      </c>
      <c r="H192" s="34" t="n">
        <v>0</v>
      </c>
      <c r="I192" s="30" t="n">
        <v>340119</v>
      </c>
    </row>
    <row r="193" customFormat="false" ht="15.75" hidden="false" customHeight="false" outlineLevel="2" collapsed="false">
      <c r="A193" s="29" t="n">
        <v>36731</v>
      </c>
      <c r="B193" s="30" t="s">
        <v>26</v>
      </c>
      <c r="C193" s="30" t="s">
        <v>24</v>
      </c>
      <c r="D193" s="31" t="s">
        <v>21</v>
      </c>
      <c r="E193" s="32" t="n">
        <v>-30000</v>
      </c>
      <c r="F193" s="32" t="n">
        <v>-30000</v>
      </c>
      <c r="G193" s="33" t="n">
        <v>0</v>
      </c>
      <c r="H193" s="34" t="n">
        <v>0</v>
      </c>
      <c r="I193" s="30" t="n">
        <v>341974</v>
      </c>
    </row>
    <row r="194" customFormat="false" ht="15.75" hidden="false" customHeight="false" outlineLevel="2" collapsed="false">
      <c r="A194" s="29" t="n">
        <v>36711</v>
      </c>
      <c r="B194" s="30" t="s">
        <v>26</v>
      </c>
      <c r="C194" s="30" t="s">
        <v>24</v>
      </c>
      <c r="D194" s="31" t="s">
        <v>21</v>
      </c>
      <c r="E194" s="32" t="n">
        <v>-30000</v>
      </c>
      <c r="F194" s="32" t="n">
        <v>-30000</v>
      </c>
      <c r="G194" s="33" t="n">
        <v>0</v>
      </c>
      <c r="H194" s="34" t="n">
        <v>0</v>
      </c>
      <c r="I194" s="30" t="n">
        <v>340122</v>
      </c>
    </row>
    <row r="195" customFormat="false" ht="15.75" hidden="false" customHeight="false" outlineLevel="2" collapsed="false">
      <c r="A195" s="29" t="n">
        <v>36712</v>
      </c>
      <c r="B195" s="30" t="s">
        <v>26</v>
      </c>
      <c r="C195" s="30" t="s">
        <v>24</v>
      </c>
      <c r="D195" s="31" t="s">
        <v>21</v>
      </c>
      <c r="E195" s="32" t="n">
        <v>-30000</v>
      </c>
      <c r="F195" s="32" t="n">
        <v>-30000</v>
      </c>
      <c r="G195" s="33" t="n">
        <v>0</v>
      </c>
      <c r="H195" s="34" t="n">
        <v>0</v>
      </c>
      <c r="I195" s="30" t="n">
        <v>340123</v>
      </c>
    </row>
    <row r="196" customFormat="false" ht="15.75" hidden="false" customHeight="false" outlineLevel="2" collapsed="false">
      <c r="A196" s="29" t="n">
        <v>36714</v>
      </c>
      <c r="B196" s="30" t="s">
        <v>26</v>
      </c>
      <c r="C196" s="30" t="s">
        <v>24</v>
      </c>
      <c r="D196" s="31" t="s">
        <v>21</v>
      </c>
      <c r="E196" s="32" t="n">
        <v>-30000</v>
      </c>
      <c r="F196" s="32" t="n">
        <v>-30000</v>
      </c>
      <c r="G196" s="33" t="n">
        <v>0</v>
      </c>
      <c r="H196" s="34" t="n">
        <v>0</v>
      </c>
      <c r="I196" s="30" t="n">
        <v>340125</v>
      </c>
    </row>
    <row r="197" customFormat="false" ht="15.75" hidden="false" customHeight="false" outlineLevel="2" collapsed="false">
      <c r="A197" s="29" t="n">
        <v>36715</v>
      </c>
      <c r="B197" s="30" t="s">
        <v>26</v>
      </c>
      <c r="C197" s="30" t="s">
        <v>24</v>
      </c>
      <c r="D197" s="31" t="s">
        <v>21</v>
      </c>
      <c r="E197" s="32" t="n">
        <v>-30000</v>
      </c>
      <c r="F197" s="32" t="n">
        <v>-30000</v>
      </c>
      <c r="G197" s="33" t="n">
        <v>0</v>
      </c>
      <c r="H197" s="34" t="n">
        <v>0</v>
      </c>
      <c r="I197" s="30" t="n">
        <v>332050</v>
      </c>
    </row>
    <row r="198" customFormat="false" ht="15.75" hidden="false" customHeight="false" outlineLevel="2" collapsed="false">
      <c r="A198" s="29" t="n">
        <v>36713</v>
      </c>
      <c r="B198" s="30" t="s">
        <v>26</v>
      </c>
      <c r="C198" s="30" t="s">
        <v>24</v>
      </c>
      <c r="D198" s="31" t="s">
        <v>21</v>
      </c>
      <c r="E198" s="32" t="n">
        <v>-30000</v>
      </c>
      <c r="F198" s="32" t="n">
        <v>-30000</v>
      </c>
      <c r="G198" s="33" t="n">
        <v>0</v>
      </c>
      <c r="H198" s="34" t="n">
        <v>0</v>
      </c>
      <c r="I198" s="30" t="n">
        <v>340120</v>
      </c>
    </row>
    <row r="199" customFormat="false" ht="15.75" hidden="false" customHeight="false" outlineLevel="2" collapsed="false">
      <c r="A199" s="29" t="n">
        <v>36718</v>
      </c>
      <c r="B199" s="30" t="s">
        <v>26</v>
      </c>
      <c r="C199" s="30" t="s">
        <v>24</v>
      </c>
      <c r="D199" s="31" t="s">
        <v>21</v>
      </c>
      <c r="E199" s="32" t="n">
        <v>-5000</v>
      </c>
      <c r="F199" s="32" t="n">
        <f aca="false">+E199*5</f>
        <v>-25000</v>
      </c>
      <c r="G199" s="33" t="n">
        <v>0</v>
      </c>
      <c r="H199" s="34" t="n">
        <f aca="false">IF(F199&gt;0,((F199*G199)*-1),((F199*G199)*-1))</f>
        <v>0</v>
      </c>
      <c r="I199" s="30" t="n">
        <v>320235</v>
      </c>
    </row>
    <row r="200" customFormat="false" ht="15.75" hidden="false" customHeight="false" outlineLevel="2" collapsed="false">
      <c r="A200" s="29" t="n">
        <v>36713</v>
      </c>
      <c r="B200" s="30" t="s">
        <v>26</v>
      </c>
      <c r="C200" s="30" t="s">
        <v>24</v>
      </c>
      <c r="D200" s="31" t="s">
        <v>21</v>
      </c>
      <c r="E200" s="32" t="n">
        <v>-20000</v>
      </c>
      <c r="F200" s="32" t="n">
        <v>-20000</v>
      </c>
      <c r="G200" s="33" t="n">
        <v>0</v>
      </c>
      <c r="H200" s="34" t="n">
        <f aca="false">IF(F200&gt;0,((F200*G200)*-1),((F200*G200)*-1))</f>
        <v>0</v>
      </c>
      <c r="I200" s="30" t="n">
        <v>323716</v>
      </c>
    </row>
    <row r="201" customFormat="false" ht="15.75" hidden="false" customHeight="false" outlineLevel="2" collapsed="false">
      <c r="A201" s="29" t="n">
        <v>36714</v>
      </c>
      <c r="B201" s="30" t="s">
        <v>26</v>
      </c>
      <c r="C201" s="30" t="s">
        <v>24</v>
      </c>
      <c r="D201" s="31" t="s">
        <v>21</v>
      </c>
      <c r="E201" s="32" t="n">
        <v>-20000</v>
      </c>
      <c r="F201" s="32" t="n">
        <v>-20000</v>
      </c>
      <c r="G201" s="33" t="n">
        <v>0</v>
      </c>
      <c r="H201" s="34" t="n">
        <f aca="false">IF(F201&gt;0,((F201*G201)*-1),((F201*G201)*-1))</f>
        <v>0</v>
      </c>
      <c r="I201" s="30" t="n">
        <v>343496</v>
      </c>
    </row>
    <row r="202" customFormat="false" ht="15.75" hidden="false" customHeight="false" outlineLevel="2" collapsed="false">
      <c r="A202" s="29" t="n">
        <v>36715</v>
      </c>
      <c r="B202" s="30" t="s">
        <v>26</v>
      </c>
      <c r="C202" s="30" t="s">
        <v>24</v>
      </c>
      <c r="D202" s="31" t="s">
        <v>21</v>
      </c>
      <c r="E202" s="32" t="n">
        <v>-20000</v>
      </c>
      <c r="F202" s="32" t="n">
        <v>-20000</v>
      </c>
      <c r="G202" s="33" t="n">
        <v>0</v>
      </c>
      <c r="H202" s="34" t="n">
        <f aca="false">IF(F202&gt;0,((F202*G202)*-1),((F202*G202)*-1))</f>
        <v>0</v>
      </c>
      <c r="I202" s="30" t="n">
        <v>345132</v>
      </c>
    </row>
    <row r="203" customFormat="false" ht="15.75" hidden="false" customHeight="false" outlineLevel="2" collapsed="false">
      <c r="A203" s="29" t="n">
        <v>36716</v>
      </c>
      <c r="B203" s="30" t="s">
        <v>26</v>
      </c>
      <c r="C203" s="30" t="s">
        <v>24</v>
      </c>
      <c r="D203" s="31" t="s">
        <v>21</v>
      </c>
      <c r="E203" s="32" t="n">
        <v>-20000</v>
      </c>
      <c r="F203" s="32" t="n">
        <v>-20000</v>
      </c>
      <c r="G203" s="33" t="n">
        <v>0</v>
      </c>
      <c r="H203" s="34" t="n">
        <f aca="false">IF(F203&gt;0,((F203*G203)*-1),((F203*G203)*-1))</f>
        <v>0</v>
      </c>
      <c r="I203" s="30" t="n">
        <v>346903</v>
      </c>
    </row>
    <row r="204" customFormat="false" ht="15.75" hidden="false" customHeight="false" outlineLevel="2" collapsed="false">
      <c r="A204" s="29" t="n">
        <v>36721</v>
      </c>
      <c r="B204" s="30" t="s">
        <v>26</v>
      </c>
      <c r="C204" s="30" t="s">
        <v>24</v>
      </c>
      <c r="D204" s="31" t="s">
        <v>21</v>
      </c>
      <c r="E204" s="32" t="n">
        <v>-20000</v>
      </c>
      <c r="F204" s="32" t="n">
        <v>-100000</v>
      </c>
      <c r="G204" s="33" t="n">
        <v>0</v>
      </c>
      <c r="H204" s="34" t="n">
        <f aca="false">IF(F204&gt;0,((F204*G204)*-1),((F204*G204)*-1))</f>
        <v>0</v>
      </c>
      <c r="I204" s="30" t="n">
        <v>320232</v>
      </c>
    </row>
    <row r="205" customFormat="false" ht="15.75" hidden="false" customHeight="false" outlineLevel="2" collapsed="false">
      <c r="A205" s="29" t="n">
        <v>36725</v>
      </c>
      <c r="B205" s="30" t="s">
        <v>26</v>
      </c>
      <c r="C205" s="30" t="s">
        <v>24</v>
      </c>
      <c r="D205" s="31" t="s">
        <v>21</v>
      </c>
      <c r="E205" s="32" t="n">
        <v>-5487</v>
      </c>
      <c r="F205" s="32" t="n">
        <f aca="false">+E205*3</f>
        <v>-16461</v>
      </c>
      <c r="G205" s="33" t="n">
        <v>0</v>
      </c>
      <c r="H205" s="34" t="n">
        <f aca="false">IF(F205&gt;0,((F205*G205)*-1),((F205*G205)*-1))</f>
        <v>0</v>
      </c>
      <c r="I205" s="30" t="n">
        <v>348490</v>
      </c>
    </row>
    <row r="206" customFormat="false" ht="15.75" hidden="false" customHeight="false" outlineLevel="2" collapsed="false">
      <c r="A206" s="29" t="n">
        <v>36724</v>
      </c>
      <c r="B206" s="30" t="s">
        <v>26</v>
      </c>
      <c r="C206" s="30" t="s">
        <v>24</v>
      </c>
      <c r="D206" s="31" t="s">
        <v>21</v>
      </c>
      <c r="E206" s="32" t="n">
        <v>-15815</v>
      </c>
      <c r="F206" s="32" t="n">
        <v>-15815</v>
      </c>
      <c r="G206" s="33" t="n">
        <v>0</v>
      </c>
      <c r="H206" s="34" t="n">
        <f aca="false">IF(F206&gt;0,((F206*G206)*-1),((F206*G206)*-1))</f>
        <v>0</v>
      </c>
      <c r="I206" s="30" t="n">
        <v>323731</v>
      </c>
    </row>
    <row r="207" customFormat="false" ht="15.75" hidden="false" customHeight="false" outlineLevel="2" collapsed="false">
      <c r="A207" s="29" t="n">
        <v>36708</v>
      </c>
      <c r="B207" s="30" t="s">
        <v>26</v>
      </c>
      <c r="C207" s="30" t="s">
        <v>24</v>
      </c>
      <c r="D207" s="31" t="s">
        <v>21</v>
      </c>
      <c r="E207" s="32" t="n">
        <v>-3000</v>
      </c>
      <c r="F207" s="32" t="n">
        <v>-15000</v>
      </c>
      <c r="G207" s="33" t="n">
        <v>0</v>
      </c>
      <c r="H207" s="34" t="n">
        <f aca="false">IF(F207&gt;0,((F207*G207)*-1),((F207*G207)*-1))</f>
        <v>0</v>
      </c>
      <c r="I207" s="30" t="n">
        <v>320234</v>
      </c>
    </row>
    <row r="208" customFormat="false" ht="15.75" hidden="false" customHeight="false" outlineLevel="2" collapsed="false">
      <c r="A208" s="29" t="n">
        <v>36708</v>
      </c>
      <c r="B208" s="30" t="s">
        <v>26</v>
      </c>
      <c r="C208" s="30" t="s">
        <v>24</v>
      </c>
      <c r="D208" s="31" t="s">
        <v>21</v>
      </c>
      <c r="E208" s="32" t="n">
        <v>-15000</v>
      </c>
      <c r="F208" s="32" t="n">
        <v>-15000</v>
      </c>
      <c r="G208" s="33" t="n">
        <v>0</v>
      </c>
      <c r="H208" s="34" t="n">
        <f aca="false">IF(F208&gt;0,((F208*G208)*-1),((F208*G208)*-1))</f>
        <v>0</v>
      </c>
      <c r="I208" s="30" t="n">
        <v>329265</v>
      </c>
    </row>
    <row r="209" customFormat="false" ht="15.75" hidden="false" customHeight="false" outlineLevel="2" collapsed="false">
      <c r="A209" s="29" t="n">
        <v>36723</v>
      </c>
      <c r="B209" s="30" t="s">
        <v>26</v>
      </c>
      <c r="C209" s="30" t="s">
        <v>24</v>
      </c>
      <c r="D209" s="31" t="s">
        <v>21</v>
      </c>
      <c r="E209" s="32" t="n">
        <v>-5000</v>
      </c>
      <c r="F209" s="32" t="n">
        <f aca="false">+E209*3</f>
        <v>-15000</v>
      </c>
      <c r="G209" s="33" t="n">
        <v>0</v>
      </c>
      <c r="H209" s="34" t="n">
        <f aca="false">IF(F209&gt;0,((F209*G209)*-1),((F209*G209)*-1))</f>
        <v>0</v>
      </c>
      <c r="I209" s="30" t="n">
        <v>348488</v>
      </c>
    </row>
    <row r="210" customFormat="false" ht="15.75" hidden="false" customHeight="false" outlineLevel="2" collapsed="false">
      <c r="A210" s="29" t="n">
        <v>36717</v>
      </c>
      <c r="B210" s="30" t="s">
        <v>26</v>
      </c>
      <c r="C210" s="30" t="s">
        <v>24</v>
      </c>
      <c r="D210" s="31" t="s">
        <v>21</v>
      </c>
      <c r="E210" s="32" t="n">
        <v>-2111</v>
      </c>
      <c r="F210" s="32" t="n">
        <f aca="false">+E210*5</f>
        <v>-10555</v>
      </c>
      <c r="G210" s="33" t="n">
        <v>0</v>
      </c>
      <c r="H210" s="34" t="n">
        <f aca="false">IF(F210&gt;0,((F210*G210)*-1),((F210*G210)*-1))</f>
        <v>0</v>
      </c>
      <c r="I210" s="30" t="n">
        <v>320233</v>
      </c>
    </row>
    <row r="211" customFormat="false" ht="15.75" hidden="false" customHeight="false" outlineLevel="2" collapsed="false">
      <c r="A211" s="29" t="n">
        <v>36732</v>
      </c>
      <c r="B211" s="30" t="s">
        <v>26</v>
      </c>
      <c r="C211" s="30" t="s">
        <v>24</v>
      </c>
      <c r="D211" s="31" t="s">
        <v>21</v>
      </c>
      <c r="E211" s="32" t="n">
        <v>-10000</v>
      </c>
      <c r="F211" s="32" t="n">
        <v>-10000</v>
      </c>
      <c r="G211" s="33" t="n">
        <v>0</v>
      </c>
      <c r="H211" s="34" t="n">
        <f aca="false">IF(F211&gt;0,((F211*G211)*-1),((F211*G211)*-1))</f>
        <v>0</v>
      </c>
      <c r="I211" s="30" t="n">
        <v>345134</v>
      </c>
    </row>
    <row r="212" customFormat="false" ht="15.75" hidden="false" customHeight="false" outlineLevel="2" collapsed="false">
      <c r="A212" s="29" t="n">
        <v>36732</v>
      </c>
      <c r="B212" s="30" t="s">
        <v>26</v>
      </c>
      <c r="C212" s="30" t="s">
        <v>24</v>
      </c>
      <c r="D212" s="31" t="s">
        <v>21</v>
      </c>
      <c r="E212" s="32" t="n">
        <v>-10000</v>
      </c>
      <c r="F212" s="32" t="n">
        <v>-10000</v>
      </c>
      <c r="G212" s="33" t="n">
        <v>0</v>
      </c>
      <c r="H212" s="34" t="n">
        <f aca="false">IF(F212&gt;0,((F212*G212)*-1),((F212*G212)*-1))</f>
        <v>0</v>
      </c>
      <c r="I212" s="30" t="n">
        <v>345136</v>
      </c>
    </row>
    <row r="213" customFormat="false" ht="15.75" hidden="false" customHeight="false" outlineLevel="2" collapsed="false">
      <c r="A213" s="29" t="n">
        <v>36732</v>
      </c>
      <c r="B213" s="30" t="s">
        <v>26</v>
      </c>
      <c r="C213" s="30" t="s">
        <v>24</v>
      </c>
      <c r="D213" s="31" t="s">
        <v>21</v>
      </c>
      <c r="E213" s="32" t="n">
        <v>-10000</v>
      </c>
      <c r="F213" s="32" t="n">
        <v>-10000</v>
      </c>
      <c r="G213" s="33" t="n">
        <v>0</v>
      </c>
      <c r="H213" s="34" t="n">
        <f aca="false">IF(F213&gt;0,((F213*G213)*-1),((F213*G213)*-1))</f>
        <v>0</v>
      </c>
      <c r="I213" s="30" t="n">
        <v>343492</v>
      </c>
    </row>
    <row r="214" customFormat="false" ht="15.75" hidden="false" customHeight="false" outlineLevel="2" collapsed="false">
      <c r="A214" s="29" t="n">
        <v>36732</v>
      </c>
      <c r="B214" s="30" t="s">
        <v>26</v>
      </c>
      <c r="C214" s="30" t="s">
        <v>24</v>
      </c>
      <c r="D214" s="31" t="s">
        <v>21</v>
      </c>
      <c r="E214" s="32" t="n">
        <v>-10000</v>
      </c>
      <c r="F214" s="32" t="n">
        <v>-10000</v>
      </c>
      <c r="G214" s="33" t="n">
        <v>0</v>
      </c>
      <c r="H214" s="34" t="n">
        <f aca="false">IF(F214&gt;0,((F214*G214)*-1),((F214*G214)*-1))</f>
        <v>0</v>
      </c>
      <c r="I214" s="30" t="n">
        <v>345140</v>
      </c>
    </row>
    <row r="215" customFormat="false" ht="15.75" hidden="false" customHeight="false" outlineLevel="2" collapsed="false">
      <c r="A215" s="29" t="n">
        <v>36732</v>
      </c>
      <c r="B215" s="30" t="s">
        <v>26</v>
      </c>
      <c r="C215" s="30" t="s">
        <v>24</v>
      </c>
      <c r="D215" s="31" t="s">
        <v>21</v>
      </c>
      <c r="E215" s="32" t="n">
        <v>-10000</v>
      </c>
      <c r="F215" s="32" t="n">
        <v>-10000</v>
      </c>
      <c r="G215" s="33" t="n">
        <v>0</v>
      </c>
      <c r="H215" s="34" t="n">
        <f aca="false">IF(F215&gt;0,((F215*G215)*-1),((F215*G215)*-1))</f>
        <v>0</v>
      </c>
      <c r="I215" s="30" t="n">
        <v>343489</v>
      </c>
    </row>
    <row r="216" customFormat="false" ht="15.75" hidden="false" customHeight="false" outlineLevel="2" collapsed="false">
      <c r="A216" s="29" t="n">
        <v>36732</v>
      </c>
      <c r="B216" s="30" t="s">
        <v>26</v>
      </c>
      <c r="C216" s="30" t="s">
        <v>24</v>
      </c>
      <c r="D216" s="31" t="s">
        <v>21</v>
      </c>
      <c r="E216" s="32" t="n">
        <v>-10000</v>
      </c>
      <c r="F216" s="32" t="n">
        <v>-10000</v>
      </c>
      <c r="G216" s="33" t="n">
        <v>0</v>
      </c>
      <c r="H216" s="34" t="n">
        <f aca="false">IF(F216&gt;0,((F216*G216)*-1),((F216*G216)*-1))</f>
        <v>0</v>
      </c>
      <c r="I216" s="30" t="n">
        <v>343491</v>
      </c>
    </row>
    <row r="217" customFormat="false" ht="15.75" hidden="false" customHeight="false" outlineLevel="2" collapsed="false">
      <c r="A217" s="29" t="n">
        <v>36732</v>
      </c>
      <c r="B217" s="30" t="s">
        <v>26</v>
      </c>
      <c r="C217" s="30" t="s">
        <v>24</v>
      </c>
      <c r="D217" s="31" t="s">
        <v>21</v>
      </c>
      <c r="E217" s="32" t="n">
        <v>-10000</v>
      </c>
      <c r="F217" s="32" t="n">
        <v>-10000</v>
      </c>
      <c r="G217" s="33" t="n">
        <v>0</v>
      </c>
      <c r="H217" s="34" t="n">
        <f aca="false">IF(F217&gt;0,((F217*G217)*-1),((F217*G217)*-1))</f>
        <v>0</v>
      </c>
      <c r="I217" s="30" t="n">
        <v>343493</v>
      </c>
    </row>
    <row r="218" customFormat="false" ht="15.75" hidden="false" customHeight="false" outlineLevel="2" collapsed="false">
      <c r="A218" s="29" t="n">
        <v>36732</v>
      </c>
      <c r="B218" s="30" t="s">
        <v>26</v>
      </c>
      <c r="C218" s="30" t="s">
        <v>24</v>
      </c>
      <c r="D218" s="31" t="s">
        <v>21</v>
      </c>
      <c r="E218" s="32" t="n">
        <v>-10000</v>
      </c>
      <c r="F218" s="32" t="n">
        <v>-10000</v>
      </c>
      <c r="G218" s="33" t="n">
        <v>0</v>
      </c>
      <c r="H218" s="34" t="n">
        <f aca="false">IF(F218&gt;0,((F218*G218)*-1),((F218*G218)*-1))</f>
        <v>0</v>
      </c>
      <c r="I218" s="30" t="n">
        <v>345133</v>
      </c>
    </row>
    <row r="219" customFormat="false" ht="15.75" hidden="false" customHeight="false" outlineLevel="2" collapsed="false">
      <c r="A219" s="29" t="n">
        <v>36732</v>
      </c>
      <c r="B219" s="30" t="s">
        <v>26</v>
      </c>
      <c r="C219" s="30" t="s">
        <v>24</v>
      </c>
      <c r="D219" s="31" t="s">
        <v>21</v>
      </c>
      <c r="E219" s="32" t="n">
        <v>-10000</v>
      </c>
      <c r="F219" s="32" t="n">
        <v>-10000</v>
      </c>
      <c r="G219" s="33" t="n">
        <v>0</v>
      </c>
      <c r="H219" s="34" t="n">
        <f aca="false">IF(F219&gt;0,((F219*G219)*-1),((F219*G219)*-1))</f>
        <v>0</v>
      </c>
      <c r="I219" s="30" t="n">
        <v>345141</v>
      </c>
    </row>
    <row r="220" customFormat="false" ht="15.75" hidden="false" customHeight="false" outlineLevel="2" collapsed="false">
      <c r="A220" s="29" t="n">
        <v>36732</v>
      </c>
      <c r="B220" s="30" t="s">
        <v>26</v>
      </c>
      <c r="C220" s="30" t="s">
        <v>24</v>
      </c>
      <c r="D220" s="31" t="s">
        <v>21</v>
      </c>
      <c r="E220" s="32" t="n">
        <v>-10000</v>
      </c>
      <c r="F220" s="32" t="n">
        <v>-10000</v>
      </c>
      <c r="G220" s="33" t="n">
        <v>0</v>
      </c>
      <c r="H220" s="34" t="n">
        <f aca="false">IF(F220&gt;0,((F220*G220)*-1),((F220*G220)*-1))</f>
        <v>0</v>
      </c>
      <c r="I220" s="30" t="n">
        <v>343494</v>
      </c>
    </row>
    <row r="221" customFormat="false" ht="15.75" hidden="false" customHeight="false" outlineLevel="2" collapsed="false">
      <c r="A221" s="29" t="n">
        <v>36732</v>
      </c>
      <c r="B221" s="30" t="s">
        <v>26</v>
      </c>
      <c r="C221" s="30" t="s">
        <v>24</v>
      </c>
      <c r="D221" s="31" t="s">
        <v>21</v>
      </c>
      <c r="E221" s="32" t="n">
        <v>-10000</v>
      </c>
      <c r="F221" s="32" t="n">
        <v>-10000</v>
      </c>
      <c r="G221" s="33" t="n">
        <v>0</v>
      </c>
      <c r="H221" s="34" t="n">
        <f aca="false">IF(F221&gt;0,((F221*G221)*-1),((F221*G221)*-1))</f>
        <v>0</v>
      </c>
      <c r="I221" s="30" t="n">
        <v>345142</v>
      </c>
    </row>
    <row r="222" customFormat="false" ht="15.75" hidden="false" customHeight="false" outlineLevel="2" collapsed="false">
      <c r="A222" s="29" t="n">
        <v>36732</v>
      </c>
      <c r="B222" s="30" t="s">
        <v>26</v>
      </c>
      <c r="C222" s="30" t="s">
        <v>24</v>
      </c>
      <c r="D222" s="31" t="s">
        <v>21</v>
      </c>
      <c r="E222" s="32" t="n">
        <v>-10000</v>
      </c>
      <c r="F222" s="32" t="n">
        <v>-10000</v>
      </c>
      <c r="G222" s="33" t="n">
        <v>0</v>
      </c>
      <c r="H222" s="34" t="n">
        <f aca="false">IF(F222&gt;0,((F222*G222)*-1),((F222*G222)*-1))</f>
        <v>0</v>
      </c>
      <c r="I222" s="30" t="n">
        <v>346888</v>
      </c>
    </row>
    <row r="223" customFormat="false" ht="15.75" hidden="false" customHeight="false" outlineLevel="2" collapsed="false">
      <c r="A223" s="29" t="n">
        <v>36732</v>
      </c>
      <c r="B223" s="30" t="s">
        <v>26</v>
      </c>
      <c r="C223" s="30" t="s">
        <v>24</v>
      </c>
      <c r="D223" s="31" t="s">
        <v>21</v>
      </c>
      <c r="E223" s="32" t="n">
        <v>-10000</v>
      </c>
      <c r="F223" s="32" t="n">
        <v>-10000</v>
      </c>
      <c r="G223" s="33" t="n">
        <v>0</v>
      </c>
      <c r="H223" s="34" t="n">
        <f aca="false">IF(F223&gt;0,((F223*G223)*-1),((F223*G223)*-1))</f>
        <v>0</v>
      </c>
      <c r="I223" s="30" t="n">
        <v>343495</v>
      </c>
    </row>
    <row r="224" customFormat="false" ht="15.75" hidden="false" customHeight="false" outlineLevel="2" collapsed="false">
      <c r="A224" s="29" t="n">
        <v>36732</v>
      </c>
      <c r="B224" s="30" t="s">
        <v>26</v>
      </c>
      <c r="C224" s="30" t="s">
        <v>24</v>
      </c>
      <c r="D224" s="31" t="s">
        <v>21</v>
      </c>
      <c r="E224" s="32" t="n">
        <v>-10000</v>
      </c>
      <c r="F224" s="32" t="n">
        <v>-10000</v>
      </c>
      <c r="G224" s="33" t="n">
        <v>0</v>
      </c>
      <c r="H224" s="34" t="n">
        <f aca="false">IF(F224&gt;0,((F224*G224)*-1),((F224*G224)*-1))</f>
        <v>0</v>
      </c>
      <c r="I224" s="30" t="n">
        <v>341961</v>
      </c>
    </row>
    <row r="225" customFormat="false" ht="15.75" hidden="false" customHeight="false" outlineLevel="2" collapsed="false">
      <c r="A225" s="29" t="n">
        <v>36732</v>
      </c>
      <c r="B225" s="30" t="s">
        <v>26</v>
      </c>
      <c r="C225" s="30" t="s">
        <v>24</v>
      </c>
      <c r="D225" s="31" t="s">
        <v>21</v>
      </c>
      <c r="E225" s="32" t="n">
        <v>-10000</v>
      </c>
      <c r="F225" s="32" t="n">
        <v>-10000</v>
      </c>
      <c r="G225" s="33" t="n">
        <v>0</v>
      </c>
      <c r="H225" s="34" t="n">
        <f aca="false">IF(F225&gt;0,((F225*G225)*-1),((F225*G225)*-1))</f>
        <v>0</v>
      </c>
      <c r="I225" s="30" t="n">
        <v>341973</v>
      </c>
    </row>
    <row r="226" customFormat="false" ht="15.75" hidden="false" customHeight="false" outlineLevel="2" collapsed="false">
      <c r="A226" s="29" t="n">
        <v>36732</v>
      </c>
      <c r="B226" s="30" t="s">
        <v>26</v>
      </c>
      <c r="C226" s="30" t="s">
        <v>24</v>
      </c>
      <c r="D226" s="31" t="s">
        <v>21</v>
      </c>
      <c r="E226" s="32" t="n">
        <v>-10000</v>
      </c>
      <c r="F226" s="32" t="n">
        <v>-10000</v>
      </c>
      <c r="G226" s="33" t="n">
        <v>0</v>
      </c>
      <c r="H226" s="34" t="n">
        <f aca="false">IF(F226&gt;0,((F226*G226)*-1),((F226*G226)*-1))</f>
        <v>0</v>
      </c>
      <c r="I226" s="30" t="n">
        <v>341959</v>
      </c>
    </row>
    <row r="227" customFormat="false" ht="15.75" hidden="false" customHeight="false" outlineLevel="2" collapsed="false">
      <c r="A227" s="29" t="n">
        <v>36732</v>
      </c>
      <c r="B227" s="30" t="s">
        <v>26</v>
      </c>
      <c r="C227" s="30" t="s">
        <v>24</v>
      </c>
      <c r="D227" s="31" t="s">
        <v>21</v>
      </c>
      <c r="E227" s="32" t="n">
        <v>-10000</v>
      </c>
      <c r="F227" s="32" t="n">
        <v>-10000</v>
      </c>
      <c r="G227" s="33" t="n">
        <v>0</v>
      </c>
      <c r="H227" s="34" t="n">
        <f aca="false">IF(F227&gt;0,((F227*G227)*-1),((F227*G227)*-1))</f>
        <v>0</v>
      </c>
      <c r="I227" s="30" t="n">
        <v>341955</v>
      </c>
    </row>
    <row r="228" customFormat="false" ht="15.75" hidden="false" customHeight="false" outlineLevel="2" collapsed="false">
      <c r="A228" s="29" t="n">
        <v>36732</v>
      </c>
      <c r="B228" s="30" t="s">
        <v>26</v>
      </c>
      <c r="C228" s="30" t="s">
        <v>24</v>
      </c>
      <c r="D228" s="31" t="s">
        <v>21</v>
      </c>
      <c r="E228" s="32" t="n">
        <v>-10000</v>
      </c>
      <c r="F228" s="32" t="n">
        <v>-10000</v>
      </c>
      <c r="G228" s="33" t="n">
        <v>0</v>
      </c>
      <c r="H228" s="34" t="n">
        <f aca="false">IF(F228&gt;0,((F228*G228)*-1),((F228*G228)*-1))</f>
        <v>0</v>
      </c>
      <c r="I228" s="30" t="n">
        <v>341957</v>
      </c>
    </row>
    <row r="229" customFormat="false" ht="15.75" hidden="false" customHeight="false" outlineLevel="2" collapsed="false">
      <c r="A229" s="29" t="n">
        <v>36732</v>
      </c>
      <c r="B229" s="30" t="s">
        <v>26</v>
      </c>
      <c r="C229" s="30" t="s">
        <v>24</v>
      </c>
      <c r="D229" s="31" t="s">
        <v>21</v>
      </c>
      <c r="E229" s="32" t="n">
        <v>-10000</v>
      </c>
      <c r="F229" s="32" t="n">
        <v>-10000</v>
      </c>
      <c r="G229" s="33" t="n">
        <v>0</v>
      </c>
      <c r="H229" s="34" t="n">
        <f aca="false">IF(F229&gt;0,((F229*G229)*-1),((F229*G229)*-1))</f>
        <v>0</v>
      </c>
      <c r="I229" s="30" t="n">
        <v>346890</v>
      </c>
    </row>
    <row r="230" customFormat="false" ht="15.75" hidden="false" customHeight="false" outlineLevel="2" collapsed="false">
      <c r="A230" s="29" t="n">
        <v>36732</v>
      </c>
      <c r="B230" s="30" t="s">
        <v>26</v>
      </c>
      <c r="C230" s="30" t="s">
        <v>24</v>
      </c>
      <c r="D230" s="31" t="s">
        <v>21</v>
      </c>
      <c r="E230" s="32" t="n">
        <v>-10000</v>
      </c>
      <c r="F230" s="32" t="n">
        <v>-10000</v>
      </c>
      <c r="G230" s="33" t="n">
        <v>0</v>
      </c>
      <c r="H230" s="34" t="n">
        <f aca="false">IF(F230&gt;0,((F230*G230)*-1),((F230*G230)*-1))</f>
        <v>0</v>
      </c>
      <c r="I230" s="30" t="n">
        <v>346894</v>
      </c>
    </row>
    <row r="231" customFormat="false" ht="15.75" hidden="false" customHeight="false" outlineLevel="2" collapsed="false">
      <c r="A231" s="29" t="n">
        <v>36732</v>
      </c>
      <c r="B231" s="30" t="s">
        <v>26</v>
      </c>
      <c r="C231" s="30" t="s">
        <v>24</v>
      </c>
      <c r="D231" s="31" t="s">
        <v>21</v>
      </c>
      <c r="E231" s="32" t="n">
        <v>-10000</v>
      </c>
      <c r="F231" s="32" t="n">
        <v>-10000</v>
      </c>
      <c r="G231" s="33" t="n">
        <v>0</v>
      </c>
      <c r="H231" s="34" t="n">
        <f aca="false">IF(F231&gt;0,((F231*G231)*-1),((F231*G231)*-1))</f>
        <v>0</v>
      </c>
      <c r="I231" s="30" t="n">
        <v>346889</v>
      </c>
    </row>
    <row r="232" customFormat="false" ht="15.75" hidden="false" customHeight="false" outlineLevel="2" collapsed="false">
      <c r="A232" s="29" t="n">
        <v>36732</v>
      </c>
      <c r="B232" s="30" t="s">
        <v>26</v>
      </c>
      <c r="C232" s="30" t="s">
        <v>24</v>
      </c>
      <c r="D232" s="31" t="s">
        <v>21</v>
      </c>
      <c r="E232" s="32" t="n">
        <v>-10000</v>
      </c>
      <c r="F232" s="32" t="n">
        <v>-10000</v>
      </c>
      <c r="G232" s="33" t="n">
        <v>0</v>
      </c>
      <c r="H232" s="34" t="n">
        <f aca="false">IF(F232&gt;0,((F232*G232)*-1),((F232*G232)*-1))</f>
        <v>0</v>
      </c>
      <c r="I232" s="30" t="n">
        <v>346892</v>
      </c>
    </row>
    <row r="233" customFormat="false" ht="15.75" hidden="false" customHeight="false" outlineLevel="2" collapsed="false">
      <c r="A233" s="29" t="n">
        <v>36732</v>
      </c>
      <c r="B233" s="30" t="s">
        <v>26</v>
      </c>
      <c r="C233" s="30" t="s">
        <v>24</v>
      </c>
      <c r="D233" s="31" t="s">
        <v>21</v>
      </c>
      <c r="E233" s="32" t="n">
        <v>-10000</v>
      </c>
      <c r="F233" s="32" t="n">
        <v>-10000</v>
      </c>
      <c r="G233" s="33" t="n">
        <v>0</v>
      </c>
      <c r="H233" s="34" t="n">
        <f aca="false">IF(F233&gt;0,((F233*G233)*-1),((F233*G233)*-1))</f>
        <v>0</v>
      </c>
      <c r="I233" s="30" t="n">
        <v>336749</v>
      </c>
    </row>
    <row r="234" customFormat="false" ht="15.75" hidden="false" customHeight="false" outlineLevel="2" collapsed="false">
      <c r="A234" s="29" t="n">
        <v>36732</v>
      </c>
      <c r="B234" s="30" t="s">
        <v>26</v>
      </c>
      <c r="C234" s="30" t="s">
        <v>24</v>
      </c>
      <c r="D234" s="31" t="s">
        <v>21</v>
      </c>
      <c r="E234" s="32" t="n">
        <v>-10000</v>
      </c>
      <c r="F234" s="32" t="n">
        <v>-10000</v>
      </c>
      <c r="G234" s="33" t="n">
        <v>0</v>
      </c>
      <c r="H234" s="34" t="n">
        <f aca="false">IF(F234&gt;0,((F234*G234)*-1),((F234*G234)*-1))</f>
        <v>0</v>
      </c>
      <c r="I234" s="30" t="n">
        <v>329263</v>
      </c>
    </row>
    <row r="235" customFormat="false" ht="15.75" hidden="false" customHeight="false" outlineLevel="2" collapsed="false">
      <c r="A235" s="29" t="n">
        <v>36732</v>
      </c>
      <c r="B235" s="30" t="s">
        <v>26</v>
      </c>
      <c r="C235" s="30" t="s">
        <v>24</v>
      </c>
      <c r="D235" s="31" t="s">
        <v>21</v>
      </c>
      <c r="E235" s="32" t="n">
        <v>-10000</v>
      </c>
      <c r="F235" s="32" t="n">
        <v>-10000</v>
      </c>
      <c r="G235" s="33" t="n">
        <v>0</v>
      </c>
      <c r="H235" s="34" t="n">
        <f aca="false">IF(F235&gt;0,((F235*G235)*-1),((F235*G235)*-1))</f>
        <v>0</v>
      </c>
      <c r="I235" s="30" t="n">
        <v>329264</v>
      </c>
    </row>
    <row r="236" customFormat="false" ht="15.75" hidden="false" customHeight="false" outlineLevel="2" collapsed="false">
      <c r="A236" s="29" t="n">
        <v>36732</v>
      </c>
      <c r="B236" s="30" t="s">
        <v>26</v>
      </c>
      <c r="C236" s="30" t="s">
        <v>24</v>
      </c>
      <c r="D236" s="31" t="s">
        <v>21</v>
      </c>
      <c r="E236" s="32" t="n">
        <v>-10000</v>
      </c>
      <c r="F236" s="32" t="n">
        <v>-10000</v>
      </c>
      <c r="G236" s="33" t="n">
        <v>0</v>
      </c>
      <c r="H236" s="34" t="n">
        <f aca="false">IF(F236&gt;0,((F236*G236)*-1),((F236*G236)*-1))</f>
        <v>0</v>
      </c>
      <c r="I236" s="30" t="n">
        <v>326647</v>
      </c>
    </row>
    <row r="237" customFormat="false" ht="15.75" hidden="false" customHeight="false" outlineLevel="2" collapsed="false">
      <c r="A237" s="29" t="n">
        <v>36732</v>
      </c>
      <c r="B237" s="30" t="s">
        <v>26</v>
      </c>
      <c r="C237" s="30" t="s">
        <v>24</v>
      </c>
      <c r="D237" s="31" t="s">
        <v>21</v>
      </c>
      <c r="E237" s="32" t="n">
        <v>-10000</v>
      </c>
      <c r="F237" s="32" t="n">
        <v>-10000</v>
      </c>
      <c r="G237" s="33" t="n">
        <v>0</v>
      </c>
      <c r="H237" s="34" t="n">
        <f aca="false">IF(F237&gt;0,((F237*G237)*-1),((F237*G237)*-1))</f>
        <v>0</v>
      </c>
      <c r="I237" s="30" t="n">
        <v>336751</v>
      </c>
    </row>
    <row r="238" customFormat="false" ht="15.75" hidden="false" customHeight="false" outlineLevel="2" collapsed="false">
      <c r="A238" s="29" t="n">
        <v>36732</v>
      </c>
      <c r="B238" s="30" t="s">
        <v>26</v>
      </c>
      <c r="C238" s="30" t="s">
        <v>24</v>
      </c>
      <c r="D238" s="31" t="s">
        <v>21</v>
      </c>
      <c r="E238" s="32" t="n">
        <v>-10000</v>
      </c>
      <c r="F238" s="32" t="n">
        <v>-10000</v>
      </c>
      <c r="G238" s="33" t="n">
        <v>0</v>
      </c>
      <c r="H238" s="34" t="n">
        <f aca="false">IF(F238&gt;0,((F238*G238)*-1),((F238*G238)*-1))</f>
        <v>0</v>
      </c>
      <c r="I238" s="30" t="n">
        <v>327914</v>
      </c>
    </row>
    <row r="239" customFormat="false" ht="15.75" hidden="false" customHeight="false" outlineLevel="2" collapsed="false">
      <c r="A239" s="29" t="n">
        <v>36732</v>
      </c>
      <c r="B239" s="30" t="s">
        <v>26</v>
      </c>
      <c r="C239" s="30" t="s">
        <v>24</v>
      </c>
      <c r="D239" s="31" t="s">
        <v>21</v>
      </c>
      <c r="E239" s="32" t="n">
        <v>-10000</v>
      </c>
      <c r="F239" s="32" t="n">
        <v>-10000</v>
      </c>
      <c r="G239" s="33" t="n">
        <v>0</v>
      </c>
      <c r="H239" s="34" t="n">
        <f aca="false">IF(F239&gt;0,((F239*G239)*-1),((F239*G239)*-1))</f>
        <v>0</v>
      </c>
      <c r="I239" s="30" t="n">
        <v>327910</v>
      </c>
    </row>
    <row r="240" customFormat="false" ht="15.75" hidden="false" customHeight="false" outlineLevel="2" collapsed="false">
      <c r="A240" s="29" t="n">
        <v>36732</v>
      </c>
      <c r="B240" s="30" t="s">
        <v>26</v>
      </c>
      <c r="C240" s="30" t="s">
        <v>24</v>
      </c>
      <c r="D240" s="31" t="s">
        <v>21</v>
      </c>
      <c r="E240" s="32" t="n">
        <v>-10000</v>
      </c>
      <c r="F240" s="32" t="n">
        <v>-10000</v>
      </c>
      <c r="G240" s="33" t="n">
        <v>0</v>
      </c>
      <c r="H240" s="34" t="n">
        <f aca="false">IF(F240&gt;0,((F240*G240)*-1),((F240*G240)*-1))</f>
        <v>0</v>
      </c>
      <c r="I240" s="30" t="n">
        <v>326649</v>
      </c>
    </row>
    <row r="241" customFormat="false" ht="15.75" hidden="false" customHeight="false" outlineLevel="2" collapsed="false">
      <c r="A241" s="29" t="n">
        <v>36732</v>
      </c>
      <c r="B241" s="30" t="s">
        <v>26</v>
      </c>
      <c r="C241" s="30" t="s">
        <v>24</v>
      </c>
      <c r="D241" s="31" t="s">
        <v>21</v>
      </c>
      <c r="E241" s="32" t="n">
        <v>-10000</v>
      </c>
      <c r="F241" s="32" t="n">
        <v>-10000</v>
      </c>
      <c r="G241" s="33" t="n">
        <v>0</v>
      </c>
      <c r="H241" s="34" t="n">
        <f aca="false">IF(F241&gt;0,((F241*G241)*-1),((F241*G241)*-1))</f>
        <v>0</v>
      </c>
      <c r="I241" s="30" t="n">
        <v>326648</v>
      </c>
    </row>
    <row r="242" customFormat="false" ht="15.75" hidden="false" customHeight="false" outlineLevel="2" collapsed="false">
      <c r="A242" s="29" t="n">
        <v>36706</v>
      </c>
      <c r="B242" s="30" t="s">
        <v>26</v>
      </c>
      <c r="C242" s="30" t="s">
        <v>24</v>
      </c>
      <c r="D242" s="31" t="s">
        <v>21</v>
      </c>
      <c r="E242" s="32" t="n">
        <v>-10000</v>
      </c>
      <c r="F242" s="32" t="n">
        <v>-10000</v>
      </c>
      <c r="G242" s="33" t="n">
        <v>0</v>
      </c>
      <c r="H242" s="34" t="n">
        <f aca="false">IF(F242&gt;0,((F242*G242)*-1),((F242*G242)*-1))</f>
        <v>0</v>
      </c>
      <c r="I242" s="30" t="n">
        <v>343922</v>
      </c>
    </row>
    <row r="243" customFormat="false" ht="15.75" hidden="false" customHeight="false" outlineLevel="2" collapsed="false">
      <c r="A243" s="29" t="n">
        <v>36732</v>
      </c>
      <c r="B243" s="30" t="s">
        <v>26</v>
      </c>
      <c r="C243" s="30" t="s">
        <v>24</v>
      </c>
      <c r="D243" s="31" t="s">
        <v>21</v>
      </c>
      <c r="E243" s="32" t="n">
        <v>-10000</v>
      </c>
      <c r="F243" s="32" t="n">
        <v>-10000</v>
      </c>
      <c r="G243" s="33" t="n">
        <v>0</v>
      </c>
      <c r="H243" s="34" t="n">
        <f aca="false">IF(F243&gt;0,((F243*G243)*-1),((F243*G243)*-1))</f>
        <v>0</v>
      </c>
      <c r="I243" s="30" t="n">
        <v>326650</v>
      </c>
    </row>
    <row r="244" customFormat="false" ht="15.75" hidden="false" customHeight="false" outlineLevel="2" collapsed="false">
      <c r="A244" s="29" t="n">
        <v>36732</v>
      </c>
      <c r="B244" s="30" t="s">
        <v>26</v>
      </c>
      <c r="C244" s="30" t="s">
        <v>24</v>
      </c>
      <c r="D244" s="31" t="s">
        <v>21</v>
      </c>
      <c r="E244" s="32" t="n">
        <v>-10000</v>
      </c>
      <c r="F244" s="32" t="n">
        <v>-10000</v>
      </c>
      <c r="G244" s="33" t="n">
        <v>0</v>
      </c>
      <c r="H244" s="34" t="n">
        <f aca="false">IF(F244&gt;0,((F244*G244)*-1),((F244*G244)*-1))</f>
        <v>0</v>
      </c>
      <c r="I244" s="30" t="n">
        <v>327912</v>
      </c>
    </row>
    <row r="245" customFormat="false" ht="15.75" hidden="false" customHeight="false" outlineLevel="2" collapsed="false">
      <c r="A245" s="29" t="n">
        <v>36732</v>
      </c>
      <c r="B245" s="30" t="s">
        <v>26</v>
      </c>
      <c r="C245" s="30" t="s">
        <v>24</v>
      </c>
      <c r="D245" s="31" t="s">
        <v>21</v>
      </c>
      <c r="E245" s="32" t="n">
        <v>-10000</v>
      </c>
      <c r="F245" s="32" t="n">
        <v>-10000</v>
      </c>
      <c r="G245" s="33" t="n">
        <v>0</v>
      </c>
      <c r="H245" s="34" t="n">
        <f aca="false">IF(F245&gt;0,((F245*G245)*-1),((F245*G245)*-1))</f>
        <v>0</v>
      </c>
      <c r="I245" s="30" t="n">
        <v>327911</v>
      </c>
    </row>
    <row r="246" customFormat="false" ht="15.75" hidden="false" customHeight="false" outlineLevel="2" collapsed="false">
      <c r="A246" s="29" t="n">
        <v>36732</v>
      </c>
      <c r="B246" s="30" t="s">
        <v>26</v>
      </c>
      <c r="C246" s="30" t="s">
        <v>24</v>
      </c>
      <c r="D246" s="31" t="s">
        <v>21</v>
      </c>
      <c r="E246" s="32" t="n">
        <v>-10000</v>
      </c>
      <c r="F246" s="32" t="n">
        <v>-10000</v>
      </c>
      <c r="G246" s="33" t="n">
        <v>0</v>
      </c>
      <c r="H246" s="34" t="n">
        <f aca="false">IF(F246&gt;0,((F246*G246)*-1),((F246*G246)*-1))</f>
        <v>0</v>
      </c>
      <c r="I246" s="30" t="n">
        <v>327916</v>
      </c>
    </row>
    <row r="247" customFormat="false" ht="15.75" hidden="false" customHeight="false" outlineLevel="2" collapsed="false">
      <c r="A247" s="29" t="n">
        <v>36732</v>
      </c>
      <c r="B247" s="30" t="s">
        <v>26</v>
      </c>
      <c r="C247" s="30" t="s">
        <v>24</v>
      </c>
      <c r="D247" s="31" t="s">
        <v>21</v>
      </c>
      <c r="E247" s="32" t="n">
        <v>-10000</v>
      </c>
      <c r="F247" s="32" t="n">
        <v>-10000</v>
      </c>
      <c r="G247" s="33" t="n">
        <v>0</v>
      </c>
      <c r="H247" s="34" t="n">
        <f aca="false">IF(F247&gt;0,((F247*G247)*-1),((F247*G247)*-1))</f>
        <v>0</v>
      </c>
      <c r="I247" s="30" t="n">
        <v>327919</v>
      </c>
    </row>
    <row r="248" customFormat="false" ht="15.75" hidden="false" customHeight="false" outlineLevel="2" collapsed="false">
      <c r="A248" s="29" t="n">
        <v>36732</v>
      </c>
      <c r="B248" s="30" t="s">
        <v>26</v>
      </c>
      <c r="C248" s="30" t="s">
        <v>24</v>
      </c>
      <c r="D248" s="31" t="s">
        <v>21</v>
      </c>
      <c r="E248" s="32" t="n">
        <v>-10000</v>
      </c>
      <c r="F248" s="32" t="n">
        <v>-10000</v>
      </c>
      <c r="G248" s="33" t="n">
        <v>0</v>
      </c>
      <c r="H248" s="34" t="n">
        <f aca="false">IF(F248&gt;0,((F248*G248)*-1),((F248*G248)*-1))</f>
        <v>0</v>
      </c>
      <c r="I248" s="30" t="n">
        <v>327922</v>
      </c>
    </row>
    <row r="249" customFormat="false" ht="15.75" hidden="false" customHeight="false" outlineLevel="2" collapsed="false">
      <c r="A249" s="29" t="n">
        <v>36732</v>
      </c>
      <c r="B249" s="30" t="s">
        <v>26</v>
      </c>
      <c r="C249" s="30" t="s">
        <v>24</v>
      </c>
      <c r="D249" s="31" t="s">
        <v>21</v>
      </c>
      <c r="E249" s="32" t="n">
        <v>-10000</v>
      </c>
      <c r="F249" s="32" t="n">
        <v>-10000</v>
      </c>
      <c r="G249" s="33" t="n">
        <v>0</v>
      </c>
      <c r="H249" s="34" t="n">
        <f aca="false">IF(F249&gt;0,((F249*G249)*-1),((F249*G249)*-1))</f>
        <v>0</v>
      </c>
      <c r="I249" s="30" t="n">
        <v>327917</v>
      </c>
    </row>
    <row r="250" customFormat="false" ht="15.75" hidden="false" customHeight="false" outlineLevel="2" collapsed="false">
      <c r="A250" s="29" t="n">
        <v>36732</v>
      </c>
      <c r="B250" s="30" t="s">
        <v>26</v>
      </c>
      <c r="C250" s="30" t="s">
        <v>24</v>
      </c>
      <c r="D250" s="31" t="s">
        <v>21</v>
      </c>
      <c r="E250" s="32" t="n">
        <v>-10000</v>
      </c>
      <c r="F250" s="32" t="n">
        <v>-10000</v>
      </c>
      <c r="G250" s="33" t="n">
        <v>0</v>
      </c>
      <c r="H250" s="34" t="n">
        <f aca="false">IF(F250&gt;0,((F250*G250)*-1),((F250*G250)*-1))</f>
        <v>0</v>
      </c>
      <c r="I250" s="30" t="n">
        <v>323717</v>
      </c>
    </row>
    <row r="251" customFormat="false" ht="15.75" hidden="false" customHeight="false" outlineLevel="2" collapsed="false">
      <c r="A251" s="29" t="n">
        <v>36732</v>
      </c>
      <c r="B251" s="30" t="s">
        <v>26</v>
      </c>
      <c r="C251" s="30" t="s">
        <v>24</v>
      </c>
      <c r="D251" s="31" t="s">
        <v>21</v>
      </c>
      <c r="E251" s="32" t="n">
        <v>-10000</v>
      </c>
      <c r="F251" s="32" t="n">
        <v>-10000</v>
      </c>
      <c r="G251" s="33" t="n">
        <v>0</v>
      </c>
      <c r="H251" s="34" t="n">
        <f aca="false">IF(F251&gt;0,((F251*G251)*-1),((F251*G251)*-1))</f>
        <v>0</v>
      </c>
      <c r="I251" s="30" t="n">
        <v>329259</v>
      </c>
    </row>
    <row r="252" customFormat="false" ht="15.75" hidden="false" customHeight="false" outlineLevel="2" collapsed="false">
      <c r="A252" s="29" t="n">
        <v>36732</v>
      </c>
      <c r="B252" s="30" t="s">
        <v>26</v>
      </c>
      <c r="C252" s="30" t="s">
        <v>24</v>
      </c>
      <c r="D252" s="31" t="s">
        <v>21</v>
      </c>
      <c r="E252" s="32" t="n">
        <v>-10000</v>
      </c>
      <c r="F252" s="32" t="n">
        <v>-10000</v>
      </c>
      <c r="G252" s="33" t="n">
        <v>0</v>
      </c>
      <c r="H252" s="34" t="n">
        <f aca="false">IF(F252&gt;0,((F252*G252)*-1),((F252*G252)*-1))</f>
        <v>0</v>
      </c>
      <c r="I252" s="30" t="n">
        <v>323718</v>
      </c>
    </row>
    <row r="253" customFormat="false" ht="15.75" hidden="false" customHeight="false" outlineLevel="2" collapsed="false">
      <c r="A253" s="29" t="n">
        <v>36732</v>
      </c>
      <c r="B253" s="30" t="s">
        <v>26</v>
      </c>
      <c r="C253" s="30" t="s">
        <v>24</v>
      </c>
      <c r="D253" s="31" t="s">
        <v>21</v>
      </c>
      <c r="E253" s="32" t="n">
        <v>-10000</v>
      </c>
      <c r="F253" s="32" t="n">
        <v>-10000</v>
      </c>
      <c r="G253" s="33" t="n">
        <v>0</v>
      </c>
      <c r="H253" s="34" t="n">
        <f aca="false">IF(F253&gt;0,((F253*G253)*-1),((F253*G253)*-1))</f>
        <v>0</v>
      </c>
      <c r="I253" s="30" t="n">
        <v>329260</v>
      </c>
    </row>
    <row r="254" customFormat="false" ht="15.75" hidden="false" customHeight="false" outlineLevel="2" collapsed="false">
      <c r="A254" s="29" t="n">
        <v>36732</v>
      </c>
      <c r="B254" s="30" t="s">
        <v>26</v>
      </c>
      <c r="C254" s="30" t="s">
        <v>24</v>
      </c>
      <c r="D254" s="31" t="s">
        <v>21</v>
      </c>
      <c r="E254" s="32" t="n">
        <v>-10000</v>
      </c>
      <c r="F254" s="32" t="n">
        <v>-10000</v>
      </c>
      <c r="G254" s="33" t="n">
        <v>0</v>
      </c>
      <c r="H254" s="34" t="n">
        <f aca="false">IF(F254&gt;0,((F254*G254)*-1),((F254*G254)*-1))</f>
        <v>0</v>
      </c>
      <c r="I254" s="30" t="n">
        <v>329262</v>
      </c>
    </row>
    <row r="255" customFormat="false" ht="15.75" hidden="false" customHeight="false" outlineLevel="2" collapsed="false">
      <c r="A255" s="29" t="n">
        <v>36732</v>
      </c>
      <c r="B255" s="30" t="s">
        <v>26</v>
      </c>
      <c r="C255" s="30" t="s">
        <v>24</v>
      </c>
      <c r="D255" s="31" t="s">
        <v>21</v>
      </c>
      <c r="E255" s="32" t="n">
        <v>-10000</v>
      </c>
      <c r="F255" s="32" t="n">
        <v>-10000</v>
      </c>
      <c r="G255" s="33" t="n">
        <v>0</v>
      </c>
      <c r="H255" s="34" t="n">
        <f aca="false">IF(F255&gt;0,((F255*G255)*-1),((F255*G255)*-1))</f>
        <v>0</v>
      </c>
      <c r="I255" s="30" t="n">
        <v>329256</v>
      </c>
    </row>
    <row r="256" customFormat="false" ht="15.75" hidden="false" customHeight="false" outlineLevel="2" collapsed="false">
      <c r="A256" s="29" t="n">
        <v>36712</v>
      </c>
      <c r="B256" s="30" t="s">
        <v>26</v>
      </c>
      <c r="C256" s="30" t="s">
        <v>24</v>
      </c>
      <c r="D256" s="31" t="s">
        <v>21</v>
      </c>
      <c r="E256" s="32" t="n">
        <v>-7832</v>
      </c>
      <c r="F256" s="32" t="n">
        <v>-7832</v>
      </c>
      <c r="G256" s="33" t="n">
        <v>0</v>
      </c>
      <c r="H256" s="34" t="n">
        <f aca="false">IF(F256&gt;0,((F256*G256)*-1),((F256*G256)*-1))</f>
        <v>0</v>
      </c>
      <c r="I256" s="30" t="n">
        <v>322136</v>
      </c>
    </row>
    <row r="257" customFormat="false" ht="15.75" hidden="false" customHeight="false" outlineLevel="2" collapsed="false">
      <c r="A257" s="29" t="n">
        <v>36717</v>
      </c>
      <c r="B257" s="30" t="s">
        <v>26</v>
      </c>
      <c r="C257" s="30" t="s">
        <v>24</v>
      </c>
      <c r="D257" s="31" t="s">
        <v>21</v>
      </c>
      <c r="E257" s="32" t="n">
        <v>-5900</v>
      </c>
      <c r="F257" s="32" t="n">
        <v>-5900</v>
      </c>
      <c r="G257" s="33" t="n">
        <v>0</v>
      </c>
      <c r="H257" s="34" t="n">
        <f aca="false">IF(F257&gt;0,((F257*G257)*-1),((F257*G257)*-1))</f>
        <v>0</v>
      </c>
      <c r="I257" s="30" t="n">
        <v>326678</v>
      </c>
    </row>
    <row r="258" customFormat="false" ht="15.75" hidden="false" customHeight="false" outlineLevel="2" collapsed="false">
      <c r="A258" s="29" t="n">
        <v>36719</v>
      </c>
      <c r="B258" s="30" t="s">
        <v>26</v>
      </c>
      <c r="C258" s="30" t="s">
        <v>24</v>
      </c>
      <c r="D258" s="31" t="s">
        <v>21</v>
      </c>
      <c r="E258" s="32" t="n">
        <v>-5487</v>
      </c>
      <c r="F258" s="32" t="n">
        <v>-5487</v>
      </c>
      <c r="G258" s="33" t="n">
        <v>0</v>
      </c>
      <c r="H258" s="34" t="n">
        <f aca="false">IF(F258&gt;0,((F258*G258)*-1),((F258*G258)*-1))</f>
        <v>0</v>
      </c>
      <c r="I258" s="30" t="n">
        <v>329267</v>
      </c>
    </row>
    <row r="259" customFormat="false" ht="15.75" hidden="false" customHeight="false" outlineLevel="2" collapsed="false">
      <c r="A259" s="29" t="n">
        <v>36718</v>
      </c>
      <c r="B259" s="30" t="s">
        <v>26</v>
      </c>
      <c r="C259" s="30" t="s">
        <v>24</v>
      </c>
      <c r="D259" s="31" t="s">
        <v>21</v>
      </c>
      <c r="E259" s="32" t="n">
        <v>-4315</v>
      </c>
      <c r="F259" s="32" t="n">
        <v>-4315</v>
      </c>
      <c r="G259" s="33" t="n">
        <v>0</v>
      </c>
      <c r="H259" s="34" t="n">
        <f aca="false">IF(F259&gt;0,((F259*G259)*-1),((F259*G259)*-1))</f>
        <v>0</v>
      </c>
      <c r="I259" s="30" t="n">
        <v>326654</v>
      </c>
    </row>
    <row r="260" customFormat="false" ht="15.75" hidden="false" customHeight="false" outlineLevel="2" collapsed="false">
      <c r="A260" s="29" t="n">
        <v>36709</v>
      </c>
      <c r="B260" s="30" t="s">
        <v>26</v>
      </c>
      <c r="C260" s="30" t="s">
        <v>24</v>
      </c>
      <c r="D260" s="31" t="s">
        <v>21</v>
      </c>
      <c r="E260" s="32" t="n">
        <v>-487</v>
      </c>
      <c r="F260" s="32" t="n">
        <v>-1461</v>
      </c>
      <c r="G260" s="33" t="n">
        <v>0</v>
      </c>
      <c r="H260" s="34" t="n">
        <f aca="false">IF(F260&gt;0,((F260*G260)*-1),((F260*G260)*-1))</f>
        <v>0</v>
      </c>
      <c r="I260" s="30" t="n">
        <v>340126</v>
      </c>
    </row>
    <row r="261" customFormat="false" ht="15.75" hidden="false" customHeight="false" outlineLevel="1" collapsed="false">
      <c r="A261" s="29"/>
      <c r="B261" s="30"/>
      <c r="C261" s="30" t="s">
        <v>41</v>
      </c>
      <c r="D261" s="31"/>
      <c r="E261" s="32"/>
      <c r="F261" s="32" t="n">
        <f aca="false">SUBTOTAL(9,F166:F260)</f>
        <v>-2552498</v>
      </c>
      <c r="G261" s="33"/>
      <c r="H261" s="34" t="n">
        <f aca="false">SUBTOTAL(9,H166:H260)</f>
        <v>0</v>
      </c>
      <c r="I261" s="30"/>
    </row>
    <row r="262" customFormat="false" ht="15.75" hidden="false" customHeight="false" outlineLevel="2" collapsed="false">
      <c r="A262" s="29" t="n">
        <v>36613</v>
      </c>
      <c r="B262" s="30" t="s">
        <v>26</v>
      </c>
      <c r="C262" s="30" t="s">
        <v>19</v>
      </c>
      <c r="D262" s="31" t="s">
        <v>22</v>
      </c>
      <c r="E262" s="32" t="n">
        <v>8065</v>
      </c>
      <c r="F262" s="32" t="n">
        <f aca="false">+E262*31</f>
        <v>250015</v>
      </c>
      <c r="G262" s="33" t="n">
        <v>0</v>
      </c>
      <c r="H262" s="34" t="n">
        <f aca="false">IF(F262&gt;0,((F262*G262)*-1),((F262*G262)*-1))</f>
        <v>-0</v>
      </c>
      <c r="I262" s="30" t="n">
        <v>233163</v>
      </c>
    </row>
    <row r="263" customFormat="false" ht="15.75" hidden="false" customHeight="false" outlineLevel="2" collapsed="false">
      <c r="A263" s="29" t="n">
        <v>36693</v>
      </c>
      <c r="B263" s="30" t="s">
        <v>26</v>
      </c>
      <c r="C263" s="30" t="s">
        <v>19</v>
      </c>
      <c r="D263" s="31" t="s">
        <v>22</v>
      </c>
      <c r="E263" s="32" t="n">
        <v>951</v>
      </c>
      <c r="F263" s="32" t="n">
        <f aca="false">+E263*31</f>
        <v>29481</v>
      </c>
      <c r="G263" s="33" t="n">
        <v>0</v>
      </c>
      <c r="H263" s="34" t="n">
        <f aca="false">IF(F263&gt;0,((F263*G263)*-1),((F263*G263)*-1))</f>
        <v>-0</v>
      </c>
      <c r="I263" s="30" t="n">
        <v>302214</v>
      </c>
    </row>
    <row r="264" customFormat="false" ht="15.75" hidden="false" customHeight="false" outlineLevel="2" collapsed="false">
      <c r="A264" s="29" t="n">
        <v>36721</v>
      </c>
      <c r="B264" s="30" t="s">
        <v>26</v>
      </c>
      <c r="C264" s="30" t="s">
        <v>19</v>
      </c>
      <c r="D264" s="31" t="s">
        <v>22</v>
      </c>
      <c r="E264" s="32" t="n">
        <v>20000</v>
      </c>
      <c r="F264" s="32" t="n">
        <f aca="false">+E264*3</f>
        <v>60000</v>
      </c>
      <c r="G264" s="33" t="n">
        <v>0</v>
      </c>
      <c r="H264" s="34" t="n">
        <f aca="false">IF(F264&gt;0,((F264*G264)*-1),((F264*G264)*-1))</f>
        <v>-0</v>
      </c>
      <c r="I264" s="30" t="n">
        <v>335500</v>
      </c>
    </row>
    <row r="265" customFormat="false" ht="15.75" hidden="false" customHeight="false" outlineLevel="2" collapsed="false">
      <c r="A265" s="29" t="n">
        <v>36704</v>
      </c>
      <c r="B265" s="30" t="s">
        <v>26</v>
      </c>
      <c r="C265" s="30" t="s">
        <v>19</v>
      </c>
      <c r="D265" s="31" t="s">
        <v>22</v>
      </c>
      <c r="E265" s="32" t="n">
        <v>40000</v>
      </c>
      <c r="F265" s="32" t="n">
        <f aca="false">+E265*31</f>
        <v>1240000</v>
      </c>
      <c r="G265" s="33" t="n">
        <v>0</v>
      </c>
      <c r="H265" s="34" t="n">
        <f aca="false">IF(F265&gt;0,((F265*G265)*-1),((F265*G265)*-1))</f>
        <v>-0</v>
      </c>
      <c r="I265" s="30" t="n">
        <v>314945</v>
      </c>
    </row>
    <row r="266" customFormat="false" ht="15.75" hidden="false" customHeight="false" outlineLevel="1" collapsed="false">
      <c r="A266" s="29"/>
      <c r="B266" s="30"/>
      <c r="C266" s="30" t="s">
        <v>40</v>
      </c>
      <c r="D266" s="31"/>
      <c r="E266" s="32"/>
      <c r="F266" s="32" t="n">
        <f aca="false">SUBTOTAL(9,F262:F265)</f>
        <v>1579496</v>
      </c>
      <c r="G266" s="33"/>
      <c r="H266" s="34" t="n">
        <f aca="false">SUBTOTAL(9,H262:H265)</f>
        <v>0</v>
      </c>
      <c r="I266" s="30"/>
    </row>
    <row r="267" customFormat="false" ht="15.75" hidden="false" customHeight="false" outlineLevel="2" collapsed="false">
      <c r="A267" s="29" t="n">
        <v>36738</v>
      </c>
      <c r="B267" s="30" t="s">
        <v>26</v>
      </c>
      <c r="C267" s="30" t="s">
        <v>24</v>
      </c>
      <c r="D267" s="31" t="s">
        <v>22</v>
      </c>
      <c r="E267" s="32" t="n">
        <v>-324198</v>
      </c>
      <c r="F267" s="32" t="n">
        <v>-324198</v>
      </c>
      <c r="G267" s="33" t="n">
        <v>0</v>
      </c>
      <c r="H267" s="34" t="n">
        <v>0</v>
      </c>
      <c r="I267" s="30" t="n">
        <v>271608</v>
      </c>
    </row>
    <row r="268" customFormat="false" ht="15.75" hidden="false" customHeight="false" outlineLevel="2" collapsed="false">
      <c r="A268" s="29" t="n">
        <v>36738</v>
      </c>
      <c r="B268" s="30" t="s">
        <v>26</v>
      </c>
      <c r="C268" s="30" t="s">
        <v>24</v>
      </c>
      <c r="D268" s="31" t="s">
        <v>22</v>
      </c>
      <c r="E268" s="32" t="n">
        <v>-310000</v>
      </c>
      <c r="F268" s="32" t="n">
        <v>-310000</v>
      </c>
      <c r="G268" s="33" t="n">
        <v>0</v>
      </c>
      <c r="H268" s="34" t="n">
        <v>0</v>
      </c>
      <c r="I268" s="30" t="n">
        <v>318705</v>
      </c>
    </row>
    <row r="269" customFormat="false" ht="15.75" hidden="false" customHeight="false" outlineLevel="2" collapsed="false">
      <c r="A269" s="11" t="n">
        <v>36738</v>
      </c>
      <c r="B269" s="6" t="s">
        <v>26</v>
      </c>
      <c r="C269" s="6" t="s">
        <v>24</v>
      </c>
      <c r="D269" s="14" t="s">
        <v>22</v>
      </c>
      <c r="E269" s="12" t="n">
        <v>-125116</v>
      </c>
      <c r="F269" s="12" t="n">
        <v>-125116</v>
      </c>
      <c r="G269" s="9" t="n">
        <v>0</v>
      </c>
      <c r="H269" s="34" t="n">
        <v>0</v>
      </c>
      <c r="I269" s="6" t="n">
        <v>271634</v>
      </c>
    </row>
    <row r="270" customFormat="false" ht="15.75" hidden="false" customHeight="false" outlineLevel="2" collapsed="false">
      <c r="A270" s="11" t="n">
        <v>36738</v>
      </c>
      <c r="B270" s="6" t="s">
        <v>26</v>
      </c>
      <c r="C270" s="6" t="s">
        <v>24</v>
      </c>
      <c r="D270" s="14" t="s">
        <v>22</v>
      </c>
      <c r="E270" s="12" t="n">
        <v>-78740</v>
      </c>
      <c r="F270" s="12" t="n">
        <v>-78740</v>
      </c>
      <c r="G270" s="9" t="n">
        <v>0</v>
      </c>
      <c r="H270" s="34" t="n">
        <v>0</v>
      </c>
      <c r="I270" s="6" t="n">
        <v>233123</v>
      </c>
    </row>
    <row r="271" customFormat="false" ht="15.75" hidden="false" customHeight="false" outlineLevel="2" collapsed="false">
      <c r="A271" s="11" t="n">
        <v>36738</v>
      </c>
      <c r="B271" s="6" t="s">
        <v>26</v>
      </c>
      <c r="C271" s="6" t="s">
        <v>24</v>
      </c>
      <c r="D271" s="14" t="s">
        <v>22</v>
      </c>
      <c r="E271" s="12" t="n">
        <v>-60000</v>
      </c>
      <c r="F271" s="12" t="n">
        <v>-60000</v>
      </c>
      <c r="G271" s="9" t="n">
        <v>0</v>
      </c>
      <c r="H271" s="34" t="n">
        <v>0</v>
      </c>
      <c r="I271" s="6" t="n">
        <v>335462</v>
      </c>
    </row>
    <row r="272" customFormat="false" ht="15.75" hidden="false" customHeight="false" outlineLevel="2" collapsed="false">
      <c r="A272" s="11" t="n">
        <v>36738</v>
      </c>
      <c r="B272" s="6" t="s">
        <v>26</v>
      </c>
      <c r="C272" s="6" t="s">
        <v>24</v>
      </c>
      <c r="D272" s="14" t="s">
        <v>22</v>
      </c>
      <c r="E272" s="12" t="n">
        <v>-30750</v>
      </c>
      <c r="F272" s="12" t="n">
        <v>-30750</v>
      </c>
      <c r="G272" s="9" t="n">
        <v>0</v>
      </c>
      <c r="H272" s="34" t="n">
        <v>0</v>
      </c>
      <c r="I272" s="6" t="n">
        <v>320224</v>
      </c>
    </row>
    <row r="273" customFormat="false" ht="15.75" hidden="false" customHeight="false" outlineLevel="2" collapsed="false">
      <c r="A273" s="11" t="n">
        <v>36733</v>
      </c>
      <c r="B273" s="6" t="s">
        <v>26</v>
      </c>
      <c r="C273" s="6" t="s">
        <v>24</v>
      </c>
      <c r="D273" s="14" t="s">
        <v>22</v>
      </c>
      <c r="E273" s="12" t="n">
        <v>-30000</v>
      </c>
      <c r="F273" s="12" t="n">
        <v>-30000</v>
      </c>
      <c r="G273" s="9" t="n">
        <v>0</v>
      </c>
      <c r="H273" s="34" t="n">
        <v>0</v>
      </c>
      <c r="I273" s="6" t="n">
        <v>340111</v>
      </c>
    </row>
    <row r="274" customFormat="false" ht="15.75" hidden="false" customHeight="false" outlineLevel="2" collapsed="false">
      <c r="A274" s="11" t="n">
        <v>36734</v>
      </c>
      <c r="B274" s="6" t="s">
        <v>26</v>
      </c>
      <c r="C274" s="6" t="s">
        <v>24</v>
      </c>
      <c r="D274" s="14" t="s">
        <v>22</v>
      </c>
      <c r="E274" s="12" t="n">
        <v>-30000</v>
      </c>
      <c r="F274" s="12" t="n">
        <v>-30000</v>
      </c>
      <c r="G274" s="9" t="n">
        <v>0</v>
      </c>
      <c r="H274" s="34" t="n">
        <v>0</v>
      </c>
      <c r="I274" s="6" t="n">
        <v>325198</v>
      </c>
    </row>
    <row r="275" customFormat="false" ht="15.75" hidden="false" customHeight="false" outlineLevel="2" collapsed="false">
      <c r="A275" s="11" t="n">
        <v>36735</v>
      </c>
      <c r="B275" s="6" t="s">
        <v>26</v>
      </c>
      <c r="C275" s="6" t="s">
        <v>24</v>
      </c>
      <c r="D275" s="14" t="s">
        <v>22</v>
      </c>
      <c r="E275" s="12" t="n">
        <v>-30000</v>
      </c>
      <c r="F275" s="12" t="n">
        <v>-30000</v>
      </c>
      <c r="G275" s="9" t="n">
        <v>0</v>
      </c>
      <c r="H275" s="34" t="n">
        <v>0</v>
      </c>
      <c r="I275" s="6" t="n">
        <v>332045</v>
      </c>
    </row>
    <row r="276" customFormat="false" ht="15.75" hidden="false" customHeight="false" outlineLevel="2" collapsed="false">
      <c r="A276" s="11" t="n">
        <v>36736</v>
      </c>
      <c r="B276" s="6" t="s">
        <v>26</v>
      </c>
      <c r="C276" s="6" t="s">
        <v>24</v>
      </c>
      <c r="D276" s="14" t="s">
        <v>22</v>
      </c>
      <c r="E276" s="12" t="n">
        <v>-30000</v>
      </c>
      <c r="F276" s="12" t="n">
        <v>-30000</v>
      </c>
      <c r="G276" s="9" t="n">
        <v>0</v>
      </c>
      <c r="H276" s="34" t="n">
        <v>0</v>
      </c>
      <c r="I276" s="6" t="n">
        <v>348470</v>
      </c>
    </row>
    <row r="277" customFormat="false" ht="15.75" hidden="false" customHeight="false" outlineLevel="2" collapsed="false">
      <c r="A277" s="11" t="n">
        <v>36737</v>
      </c>
      <c r="B277" s="6" t="s">
        <v>26</v>
      </c>
      <c r="C277" s="6" t="s">
        <v>24</v>
      </c>
      <c r="D277" s="14" t="s">
        <v>22</v>
      </c>
      <c r="E277" s="12" t="n">
        <v>-30000</v>
      </c>
      <c r="F277" s="12" t="n">
        <v>-30000</v>
      </c>
      <c r="G277" s="9" t="n">
        <v>0</v>
      </c>
      <c r="H277" s="34" t="n">
        <v>0</v>
      </c>
      <c r="I277" s="6" t="n">
        <v>332048</v>
      </c>
    </row>
    <row r="278" customFormat="false" ht="15.75" hidden="false" customHeight="false" outlineLevel="2" collapsed="false">
      <c r="A278" s="11" t="n">
        <v>36738</v>
      </c>
      <c r="B278" s="6" t="s">
        <v>26</v>
      </c>
      <c r="C278" s="6" t="s">
        <v>24</v>
      </c>
      <c r="D278" s="14" t="s">
        <v>22</v>
      </c>
      <c r="E278" s="12" t="n">
        <v>-25000</v>
      </c>
      <c r="F278" s="12" t="n">
        <v>-25000</v>
      </c>
      <c r="G278" s="9" t="n">
        <v>0</v>
      </c>
      <c r="H278" s="34" t="n">
        <v>0</v>
      </c>
      <c r="I278" s="6" t="n">
        <v>320231</v>
      </c>
    </row>
    <row r="279" customFormat="false" ht="15.75" hidden="false" customHeight="false" outlineLevel="2" collapsed="false">
      <c r="A279" s="11" t="n">
        <v>36738</v>
      </c>
      <c r="B279" s="6" t="s">
        <v>26</v>
      </c>
      <c r="C279" s="6" t="s">
        <v>24</v>
      </c>
      <c r="D279" s="14" t="s">
        <v>22</v>
      </c>
      <c r="E279" s="12" t="n">
        <v>-25000</v>
      </c>
      <c r="F279" s="12" t="n">
        <v>-25000</v>
      </c>
      <c r="G279" s="9" t="n">
        <v>0</v>
      </c>
      <c r="H279" s="34" t="n">
        <v>0</v>
      </c>
      <c r="I279" s="6" t="n">
        <v>320229</v>
      </c>
    </row>
    <row r="280" customFormat="false" ht="15.75" hidden="false" customHeight="false" outlineLevel="2" collapsed="false">
      <c r="A280" s="11" t="n">
        <v>36738</v>
      </c>
      <c r="B280" s="6" t="s">
        <v>26</v>
      </c>
      <c r="C280" s="6" t="s">
        <v>24</v>
      </c>
      <c r="D280" s="14" t="s">
        <v>22</v>
      </c>
      <c r="E280" s="12" t="n">
        <v>-25000</v>
      </c>
      <c r="F280" s="12" t="n">
        <v>-25000</v>
      </c>
      <c r="G280" s="9" t="n">
        <v>0</v>
      </c>
      <c r="H280" s="34" t="n">
        <v>0</v>
      </c>
      <c r="I280" s="6" t="n">
        <v>320227</v>
      </c>
    </row>
    <row r="281" customFormat="false" ht="15.75" hidden="false" customHeight="false" outlineLevel="2" collapsed="false">
      <c r="A281" s="11" t="n">
        <v>36738</v>
      </c>
      <c r="B281" s="6" t="s">
        <v>26</v>
      </c>
      <c r="C281" s="6" t="s">
        <v>24</v>
      </c>
      <c r="D281" s="14" t="s">
        <v>22</v>
      </c>
      <c r="E281" s="12" t="n">
        <v>-18450</v>
      </c>
      <c r="F281" s="12" t="n">
        <v>-18450</v>
      </c>
      <c r="G281" s="9" t="n">
        <v>0</v>
      </c>
      <c r="H281" s="34" t="n">
        <v>0</v>
      </c>
      <c r="I281" s="6" t="n">
        <v>340112</v>
      </c>
    </row>
    <row r="282" customFormat="false" ht="15.75" hidden="false" customHeight="false" outlineLevel="2" collapsed="false">
      <c r="A282" s="11" t="n">
        <v>36738</v>
      </c>
      <c r="B282" s="6" t="s">
        <v>26</v>
      </c>
      <c r="C282" s="6" t="s">
        <v>24</v>
      </c>
      <c r="D282" s="14" t="s">
        <v>22</v>
      </c>
      <c r="E282" s="12" t="n">
        <v>-18450</v>
      </c>
      <c r="F282" s="12" t="n">
        <v>-18450</v>
      </c>
      <c r="G282" s="9" t="n">
        <v>0</v>
      </c>
      <c r="H282" s="34" t="n">
        <v>0</v>
      </c>
      <c r="I282" s="6" t="n">
        <v>348473</v>
      </c>
    </row>
    <row r="283" customFormat="false" ht="15.75" hidden="false" customHeight="false" outlineLevel="2" collapsed="false">
      <c r="A283" s="11" t="n">
        <v>36738</v>
      </c>
      <c r="B283" s="6" t="s">
        <v>26</v>
      </c>
      <c r="C283" s="6" t="s">
        <v>24</v>
      </c>
      <c r="D283" s="14" t="s">
        <v>22</v>
      </c>
      <c r="E283" s="12" t="n">
        <v>-15000</v>
      </c>
      <c r="F283" s="12" t="n">
        <v>-15000</v>
      </c>
      <c r="G283" s="9" t="n">
        <v>0</v>
      </c>
      <c r="H283" s="34" t="n">
        <v>0</v>
      </c>
      <c r="I283" s="6" t="n">
        <v>325194</v>
      </c>
    </row>
    <row r="284" customFormat="false" ht="15.75" hidden="false" customHeight="false" outlineLevel="2" collapsed="false">
      <c r="A284" s="11" t="n">
        <v>36738</v>
      </c>
      <c r="B284" s="6" t="s">
        <v>26</v>
      </c>
      <c r="C284" s="6" t="s">
        <v>24</v>
      </c>
      <c r="D284" s="14" t="s">
        <v>22</v>
      </c>
      <c r="E284" s="12" t="n">
        <v>-15000</v>
      </c>
      <c r="F284" s="12" t="n">
        <v>-15000</v>
      </c>
      <c r="G284" s="9" t="n">
        <v>0</v>
      </c>
      <c r="H284" s="34" t="n">
        <v>0</v>
      </c>
      <c r="I284" s="6" t="n">
        <v>325197</v>
      </c>
    </row>
    <row r="285" customFormat="false" ht="15.75" hidden="false" customHeight="false" outlineLevel="2" collapsed="false">
      <c r="A285" s="11" t="n">
        <v>36738</v>
      </c>
      <c r="B285" s="6" t="s">
        <v>26</v>
      </c>
      <c r="C285" s="6" t="s">
        <v>24</v>
      </c>
      <c r="D285" s="14" t="s">
        <v>22</v>
      </c>
      <c r="E285" s="12" t="n">
        <v>-13113</v>
      </c>
      <c r="F285" s="12" t="n">
        <v>-13113</v>
      </c>
      <c r="G285" s="9" t="n">
        <v>0</v>
      </c>
      <c r="H285" s="34" t="n">
        <v>0</v>
      </c>
      <c r="I285" s="6" t="n">
        <v>275374</v>
      </c>
    </row>
    <row r="286" customFormat="false" ht="15.75" hidden="false" customHeight="false" outlineLevel="2" collapsed="false">
      <c r="A286" s="11" t="n">
        <v>36738</v>
      </c>
      <c r="B286" s="6" t="s">
        <v>26</v>
      </c>
      <c r="C286" s="6" t="s">
        <v>24</v>
      </c>
      <c r="D286" s="14" t="s">
        <v>22</v>
      </c>
      <c r="E286" s="12" t="n">
        <v>-12710</v>
      </c>
      <c r="F286" s="12" t="n">
        <v>-12710</v>
      </c>
      <c r="G286" s="9" t="n">
        <v>0</v>
      </c>
      <c r="H286" s="34" t="n">
        <v>0</v>
      </c>
      <c r="I286" s="6" t="n">
        <v>275370</v>
      </c>
    </row>
    <row r="287" customFormat="false" ht="15.75" hidden="false" customHeight="false" outlineLevel="2" collapsed="false">
      <c r="A287" s="11" t="n">
        <v>36732</v>
      </c>
      <c r="B287" s="6" t="s">
        <v>26</v>
      </c>
      <c r="C287" s="6" t="s">
        <v>24</v>
      </c>
      <c r="D287" s="14" t="s">
        <v>22</v>
      </c>
      <c r="E287" s="12" t="n">
        <v>-10000</v>
      </c>
      <c r="F287" s="12" t="n">
        <v>-10000</v>
      </c>
      <c r="G287" s="9" t="n">
        <v>0</v>
      </c>
      <c r="H287" s="34" t="n">
        <f aca="false">IF(F287&gt;0,((F287*G287)*-1),((F287*G287)*-1))</f>
        <v>0</v>
      </c>
      <c r="I287" s="6" t="n">
        <v>327907</v>
      </c>
    </row>
    <row r="288" customFormat="false" ht="15.75" hidden="false" customHeight="false" outlineLevel="2" collapsed="false">
      <c r="A288" s="11" t="n">
        <v>36732</v>
      </c>
      <c r="B288" s="6" t="s">
        <v>26</v>
      </c>
      <c r="C288" s="6" t="s">
        <v>24</v>
      </c>
      <c r="D288" s="14" t="s">
        <v>22</v>
      </c>
      <c r="E288" s="12" t="n">
        <v>-10000</v>
      </c>
      <c r="F288" s="12" t="n">
        <v>-10000</v>
      </c>
      <c r="G288" s="9" t="n">
        <v>0</v>
      </c>
      <c r="H288" s="34" t="n">
        <f aca="false">IF(F288&gt;0,((F288*G288)*-1),((F288*G288)*-1))</f>
        <v>0</v>
      </c>
      <c r="I288" s="6" t="n">
        <v>326651</v>
      </c>
    </row>
    <row r="289" customFormat="false" ht="15.75" hidden="false" customHeight="false" outlineLevel="2" collapsed="false">
      <c r="A289" s="11" t="n">
        <v>36732</v>
      </c>
      <c r="B289" s="6" t="s">
        <v>26</v>
      </c>
      <c r="C289" s="6" t="s">
        <v>24</v>
      </c>
      <c r="D289" s="14" t="s">
        <v>22</v>
      </c>
      <c r="E289" s="12" t="n">
        <v>-10000</v>
      </c>
      <c r="F289" s="12" t="n">
        <v>-10000</v>
      </c>
      <c r="G289" s="9" t="n">
        <v>0</v>
      </c>
      <c r="H289" s="34" t="n">
        <f aca="false">IF(F289&gt;0,((F289*G289)*-1),((F289*G289)*-1))</f>
        <v>0</v>
      </c>
      <c r="I289" s="6" t="n">
        <v>326652</v>
      </c>
    </row>
    <row r="290" customFormat="false" ht="15.75" hidden="false" customHeight="false" outlineLevel="2" collapsed="false">
      <c r="A290" s="11" t="n">
        <v>36732</v>
      </c>
      <c r="B290" s="6" t="s">
        <v>26</v>
      </c>
      <c r="C290" s="6" t="s">
        <v>24</v>
      </c>
      <c r="D290" s="14" t="s">
        <v>22</v>
      </c>
      <c r="E290" s="12" t="n">
        <v>-10000</v>
      </c>
      <c r="F290" s="12" t="n">
        <v>-10000</v>
      </c>
      <c r="G290" s="9" t="n">
        <v>0</v>
      </c>
      <c r="H290" s="34" t="n">
        <f aca="false">IF(F290&gt;0,((F290*G290)*-1),((F290*G290)*-1))</f>
        <v>0</v>
      </c>
      <c r="I290" s="6" t="n">
        <v>327908</v>
      </c>
    </row>
    <row r="291" customFormat="false" ht="15.75" hidden="false" customHeight="false" outlineLevel="2" collapsed="false">
      <c r="A291" s="11" t="n">
        <v>36732</v>
      </c>
      <c r="B291" s="6" t="s">
        <v>26</v>
      </c>
      <c r="C291" s="6" t="s">
        <v>24</v>
      </c>
      <c r="D291" s="14" t="s">
        <v>22</v>
      </c>
      <c r="E291" s="12" t="n">
        <v>-10000</v>
      </c>
      <c r="F291" s="12" t="n">
        <v>-10000</v>
      </c>
      <c r="G291" s="9" t="n">
        <v>0</v>
      </c>
      <c r="H291" s="34" t="n">
        <f aca="false">IF(F291&gt;0,((F291*G291)*-1),((F291*G291)*-1))</f>
        <v>0</v>
      </c>
      <c r="I291" s="6" t="n">
        <v>329249</v>
      </c>
    </row>
    <row r="292" customFormat="false" ht="15.75" hidden="false" customHeight="false" outlineLevel="2" collapsed="false">
      <c r="A292" s="11" t="n">
        <v>36732</v>
      </c>
      <c r="B292" s="6" t="s">
        <v>26</v>
      </c>
      <c r="C292" s="6" t="s">
        <v>24</v>
      </c>
      <c r="D292" s="14" t="s">
        <v>22</v>
      </c>
      <c r="E292" s="12" t="n">
        <v>-10000</v>
      </c>
      <c r="F292" s="12" t="n">
        <v>-10000</v>
      </c>
      <c r="G292" s="9" t="n">
        <v>0</v>
      </c>
      <c r="H292" s="34" t="n">
        <f aca="false">IF(F292&gt;0,((F292*G292)*-1),((F292*G292)*-1))</f>
        <v>0</v>
      </c>
      <c r="I292" s="6" t="n">
        <v>329253</v>
      </c>
    </row>
    <row r="293" customFormat="false" ht="15.75" hidden="false" customHeight="false" outlineLevel="2" collapsed="false">
      <c r="A293" s="11" t="n">
        <v>36732</v>
      </c>
      <c r="B293" s="6" t="s">
        <v>26</v>
      </c>
      <c r="C293" s="6" t="s">
        <v>24</v>
      </c>
      <c r="D293" s="14" t="s">
        <v>22</v>
      </c>
      <c r="E293" s="12" t="n">
        <v>-10000</v>
      </c>
      <c r="F293" s="12" t="n">
        <v>-10000</v>
      </c>
      <c r="G293" s="9" t="n">
        <v>0</v>
      </c>
      <c r="H293" s="34" t="n">
        <f aca="false">IF(F293&gt;0,((F293*G293)*-1),((F293*G293)*-1))</f>
        <v>0</v>
      </c>
      <c r="I293" s="6" t="n">
        <v>343486</v>
      </c>
    </row>
    <row r="294" customFormat="false" ht="15.75" hidden="false" customHeight="false" outlineLevel="2" collapsed="false">
      <c r="A294" s="11" t="n">
        <v>36732</v>
      </c>
      <c r="B294" s="6" t="s">
        <v>26</v>
      </c>
      <c r="C294" s="6" t="s">
        <v>24</v>
      </c>
      <c r="D294" s="14" t="s">
        <v>22</v>
      </c>
      <c r="E294" s="12" t="n">
        <v>-10000</v>
      </c>
      <c r="F294" s="12" t="n">
        <v>-10000</v>
      </c>
      <c r="G294" s="9" t="n">
        <v>0</v>
      </c>
      <c r="H294" s="34" t="n">
        <f aca="false">IF(F294&gt;0,((F294*G294)*-1),((F294*G294)*-1))</f>
        <v>0</v>
      </c>
      <c r="I294" s="6" t="n">
        <v>345129</v>
      </c>
    </row>
    <row r="295" customFormat="false" ht="15.75" hidden="false" customHeight="false" outlineLevel="2" collapsed="false">
      <c r="A295" s="11" t="n">
        <v>36732</v>
      </c>
      <c r="B295" s="6" t="s">
        <v>26</v>
      </c>
      <c r="C295" s="6" t="s">
        <v>24</v>
      </c>
      <c r="D295" s="14" t="s">
        <v>22</v>
      </c>
      <c r="E295" s="12" t="n">
        <v>-10000</v>
      </c>
      <c r="F295" s="12" t="n">
        <v>-10000</v>
      </c>
      <c r="G295" s="9" t="n">
        <v>0</v>
      </c>
      <c r="H295" s="34" t="n">
        <f aca="false">IF(F295&gt;0,((F295*G295)*-1),((F295*G295)*-1))</f>
        <v>0</v>
      </c>
      <c r="I295" s="6" t="n">
        <v>346881</v>
      </c>
    </row>
    <row r="296" customFormat="false" ht="15.75" hidden="false" customHeight="false" outlineLevel="2" collapsed="false">
      <c r="A296" s="11" t="n">
        <v>36738</v>
      </c>
      <c r="B296" s="6" t="s">
        <v>26</v>
      </c>
      <c r="C296" s="6" t="s">
        <v>24</v>
      </c>
      <c r="D296" s="14" t="s">
        <v>22</v>
      </c>
      <c r="E296" s="12" t="n">
        <v>-8630</v>
      </c>
      <c r="F296" s="12" t="n">
        <v>-8630</v>
      </c>
      <c r="G296" s="9" t="n">
        <v>0</v>
      </c>
      <c r="H296" s="34" t="n">
        <v>0</v>
      </c>
      <c r="I296" s="6" t="n">
        <v>322134</v>
      </c>
    </row>
    <row r="297" customFormat="false" ht="15.75" hidden="false" customHeight="false" outlineLevel="2" collapsed="false">
      <c r="A297" s="11" t="n">
        <v>36738</v>
      </c>
      <c r="B297" s="6" t="s">
        <v>26</v>
      </c>
      <c r="C297" s="6" t="s">
        <v>24</v>
      </c>
      <c r="D297" s="14" t="s">
        <v>22</v>
      </c>
      <c r="E297" s="12" t="n">
        <v>-6150</v>
      </c>
      <c r="F297" s="12" t="n">
        <v>-6150</v>
      </c>
      <c r="G297" s="9" t="n">
        <v>0</v>
      </c>
      <c r="H297" s="34" t="n">
        <v>0</v>
      </c>
      <c r="I297" s="6" t="n">
        <v>343487</v>
      </c>
    </row>
    <row r="298" customFormat="false" ht="15.75" hidden="false" customHeight="false" outlineLevel="2" collapsed="false">
      <c r="A298" s="11" t="n">
        <v>36738</v>
      </c>
      <c r="B298" s="6" t="s">
        <v>26</v>
      </c>
      <c r="C298" s="6" t="s">
        <v>24</v>
      </c>
      <c r="D298" s="14" t="s">
        <v>22</v>
      </c>
      <c r="E298" s="12" t="n">
        <v>-6150</v>
      </c>
      <c r="F298" s="12" t="n">
        <v>-6150</v>
      </c>
      <c r="G298" s="9" t="n">
        <v>0</v>
      </c>
      <c r="H298" s="34" t="n">
        <v>0</v>
      </c>
      <c r="I298" s="6" t="n">
        <v>345131</v>
      </c>
    </row>
    <row r="299" customFormat="false" ht="15.75" hidden="false" customHeight="false" outlineLevel="2" collapsed="false">
      <c r="A299" s="11" t="n">
        <v>36738</v>
      </c>
      <c r="B299" s="6" t="s">
        <v>26</v>
      </c>
      <c r="C299" s="6" t="s">
        <v>24</v>
      </c>
      <c r="D299" s="14" t="s">
        <v>22</v>
      </c>
      <c r="E299" s="12" t="n">
        <v>-6150</v>
      </c>
      <c r="F299" s="12" t="n">
        <v>-6150</v>
      </c>
      <c r="G299" s="9" t="n">
        <v>0</v>
      </c>
      <c r="H299" s="34" t="n">
        <v>0</v>
      </c>
      <c r="I299" s="6" t="n">
        <v>346886</v>
      </c>
    </row>
    <row r="300" customFormat="false" ht="15.75" hidden="false" customHeight="false" outlineLevel="2" collapsed="false">
      <c r="A300" s="11" t="n">
        <v>36738</v>
      </c>
      <c r="B300" s="6" t="s">
        <v>26</v>
      </c>
      <c r="C300" s="6" t="s">
        <v>24</v>
      </c>
      <c r="D300" s="14" t="s">
        <v>22</v>
      </c>
      <c r="E300" s="12" t="n">
        <v>-5000</v>
      </c>
      <c r="F300" s="12" t="n">
        <v>-5000</v>
      </c>
      <c r="G300" s="9" t="n">
        <v>0</v>
      </c>
      <c r="H300" s="34" t="n">
        <v>0</v>
      </c>
      <c r="I300" s="6" t="n">
        <v>323704</v>
      </c>
    </row>
    <row r="301" customFormat="false" ht="15.75" hidden="false" customHeight="false" outlineLevel="2" collapsed="false">
      <c r="A301" s="11" t="n">
        <v>36738</v>
      </c>
      <c r="B301" s="6" t="s">
        <v>26</v>
      </c>
      <c r="C301" s="6" t="s">
        <v>24</v>
      </c>
      <c r="D301" s="14" t="s">
        <v>22</v>
      </c>
      <c r="E301" s="12" t="n">
        <v>-5000</v>
      </c>
      <c r="F301" s="12" t="n">
        <v>-5000</v>
      </c>
      <c r="G301" s="9" t="n">
        <v>0</v>
      </c>
      <c r="H301" s="34" t="n">
        <v>0</v>
      </c>
      <c r="I301" s="6" t="n">
        <v>323708</v>
      </c>
    </row>
    <row r="302" customFormat="false" ht="15.75" hidden="false" customHeight="false" outlineLevel="2" collapsed="false">
      <c r="A302" s="11" t="n">
        <v>36738</v>
      </c>
      <c r="B302" s="6" t="s">
        <v>26</v>
      </c>
      <c r="C302" s="6" t="s">
        <v>24</v>
      </c>
      <c r="D302" s="14" t="s">
        <v>22</v>
      </c>
      <c r="E302" s="12" t="n">
        <v>-5000</v>
      </c>
      <c r="F302" s="12" t="n">
        <v>-5000</v>
      </c>
      <c r="G302" s="9" t="n">
        <v>0</v>
      </c>
      <c r="H302" s="34" t="n">
        <v>0</v>
      </c>
      <c r="I302" s="6" t="n">
        <v>323710</v>
      </c>
    </row>
    <row r="303" customFormat="false" ht="15.75" hidden="false" customHeight="false" outlineLevel="2" collapsed="false">
      <c r="A303" s="11" t="n">
        <v>36738</v>
      </c>
      <c r="B303" s="6" t="s">
        <v>26</v>
      </c>
      <c r="C303" s="6" t="s">
        <v>24</v>
      </c>
      <c r="D303" s="14" t="s">
        <v>22</v>
      </c>
      <c r="E303" s="12" t="n">
        <v>-5000</v>
      </c>
      <c r="F303" s="12" t="n">
        <v>-5000</v>
      </c>
      <c r="G303" s="9" t="n">
        <v>0</v>
      </c>
      <c r="H303" s="34" t="n">
        <v>0</v>
      </c>
      <c r="I303" s="6" t="n">
        <v>323711</v>
      </c>
    </row>
    <row r="304" customFormat="false" ht="15.75" hidden="false" customHeight="false" outlineLevel="2" collapsed="false">
      <c r="A304" s="11" t="n">
        <v>36738</v>
      </c>
      <c r="B304" s="6" t="s">
        <v>26</v>
      </c>
      <c r="C304" s="6" t="s">
        <v>24</v>
      </c>
      <c r="D304" s="14" t="s">
        <v>22</v>
      </c>
      <c r="E304" s="12" t="n">
        <v>-5000</v>
      </c>
      <c r="F304" s="12" t="n">
        <v>-5000</v>
      </c>
      <c r="G304" s="9" t="n">
        <v>0</v>
      </c>
      <c r="H304" s="34" t="n">
        <v>0</v>
      </c>
      <c r="I304" s="6" t="n">
        <v>322135</v>
      </c>
    </row>
    <row r="305" customFormat="false" ht="15.75" hidden="false" customHeight="false" outlineLevel="2" collapsed="false">
      <c r="A305" s="11" t="n">
        <v>36738</v>
      </c>
      <c r="B305" s="6" t="s">
        <v>26</v>
      </c>
      <c r="C305" s="6" t="s">
        <v>24</v>
      </c>
      <c r="D305" s="14" t="s">
        <v>22</v>
      </c>
      <c r="E305" s="12" t="n">
        <v>-5000</v>
      </c>
      <c r="F305" s="12" t="n">
        <v>-5000</v>
      </c>
      <c r="G305" s="9" t="n">
        <v>0</v>
      </c>
      <c r="H305" s="34" t="n">
        <v>0</v>
      </c>
      <c r="I305" s="6" t="n">
        <v>341950</v>
      </c>
    </row>
    <row r="306" customFormat="false" ht="15.75" hidden="false" customHeight="false" outlineLevel="2" collapsed="false">
      <c r="A306" s="11" t="n">
        <v>36738</v>
      </c>
      <c r="B306" s="6" t="s">
        <v>26</v>
      </c>
      <c r="C306" s="6" t="s">
        <v>24</v>
      </c>
      <c r="D306" s="14" t="s">
        <v>22</v>
      </c>
      <c r="E306" s="12" t="n">
        <v>-5000</v>
      </c>
      <c r="F306" s="12" t="n">
        <v>-5000</v>
      </c>
      <c r="G306" s="9" t="n">
        <v>0</v>
      </c>
      <c r="H306" s="34" t="n">
        <v>0</v>
      </c>
      <c r="I306" s="6" t="n">
        <v>341951</v>
      </c>
    </row>
    <row r="307" customFormat="false" ht="15.75" hidden="false" customHeight="false" outlineLevel="2" collapsed="false">
      <c r="A307" s="11" t="n">
        <v>36738</v>
      </c>
      <c r="B307" s="6" t="s">
        <v>26</v>
      </c>
      <c r="C307" s="6" t="s">
        <v>24</v>
      </c>
      <c r="D307" s="14" t="s">
        <v>22</v>
      </c>
      <c r="E307" s="12" t="n">
        <v>-3450</v>
      </c>
      <c r="F307" s="12" t="n">
        <v>-3450</v>
      </c>
      <c r="G307" s="9" t="n">
        <v>0</v>
      </c>
      <c r="H307" s="34" t="n">
        <v>0</v>
      </c>
      <c r="I307" s="6" t="n">
        <v>325199</v>
      </c>
    </row>
    <row r="308" customFormat="false" ht="15.75" hidden="false" customHeight="false" outlineLevel="2" collapsed="false">
      <c r="A308" s="11" t="n">
        <v>36738</v>
      </c>
      <c r="B308" s="6" t="s">
        <v>26</v>
      </c>
      <c r="C308" s="6" t="s">
        <v>24</v>
      </c>
      <c r="D308" s="14" t="s">
        <v>22</v>
      </c>
      <c r="E308" s="12" t="n">
        <v>-3450</v>
      </c>
      <c r="F308" s="12" t="n">
        <v>-3450</v>
      </c>
      <c r="G308" s="9" t="n">
        <v>0</v>
      </c>
      <c r="H308" s="34" t="n">
        <v>0</v>
      </c>
      <c r="I308" s="6" t="n">
        <v>332049</v>
      </c>
    </row>
    <row r="309" customFormat="false" ht="15.75" hidden="false" customHeight="false" outlineLevel="2" collapsed="false">
      <c r="A309" s="11" t="n">
        <v>36738</v>
      </c>
      <c r="B309" s="6" t="s">
        <v>26</v>
      </c>
      <c r="C309" s="6" t="s">
        <v>24</v>
      </c>
      <c r="D309" s="14" t="s">
        <v>22</v>
      </c>
      <c r="E309" s="12" t="n">
        <v>-1150</v>
      </c>
      <c r="F309" s="12" t="n">
        <v>-1150</v>
      </c>
      <c r="G309" s="9" t="n">
        <v>0</v>
      </c>
      <c r="H309" s="34" t="n">
        <v>0</v>
      </c>
      <c r="I309" s="6" t="n">
        <v>323712</v>
      </c>
    </row>
    <row r="310" customFormat="false" ht="15.75" hidden="false" customHeight="false" outlineLevel="2" collapsed="false">
      <c r="A310" s="11" t="n">
        <v>36738</v>
      </c>
      <c r="B310" s="6" t="s">
        <v>26</v>
      </c>
      <c r="C310" s="6" t="s">
        <v>24</v>
      </c>
      <c r="D310" s="14" t="s">
        <v>22</v>
      </c>
      <c r="E310" s="12" t="n">
        <v>-1150</v>
      </c>
      <c r="F310" s="12" t="n">
        <v>-1150</v>
      </c>
      <c r="G310" s="9" t="n">
        <v>0</v>
      </c>
      <c r="H310" s="34" t="n">
        <v>0</v>
      </c>
      <c r="I310" s="6" t="n">
        <v>327909</v>
      </c>
    </row>
    <row r="311" customFormat="false" ht="15.75" hidden="false" customHeight="false" outlineLevel="2" collapsed="false">
      <c r="A311" s="11" t="n">
        <v>36738</v>
      </c>
      <c r="B311" s="6" t="s">
        <v>26</v>
      </c>
      <c r="C311" s="6" t="s">
        <v>24</v>
      </c>
      <c r="D311" s="14" t="s">
        <v>22</v>
      </c>
      <c r="E311" s="12" t="n">
        <v>-1150</v>
      </c>
      <c r="F311" s="12" t="n">
        <v>-1150</v>
      </c>
      <c r="G311" s="9" t="n">
        <v>0</v>
      </c>
      <c r="H311" s="34" t="n">
        <v>0</v>
      </c>
      <c r="I311" s="6" t="n">
        <v>326653</v>
      </c>
    </row>
    <row r="312" customFormat="false" ht="15.75" hidden="false" customHeight="false" outlineLevel="2" collapsed="false">
      <c r="A312" s="11" t="n">
        <v>36738</v>
      </c>
      <c r="B312" s="6" t="s">
        <v>26</v>
      </c>
      <c r="C312" s="6" t="s">
        <v>24</v>
      </c>
      <c r="D312" s="14" t="s">
        <v>22</v>
      </c>
      <c r="E312" s="12" t="n">
        <v>-1150</v>
      </c>
      <c r="F312" s="12" t="n">
        <v>-1150</v>
      </c>
      <c r="G312" s="9" t="n">
        <v>0</v>
      </c>
      <c r="H312" s="34" t="n">
        <v>0</v>
      </c>
      <c r="I312" s="6" t="n">
        <v>329255</v>
      </c>
    </row>
    <row r="313" customFormat="false" ht="15.75" hidden="false" customHeight="false" outlineLevel="1" collapsed="false">
      <c r="A313" s="11"/>
      <c r="B313" s="6"/>
      <c r="C313" s="6" t="s">
        <v>41</v>
      </c>
      <c r="D313" s="14"/>
      <c r="E313" s="12"/>
      <c r="F313" s="12" t="n">
        <f aca="false">SUBTOTAL(9,F267:F312)</f>
        <v>-1410107</v>
      </c>
      <c r="G313" s="9"/>
      <c r="H313" s="34" t="n">
        <f aca="false">SUBTOTAL(9,H267:H312)</f>
        <v>0</v>
      </c>
      <c r="I313" s="6"/>
    </row>
    <row r="314" customFormat="false" ht="15.75" hidden="false" customHeight="false" outlineLevel="0" collapsed="false">
      <c r="A314" s="11"/>
      <c r="B314" s="6"/>
      <c r="C314" s="6" t="s">
        <v>29</v>
      </c>
      <c r="D314" s="14"/>
      <c r="E314" s="12"/>
      <c r="F314" s="12" t="n">
        <f aca="false">SUBTOTAL(9,F8:F312)</f>
        <v>-31</v>
      </c>
      <c r="G314" s="9"/>
      <c r="H314" s="34" t="n">
        <f aca="false">SUBTOTAL(9,H8:H312)</f>
        <v>3865350.68</v>
      </c>
      <c r="I314" s="6"/>
    </row>
    <row r="315" customFormat="false" ht="15.75" hidden="false" customHeight="false" outlineLevel="0" collapsed="false">
      <c r="A315" s="11"/>
      <c r="B315" s="6"/>
      <c r="C315" s="6"/>
      <c r="D315" s="14"/>
      <c r="E315" s="12"/>
      <c r="F315" s="12"/>
      <c r="G315" s="9"/>
      <c r="H315" s="38"/>
      <c r="I315" s="6"/>
    </row>
  </sheetData>
  <autoFilter ref="A7:I313"/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8.90234375" defaultRowHeight="15.75" customHeight="true" zeroHeight="false" outlineLevelRow="2" outlineLevelCol="0"/>
  <cols>
    <col collapsed="false" customWidth="true" hidden="false" outlineLevel="0" max="1" min="1" style="0" width="11.37"/>
    <col collapsed="false" customWidth="true" hidden="false" outlineLevel="0" max="2" min="2" style="0" width="11.87"/>
    <col collapsed="false" customWidth="true" hidden="false" outlineLevel="0" max="3" min="3" style="2" width="14.87"/>
    <col collapsed="false" customWidth="true" hidden="true" outlineLevel="0" max="4" min="4" style="0" width="8.62"/>
    <col collapsed="false" customWidth="false" hidden="true" outlineLevel="0" max="5" min="5" style="0" width="8.9"/>
    <col collapsed="false" customWidth="true" hidden="false" outlineLevel="0" max="6" min="6" style="0" width="11.49"/>
    <col collapsed="false" customWidth="true" hidden="false" outlineLevel="0" max="7" min="7" style="0" width="8.12"/>
    <col collapsed="false" customWidth="true" hidden="false" outlineLevel="0" max="8" min="8" style="39" width="12.12"/>
    <col collapsed="false" customWidth="true" hidden="false" outlineLevel="0" max="9" min="9" style="0" width="9.62"/>
  </cols>
  <sheetData>
    <row r="1" customFormat="false" ht="15.75" hidden="false" customHeight="false" outlineLevel="0" collapsed="false">
      <c r="A1" s="27" t="s">
        <v>0</v>
      </c>
      <c r="B1" s="16"/>
      <c r="C1" s="16"/>
      <c r="D1" s="20"/>
      <c r="E1" s="18"/>
      <c r="F1" s="18"/>
      <c r="G1" s="19"/>
      <c r="H1" s="40"/>
      <c r="I1" s="16"/>
    </row>
    <row r="2" customFormat="false" ht="15.75" hidden="false" customHeight="false" outlineLevel="0" collapsed="false">
      <c r="A2" s="27" t="s">
        <v>52</v>
      </c>
      <c r="B2" s="16"/>
      <c r="C2" s="16"/>
      <c r="D2" s="20"/>
      <c r="E2" s="18"/>
      <c r="F2" s="18"/>
      <c r="G2" s="19"/>
      <c r="H2" s="40"/>
      <c r="I2" s="16"/>
    </row>
    <row r="3" customFormat="false" ht="15.75" hidden="false" customHeight="false" outlineLevel="0" collapsed="false">
      <c r="A3" s="27" t="n">
        <v>36741</v>
      </c>
      <c r="B3" s="28"/>
      <c r="C3" s="16"/>
      <c r="D3" s="20"/>
      <c r="E3" s="18"/>
      <c r="F3" s="18"/>
      <c r="G3" s="19"/>
      <c r="H3" s="40"/>
      <c r="I3" s="16"/>
    </row>
    <row r="4" customFormat="false" ht="15.75" hidden="false" customHeight="false" outlineLevel="0" collapsed="false">
      <c r="A4" s="15"/>
      <c r="B4" s="16"/>
      <c r="C4" s="16"/>
      <c r="D4" s="20"/>
      <c r="E4" s="18"/>
      <c r="F4" s="18"/>
      <c r="G4" s="19"/>
      <c r="H4" s="40"/>
      <c r="I4" s="16"/>
    </row>
    <row r="5" customFormat="false" ht="15.75" hidden="false" customHeight="false" outlineLevel="0" collapsed="false">
      <c r="A5" s="15"/>
      <c r="B5" s="16"/>
      <c r="C5" s="16"/>
      <c r="D5" s="20"/>
      <c r="E5" s="18"/>
      <c r="F5" s="18"/>
      <c r="G5" s="19"/>
      <c r="H5" s="40"/>
      <c r="I5" s="16"/>
    </row>
    <row r="6" customFormat="false" ht="15.75" hidden="false" customHeight="false" outlineLevel="0" collapsed="false">
      <c r="A6" s="15" t="s">
        <v>2</v>
      </c>
      <c r="B6" s="16"/>
      <c r="C6" s="16" t="s">
        <v>3</v>
      </c>
      <c r="D6" s="20"/>
      <c r="E6" s="24" t="s">
        <v>4</v>
      </c>
      <c r="F6" s="24" t="s">
        <v>5</v>
      </c>
      <c r="G6" s="19" t="s">
        <v>6</v>
      </c>
      <c r="H6" s="40" t="s">
        <v>7</v>
      </c>
      <c r="I6" s="16" t="s">
        <v>32</v>
      </c>
    </row>
    <row r="7" customFormat="false" ht="15.75" hidden="false" customHeight="false" outlineLevel="0" collapsed="false">
      <c r="A7" s="15" t="s">
        <v>9</v>
      </c>
      <c r="B7" s="16" t="s">
        <v>10</v>
      </c>
      <c r="C7" s="16" t="s">
        <v>11</v>
      </c>
      <c r="D7" s="16" t="s">
        <v>13</v>
      </c>
      <c r="E7" s="24" t="s">
        <v>14</v>
      </c>
      <c r="F7" s="24" t="s">
        <v>14</v>
      </c>
      <c r="G7" s="19" t="s">
        <v>15</v>
      </c>
      <c r="H7" s="40" t="s">
        <v>16</v>
      </c>
      <c r="I7" s="16" t="s">
        <v>17</v>
      </c>
    </row>
    <row r="8" customFormat="false" ht="15.75" hidden="false" customHeight="false" outlineLevel="2" collapsed="false">
      <c r="A8" s="7"/>
      <c r="B8" s="6" t="s">
        <v>18</v>
      </c>
      <c r="C8" s="6" t="s">
        <v>19</v>
      </c>
      <c r="D8" s="7"/>
      <c r="E8" s="7" t="s">
        <v>53</v>
      </c>
      <c r="F8" s="8" t="n">
        <v>30000</v>
      </c>
      <c r="G8" s="41" t="n">
        <v>4.415</v>
      </c>
      <c r="H8" s="42" t="n">
        <f aca="false">IF(F8&gt;0,((F8*G8)*-1),((F8*G8)*-1))</f>
        <v>-132450</v>
      </c>
      <c r="I8" s="7" t="n">
        <v>317390</v>
      </c>
    </row>
    <row r="9" customFormat="false" ht="15.75" hidden="false" customHeight="false" outlineLevel="2" collapsed="false">
      <c r="A9" s="7"/>
      <c r="B9" s="6" t="s">
        <v>18</v>
      </c>
      <c r="C9" s="6" t="s">
        <v>19</v>
      </c>
      <c r="D9" s="7"/>
      <c r="E9" s="7"/>
      <c r="F9" s="8" t="n">
        <v>15000</v>
      </c>
      <c r="G9" s="41" t="n">
        <v>4.06</v>
      </c>
      <c r="H9" s="42" t="n">
        <f aca="false">IF(F9&gt;0,((F9*G9)*-1),((F9*G9)*-1))</f>
        <v>-60900</v>
      </c>
      <c r="I9" s="7" t="n">
        <v>317390</v>
      </c>
    </row>
    <row r="10" customFormat="false" ht="15.75" hidden="false" customHeight="false" outlineLevel="2" collapsed="false">
      <c r="A10" s="7"/>
      <c r="B10" s="6" t="s">
        <v>18</v>
      </c>
      <c r="C10" s="6" t="s">
        <v>19</v>
      </c>
      <c r="D10" s="7"/>
      <c r="E10" s="7"/>
      <c r="F10" s="8" t="n">
        <v>20000</v>
      </c>
      <c r="G10" s="41" t="n">
        <v>4.2175</v>
      </c>
      <c r="H10" s="42" t="n">
        <f aca="false">IF(F10&gt;0,((F10*G10)*-1),((F10*G10)*-1))</f>
        <v>-84350</v>
      </c>
      <c r="I10" s="7" t="n">
        <v>317390</v>
      </c>
    </row>
    <row r="11" customFormat="false" ht="15.75" hidden="false" customHeight="false" outlineLevel="2" collapsed="false">
      <c r="A11" s="7"/>
      <c r="B11" s="6" t="s">
        <v>18</v>
      </c>
      <c r="C11" s="6" t="s">
        <v>19</v>
      </c>
      <c r="D11" s="7"/>
      <c r="E11" s="7"/>
      <c r="F11" s="8" t="n">
        <v>10000</v>
      </c>
      <c r="G11" s="41" t="n">
        <v>4.36</v>
      </c>
      <c r="H11" s="42" t="n">
        <f aca="false">IF(F11&gt;0,((F11*G11)*-1),((F11*G11)*-1))</f>
        <v>-43600</v>
      </c>
      <c r="I11" s="7" t="n">
        <v>317390</v>
      </c>
    </row>
    <row r="12" customFormat="false" ht="15.75" hidden="false" customHeight="false" outlineLevel="2" collapsed="false">
      <c r="A12" s="7"/>
      <c r="B12" s="6" t="s">
        <v>18</v>
      </c>
      <c r="C12" s="6" t="s">
        <v>19</v>
      </c>
      <c r="D12" s="7"/>
      <c r="E12" s="7"/>
      <c r="F12" s="8" t="n">
        <v>2133</v>
      </c>
      <c r="G12" s="41" t="n">
        <v>4.115</v>
      </c>
      <c r="H12" s="42" t="n">
        <f aca="false">IF(F12&gt;0,((F12*G12)*-1),((F12*G12)*-1))</f>
        <v>-8777.295</v>
      </c>
      <c r="I12" s="7" t="n">
        <v>317390</v>
      </c>
    </row>
    <row r="13" customFormat="false" ht="15.75" hidden="false" customHeight="false" outlineLevel="2" collapsed="false">
      <c r="A13" s="7"/>
      <c r="B13" s="6" t="s">
        <v>18</v>
      </c>
      <c r="C13" s="6" t="s">
        <v>19</v>
      </c>
      <c r="D13" s="7"/>
      <c r="E13" s="7"/>
      <c r="F13" s="8" t="n">
        <v>24000</v>
      </c>
      <c r="G13" s="41" t="n">
        <v>4.235</v>
      </c>
      <c r="H13" s="42" t="n">
        <f aca="false">IF(F13&gt;0,((F13*G13)*-1),((F13*G13)*-1))</f>
        <v>-101640</v>
      </c>
      <c r="I13" s="7" t="n">
        <v>317390</v>
      </c>
    </row>
    <row r="14" customFormat="false" ht="15.75" hidden="false" customHeight="false" outlineLevel="2" collapsed="false">
      <c r="A14" s="7"/>
      <c r="B14" s="6" t="s">
        <v>18</v>
      </c>
      <c r="C14" s="6" t="s">
        <v>19</v>
      </c>
      <c r="D14" s="7"/>
      <c r="E14" s="7"/>
      <c r="F14" s="8" t="n">
        <v>29000</v>
      </c>
      <c r="G14" s="41" t="n">
        <v>4.17</v>
      </c>
      <c r="H14" s="42" t="n">
        <f aca="false">IF(F14&gt;0,((F14*G14)*-1),((F14*G14)*-1))</f>
        <v>-120930</v>
      </c>
      <c r="I14" s="7" t="n">
        <v>317390</v>
      </c>
    </row>
    <row r="15" customFormat="false" ht="15.75" hidden="false" customHeight="false" outlineLevel="2" collapsed="false">
      <c r="A15" s="7"/>
      <c r="B15" s="6" t="s">
        <v>18</v>
      </c>
      <c r="C15" s="6" t="s">
        <v>19</v>
      </c>
      <c r="D15" s="7"/>
      <c r="E15" s="7"/>
      <c r="F15" s="8" t="n">
        <v>9000</v>
      </c>
      <c r="G15" s="41" t="n">
        <v>3.97</v>
      </c>
      <c r="H15" s="42" t="n">
        <f aca="false">IF(F15&gt;0,((F15*G15)*-1),((F15*G15)*-1))</f>
        <v>-35730</v>
      </c>
      <c r="I15" s="7" t="n">
        <v>317390</v>
      </c>
    </row>
    <row r="16" customFormat="false" ht="15.75" hidden="false" customHeight="false" outlineLevel="2" collapsed="false">
      <c r="A16" s="7"/>
      <c r="B16" s="6" t="s">
        <v>18</v>
      </c>
      <c r="C16" s="6" t="s">
        <v>19</v>
      </c>
      <c r="D16" s="7"/>
      <c r="E16" s="7"/>
      <c r="F16" s="8" t="n">
        <v>5844</v>
      </c>
      <c r="G16" s="41" t="n">
        <v>0</v>
      </c>
      <c r="H16" s="42" t="n">
        <f aca="false">IF(F16&gt;0,((F16*G16)*-1),((F16*G16)*-1))</f>
        <v>-0</v>
      </c>
      <c r="I16" s="7" t="n">
        <v>348362</v>
      </c>
    </row>
    <row r="17" customFormat="false" ht="15.75" hidden="false" customHeight="false" outlineLevel="2" collapsed="false">
      <c r="A17" s="7"/>
      <c r="B17" s="6"/>
      <c r="C17" s="6"/>
      <c r="D17" s="7"/>
      <c r="E17" s="7"/>
      <c r="F17" s="8"/>
      <c r="G17" s="41"/>
      <c r="H17" s="42" t="n">
        <f aca="false">SUBTOTAL(9,H8:H16)</f>
        <v>-588377.295</v>
      </c>
      <c r="I17" s="7"/>
    </row>
    <row r="18" customFormat="false" ht="15.75" hidden="false" customHeight="false" outlineLevel="2" collapsed="false">
      <c r="A18" s="7"/>
      <c r="B18" s="6" t="s">
        <v>54</v>
      </c>
      <c r="C18" s="6" t="s">
        <v>19</v>
      </c>
      <c r="D18" s="7"/>
      <c r="E18" s="7"/>
      <c r="F18" s="8" t="n">
        <v>9989</v>
      </c>
      <c r="G18" s="41" t="n">
        <v>4.175</v>
      </c>
      <c r="H18" s="42" t="n">
        <f aca="false">IF(F18&gt;0,((F18*G18)*-1),((F18*G18)*-1))</f>
        <v>-41704.075</v>
      </c>
      <c r="I18" s="7" t="n">
        <v>323309</v>
      </c>
    </row>
    <row r="19" customFormat="false" ht="15.75" hidden="false" customHeight="false" outlineLevel="2" collapsed="false">
      <c r="A19" s="7"/>
      <c r="B19" s="6" t="s">
        <v>54</v>
      </c>
      <c r="C19" s="6" t="s">
        <v>19</v>
      </c>
      <c r="D19" s="7"/>
      <c r="E19" s="7"/>
      <c r="F19" s="8" t="n">
        <v>3939</v>
      </c>
      <c r="G19" s="41" t="n">
        <v>4.175</v>
      </c>
      <c r="H19" s="42" t="n">
        <f aca="false">IF(F19&gt;0,((F19*G19)*-1),((F19*G19)*-1))</f>
        <v>-16445.325</v>
      </c>
      <c r="I19" s="7" t="n">
        <v>323309</v>
      </c>
    </row>
    <row r="20" customFormat="false" ht="15.75" hidden="false" customHeight="false" outlineLevel="2" collapsed="false">
      <c r="A20" s="7"/>
      <c r="B20" s="6" t="s">
        <v>54</v>
      </c>
      <c r="C20" s="6" t="s">
        <v>19</v>
      </c>
      <c r="D20" s="7"/>
      <c r="E20" s="7"/>
      <c r="F20" s="8" t="n">
        <v>5747</v>
      </c>
      <c r="G20" s="41" t="n">
        <v>3.945</v>
      </c>
      <c r="H20" s="42" t="n">
        <f aca="false">IF(F20&gt;0,((F20*G20)*-1),((F20*G20)*-1))</f>
        <v>-22671.915</v>
      </c>
      <c r="I20" s="7" t="n">
        <v>323309</v>
      </c>
    </row>
    <row r="21" customFormat="false" ht="15.75" hidden="false" customHeight="false" outlineLevel="2" collapsed="false">
      <c r="A21" s="7"/>
      <c r="B21" s="6" t="s">
        <v>54</v>
      </c>
      <c r="C21" s="6" t="s">
        <v>19</v>
      </c>
      <c r="D21" s="7"/>
      <c r="E21" s="7"/>
      <c r="F21" s="8" t="n">
        <v>13904</v>
      </c>
      <c r="G21" s="41" t="n">
        <v>4.055</v>
      </c>
      <c r="H21" s="42" t="n">
        <f aca="false">IF(F21&gt;0,((F21*G21)*-1),((F21*G21)*-1))</f>
        <v>-56380.72</v>
      </c>
      <c r="I21" s="7" t="n">
        <v>323309</v>
      </c>
    </row>
    <row r="22" customFormat="false" ht="15.75" hidden="false" customHeight="false" outlineLevel="1" collapsed="false">
      <c r="A22" s="7"/>
      <c r="B22" s="6"/>
      <c r="C22" s="25" t="s">
        <v>40</v>
      </c>
      <c r="D22" s="7"/>
      <c r="E22" s="7"/>
      <c r="F22" s="8" t="n">
        <f aca="false">SUBTOTAL(9,F8:F21)</f>
        <v>178556</v>
      </c>
      <c r="G22" s="41"/>
      <c r="H22" s="42" t="n">
        <f aca="false">SUBTOTAL(9,H18:H21)</f>
        <v>-137202.035</v>
      </c>
      <c r="I22" s="7"/>
    </row>
    <row r="23" customFormat="false" ht="15.75" hidden="false" customHeight="false" outlineLevel="2" collapsed="false">
      <c r="A23" s="7"/>
      <c r="B23" s="6" t="s">
        <v>54</v>
      </c>
      <c r="C23" s="6" t="s">
        <v>24</v>
      </c>
      <c r="D23" s="7"/>
      <c r="E23" s="7"/>
      <c r="F23" s="8" t="n">
        <v>-9</v>
      </c>
      <c r="G23" s="41" t="n">
        <v>4.5</v>
      </c>
      <c r="H23" s="42" t="n">
        <f aca="false">IF(F23&gt;0,((F23*G23)*-1),((F23*G23)*-1))</f>
        <v>40.5</v>
      </c>
      <c r="I23" s="7" t="n">
        <v>323233</v>
      </c>
    </row>
    <row r="24" customFormat="false" ht="15.75" hidden="false" customHeight="false" outlineLevel="2" collapsed="false">
      <c r="A24" s="7"/>
      <c r="B24" s="6" t="s">
        <v>54</v>
      </c>
      <c r="C24" s="6" t="s">
        <v>24</v>
      </c>
      <c r="D24" s="7"/>
      <c r="E24" s="7"/>
      <c r="F24" s="8" t="n">
        <v>-10</v>
      </c>
      <c r="G24" s="41" t="n">
        <v>4.5</v>
      </c>
      <c r="H24" s="42" t="n">
        <f aca="false">IF(F24&gt;0,((F24*G24)*-1),((F24*G24)*-1))</f>
        <v>45</v>
      </c>
      <c r="I24" s="7" t="n">
        <v>323233</v>
      </c>
    </row>
    <row r="25" customFormat="false" ht="15.75" hidden="false" customHeight="false" outlineLevel="2" collapsed="false">
      <c r="A25" s="7"/>
      <c r="B25" s="6" t="s">
        <v>54</v>
      </c>
      <c r="C25" s="6" t="s">
        <v>24</v>
      </c>
      <c r="D25" s="7"/>
      <c r="E25" s="7"/>
      <c r="F25" s="8" t="n">
        <v>-11</v>
      </c>
      <c r="G25" s="41" t="n">
        <v>4.5</v>
      </c>
      <c r="H25" s="42" t="n">
        <f aca="false">IF(F25&gt;0,((F25*G25)*-1),((F25*G25)*-1))</f>
        <v>49.5</v>
      </c>
      <c r="I25" s="7" t="n">
        <v>323233</v>
      </c>
    </row>
    <row r="26" customFormat="false" ht="15.75" hidden="false" customHeight="false" outlineLevel="2" collapsed="false">
      <c r="A26" s="7"/>
      <c r="B26" s="6" t="s">
        <v>54</v>
      </c>
      <c r="C26" s="6" t="s">
        <v>24</v>
      </c>
      <c r="D26" s="7"/>
      <c r="E26" s="7"/>
      <c r="F26" s="8" t="n">
        <v>-12</v>
      </c>
      <c r="G26" s="41" t="n">
        <v>4.375</v>
      </c>
      <c r="H26" s="42" t="n">
        <f aca="false">IF(F26&gt;0,((F26*G26)*-1),((F26*G26)*-1))</f>
        <v>52.5</v>
      </c>
      <c r="I26" s="7" t="n">
        <v>323233</v>
      </c>
    </row>
    <row r="27" customFormat="false" ht="15.75" hidden="false" customHeight="false" outlineLevel="2" collapsed="false">
      <c r="A27" s="7"/>
      <c r="B27" s="6" t="s">
        <v>54</v>
      </c>
      <c r="C27" s="6" t="s">
        <v>24</v>
      </c>
      <c r="D27" s="7"/>
      <c r="E27" s="7"/>
      <c r="F27" s="8" t="n">
        <v>-35</v>
      </c>
      <c r="G27" s="41" t="n">
        <v>4.185</v>
      </c>
      <c r="H27" s="42" t="n">
        <f aca="false">IF(F27&gt;0,((F27*G27)*-1),((F27*G27)*-1))</f>
        <v>146.475</v>
      </c>
      <c r="I27" s="7" t="n">
        <v>323233</v>
      </c>
    </row>
    <row r="28" customFormat="false" ht="15.75" hidden="false" customHeight="false" outlineLevel="2" collapsed="false">
      <c r="A28" s="7"/>
      <c r="B28" s="6" t="s">
        <v>54</v>
      </c>
      <c r="C28" s="6" t="s">
        <v>24</v>
      </c>
      <c r="D28" s="7"/>
      <c r="E28" s="7"/>
      <c r="F28" s="8" t="n">
        <v>-13</v>
      </c>
      <c r="G28" s="41" t="n">
        <v>4.295</v>
      </c>
      <c r="H28" s="42" t="n">
        <f aca="false">IF(F28&gt;0,((F28*G28)*-1),((F28*G28)*-1))</f>
        <v>55.835</v>
      </c>
      <c r="I28" s="7" t="n">
        <v>323233</v>
      </c>
    </row>
    <row r="29" customFormat="false" ht="15.75" hidden="false" customHeight="false" outlineLevel="2" collapsed="false">
      <c r="A29" s="7"/>
      <c r="B29" s="6" t="s">
        <v>54</v>
      </c>
      <c r="C29" s="6" t="s">
        <v>24</v>
      </c>
      <c r="D29" s="7"/>
      <c r="E29" s="7"/>
      <c r="F29" s="8" t="n">
        <v>-1603</v>
      </c>
      <c r="G29" s="41" t="n">
        <v>4.295</v>
      </c>
      <c r="H29" s="42" t="n">
        <f aca="false">IF(F29&gt;0,((F29*G29)*-1),((F29*G29)*-1))</f>
        <v>6884.885</v>
      </c>
      <c r="I29" s="7" t="n">
        <v>323233</v>
      </c>
    </row>
    <row r="30" customFormat="false" ht="15.75" hidden="false" customHeight="false" outlineLevel="2" collapsed="false">
      <c r="A30" s="7"/>
      <c r="B30" s="6" t="s">
        <v>54</v>
      </c>
      <c r="C30" s="6" t="s">
        <v>24</v>
      </c>
      <c r="D30" s="7"/>
      <c r="E30" s="7"/>
      <c r="F30" s="8" t="n">
        <v>-8</v>
      </c>
      <c r="G30" s="41" t="n">
        <v>4.31</v>
      </c>
      <c r="H30" s="42" t="n">
        <f aca="false">IF(F30&gt;0,((F30*G30)*-1),((F30*G30)*-1))</f>
        <v>34.48</v>
      </c>
      <c r="I30" s="7" t="n">
        <v>323233</v>
      </c>
    </row>
    <row r="31" customFormat="false" ht="15.75" hidden="false" customHeight="false" outlineLevel="2" collapsed="false">
      <c r="A31" s="7"/>
      <c r="B31" s="6" t="s">
        <v>54</v>
      </c>
      <c r="C31" s="6" t="s">
        <v>24</v>
      </c>
      <c r="D31" s="7"/>
      <c r="E31" s="7"/>
      <c r="F31" s="8" t="n">
        <v>-11</v>
      </c>
      <c r="G31" s="41" t="n">
        <v>4.445</v>
      </c>
      <c r="H31" s="42" t="n">
        <f aca="false">IF(F31&gt;0,((F31*G31)*-1),((F31*G31)*-1))</f>
        <v>48.895</v>
      </c>
      <c r="I31" s="7" t="n">
        <v>323233</v>
      </c>
    </row>
    <row r="32" customFormat="false" ht="15.75" hidden="false" customHeight="false" outlineLevel="2" collapsed="false">
      <c r="A32" s="7"/>
      <c r="B32" s="6" t="s">
        <v>54</v>
      </c>
      <c r="C32" s="6" t="s">
        <v>24</v>
      </c>
      <c r="D32" s="7"/>
      <c r="E32" s="7"/>
      <c r="F32" s="8" t="n">
        <v>-9</v>
      </c>
      <c r="G32" s="41" t="n">
        <v>4.445</v>
      </c>
      <c r="H32" s="42" t="n">
        <f aca="false">IF(F32&gt;0,((F32*G32)*-1),((F32*G32)*-1))</f>
        <v>40.005</v>
      </c>
      <c r="I32" s="7" t="n">
        <v>323233</v>
      </c>
    </row>
    <row r="33" customFormat="false" ht="15.75" hidden="false" customHeight="false" outlineLevel="2" collapsed="false">
      <c r="A33" s="7"/>
      <c r="B33" s="6" t="s">
        <v>54</v>
      </c>
      <c r="C33" s="6" t="s">
        <v>24</v>
      </c>
      <c r="D33" s="7"/>
      <c r="E33" s="7"/>
      <c r="F33" s="8" t="n">
        <v>-36585</v>
      </c>
      <c r="G33" s="41" t="n">
        <v>4.32</v>
      </c>
      <c r="H33" s="42" t="n">
        <f aca="false">IF(F33&gt;0,((F33*G33)*-1),((F33*G33)*-1))</f>
        <v>158047.2</v>
      </c>
      <c r="I33" s="7" t="n">
        <v>323233</v>
      </c>
    </row>
    <row r="34" customFormat="false" ht="15.75" hidden="false" customHeight="false" outlineLevel="2" collapsed="false">
      <c r="A34" s="7"/>
      <c r="B34" s="6" t="s">
        <v>54</v>
      </c>
      <c r="C34" s="6" t="s">
        <v>24</v>
      </c>
      <c r="D34" s="7"/>
      <c r="E34" s="7"/>
      <c r="F34" s="8" t="n">
        <v>-7</v>
      </c>
      <c r="G34" s="41" t="n">
        <v>4.32</v>
      </c>
      <c r="H34" s="42" t="n">
        <f aca="false">IF(F34&gt;0,((F34*G34)*-1),((F34*G34)*-1))</f>
        <v>30.24</v>
      </c>
      <c r="I34" s="7" t="n">
        <v>323233</v>
      </c>
    </row>
    <row r="35" customFormat="false" ht="15.75" hidden="false" customHeight="false" outlineLevel="2" collapsed="false">
      <c r="A35" s="7"/>
      <c r="B35" s="6" t="s">
        <v>54</v>
      </c>
      <c r="C35" s="6" t="s">
        <v>24</v>
      </c>
      <c r="D35" s="7"/>
      <c r="E35" s="7"/>
      <c r="F35" s="8" t="n">
        <v>-6713</v>
      </c>
      <c r="G35" s="41" t="n">
        <v>4.32</v>
      </c>
      <c r="H35" s="42" t="n">
        <f aca="false">IF(F35&gt;0,((F35*G35)*-1),((F35*G35)*-1))</f>
        <v>29000.16</v>
      </c>
      <c r="I35" s="7" t="n">
        <v>323233</v>
      </c>
    </row>
    <row r="36" customFormat="false" ht="15.75" hidden="false" customHeight="false" outlineLevel="2" collapsed="false">
      <c r="A36" s="7"/>
      <c r="B36" s="6" t="s">
        <v>54</v>
      </c>
      <c r="C36" s="6" t="s">
        <v>24</v>
      </c>
      <c r="D36" s="7"/>
      <c r="E36" s="7"/>
      <c r="F36" s="8" t="n">
        <v>-13</v>
      </c>
      <c r="G36" s="41" t="n">
        <v>4.255</v>
      </c>
      <c r="H36" s="42" t="n">
        <f aca="false">IF(F36&gt;0,((F36*G36)*-1),((F36*G36)*-1))</f>
        <v>55.315</v>
      </c>
      <c r="I36" s="7" t="n">
        <v>323233</v>
      </c>
    </row>
    <row r="37" customFormat="false" ht="15.75" hidden="false" customHeight="false" outlineLevel="2" collapsed="false">
      <c r="A37" s="7"/>
      <c r="B37" s="6" t="s">
        <v>54</v>
      </c>
      <c r="C37" s="6" t="s">
        <v>24</v>
      </c>
      <c r="D37" s="7"/>
      <c r="E37" s="7"/>
      <c r="F37" s="8" t="n">
        <v>-9</v>
      </c>
      <c r="G37" s="41" t="n">
        <v>4.2</v>
      </c>
      <c r="H37" s="42" t="n">
        <f aca="false">IF(F37&gt;0,((F37*G37)*-1),((F37*G37)*-1))</f>
        <v>37.8</v>
      </c>
      <c r="I37" s="7" t="n">
        <v>323233</v>
      </c>
    </row>
    <row r="38" customFormat="false" ht="15.75" hidden="false" customHeight="false" outlineLevel="2" collapsed="false">
      <c r="A38" s="7"/>
      <c r="B38" s="6" t="s">
        <v>54</v>
      </c>
      <c r="C38" s="6" t="s">
        <v>24</v>
      </c>
      <c r="D38" s="7"/>
      <c r="E38" s="7"/>
      <c r="F38" s="8" t="n">
        <v>-10</v>
      </c>
      <c r="G38" s="41" t="n">
        <v>4.2</v>
      </c>
      <c r="H38" s="42" t="n">
        <f aca="false">IF(F38&gt;0,((F38*G38)*-1),((F38*G38)*-1))</f>
        <v>42</v>
      </c>
      <c r="I38" s="7" t="n">
        <v>323233</v>
      </c>
    </row>
    <row r="39" customFormat="false" ht="15.75" hidden="false" customHeight="false" outlineLevel="2" collapsed="false">
      <c r="A39" s="7"/>
      <c r="B39" s="6" t="s">
        <v>54</v>
      </c>
      <c r="C39" s="6" t="s">
        <v>24</v>
      </c>
      <c r="D39" s="7"/>
      <c r="E39" s="7"/>
      <c r="F39" s="8" t="n">
        <v>-14</v>
      </c>
      <c r="G39" s="41" t="n">
        <v>4.01</v>
      </c>
      <c r="H39" s="42" t="n">
        <f aca="false">IF(F39&gt;0,((F39*G39)*-1),((F39*G39)*-1))</f>
        <v>56.14</v>
      </c>
      <c r="I39" s="7" t="n">
        <v>323233</v>
      </c>
    </row>
    <row r="40" customFormat="false" ht="15.75" hidden="false" customHeight="false" outlineLevel="2" collapsed="false">
      <c r="A40" s="7"/>
      <c r="B40" s="6" t="s">
        <v>54</v>
      </c>
      <c r="C40" s="6" t="s">
        <v>24</v>
      </c>
      <c r="D40" s="7"/>
      <c r="E40" s="7"/>
      <c r="F40" s="8" t="n">
        <v>-15</v>
      </c>
      <c r="G40" s="41" t="n">
        <v>4.025</v>
      </c>
      <c r="H40" s="42" t="n">
        <f aca="false">IF(F40&gt;0,((F40*G40)*-1),((F40*G40)*-1))</f>
        <v>60.375</v>
      </c>
      <c r="I40" s="7" t="n">
        <v>323233</v>
      </c>
    </row>
    <row r="41" customFormat="false" ht="15.75" hidden="false" customHeight="false" outlineLevel="2" collapsed="false">
      <c r="A41" s="7"/>
      <c r="B41" s="6" t="s">
        <v>54</v>
      </c>
      <c r="C41" s="6" t="s">
        <v>24</v>
      </c>
      <c r="D41" s="7"/>
      <c r="E41" s="7"/>
      <c r="F41" s="8" t="n">
        <v>-12</v>
      </c>
      <c r="G41" s="41" t="n">
        <v>4.025</v>
      </c>
      <c r="H41" s="42" t="n">
        <f aca="false">IF(F41&gt;0,((F41*G41)*-1),((F41*G41)*-1))</f>
        <v>48.3</v>
      </c>
      <c r="I41" s="7" t="n">
        <v>323233</v>
      </c>
    </row>
    <row r="42" customFormat="false" ht="15.75" hidden="false" customHeight="false" outlineLevel="2" collapsed="false">
      <c r="A42" s="7"/>
      <c r="B42" s="6" t="s">
        <v>54</v>
      </c>
      <c r="C42" s="6" t="s">
        <v>24</v>
      </c>
      <c r="D42" s="7"/>
      <c r="E42" s="7"/>
      <c r="F42" s="8" t="n">
        <v>-13</v>
      </c>
      <c r="G42" s="41" t="n">
        <v>4.025</v>
      </c>
      <c r="H42" s="42" t="n">
        <f aca="false">IF(F42&gt;0,((F42*G42)*-1),((F42*G42)*-1))</f>
        <v>52.325</v>
      </c>
      <c r="I42" s="7" t="n">
        <v>323233</v>
      </c>
    </row>
    <row r="43" customFormat="false" ht="15.75" hidden="false" customHeight="false" outlineLevel="2" collapsed="false">
      <c r="A43" s="7"/>
      <c r="B43" s="6" t="s">
        <v>54</v>
      </c>
      <c r="C43" s="6" t="s">
        <v>24</v>
      </c>
      <c r="D43" s="7"/>
      <c r="E43" s="7"/>
      <c r="F43" s="8" t="n">
        <v>-9</v>
      </c>
      <c r="G43" s="41" t="n">
        <v>3.875</v>
      </c>
      <c r="H43" s="42" t="n">
        <f aca="false">IF(F43&gt;0,((F43*G43)*-1),((F43*G43)*-1))</f>
        <v>34.875</v>
      </c>
      <c r="I43" s="7" t="n">
        <v>323233</v>
      </c>
    </row>
    <row r="44" customFormat="false" ht="15.75" hidden="false" customHeight="false" outlineLevel="2" collapsed="false">
      <c r="A44" s="7"/>
      <c r="B44" s="6" t="s">
        <v>54</v>
      </c>
      <c r="C44" s="6" t="s">
        <v>24</v>
      </c>
      <c r="D44" s="7"/>
      <c r="E44" s="7"/>
      <c r="F44" s="8" t="n">
        <v>-9</v>
      </c>
      <c r="G44" s="41" t="n">
        <v>3.77</v>
      </c>
      <c r="H44" s="42" t="n">
        <f aca="false">IF(F44&gt;0,((F44*G44)*-1),((F44*G44)*-1))</f>
        <v>33.93</v>
      </c>
      <c r="I44" s="7" t="n">
        <v>323233</v>
      </c>
    </row>
    <row r="45" customFormat="false" ht="15.75" hidden="false" customHeight="false" outlineLevel="2" collapsed="false">
      <c r="A45" s="7"/>
      <c r="B45" s="6" t="s">
        <v>54</v>
      </c>
      <c r="C45" s="6" t="s">
        <v>24</v>
      </c>
      <c r="D45" s="7"/>
      <c r="E45" s="7"/>
      <c r="F45" s="8" t="n">
        <v>-10</v>
      </c>
      <c r="G45" s="41" t="n">
        <v>3.92</v>
      </c>
      <c r="H45" s="42" t="n">
        <f aca="false">IF(F45&gt;0,((F45*G45)*-1),((F45*G45)*-1))</f>
        <v>39.2</v>
      </c>
      <c r="I45" s="7" t="n">
        <v>323233</v>
      </c>
    </row>
    <row r="46" customFormat="false" ht="15.75" hidden="false" customHeight="false" outlineLevel="2" collapsed="false">
      <c r="A46" s="7"/>
      <c r="B46" s="6" t="s">
        <v>54</v>
      </c>
      <c r="C46" s="6" t="s">
        <v>24</v>
      </c>
      <c r="D46" s="7"/>
      <c r="E46" s="7"/>
      <c r="F46" s="8" t="n">
        <v>-9</v>
      </c>
      <c r="G46" s="41" t="n">
        <v>4.055</v>
      </c>
      <c r="H46" s="42" t="n">
        <f aca="false">IF(F46&gt;0,((F46*G46)*-1),((F46*G46)*-1))</f>
        <v>36.495</v>
      </c>
      <c r="I46" s="7" t="n">
        <v>323233</v>
      </c>
    </row>
    <row r="47" customFormat="false" ht="15.75" hidden="false" customHeight="false" outlineLevel="2" collapsed="false">
      <c r="A47" s="7"/>
      <c r="B47" s="6" t="s">
        <v>54</v>
      </c>
      <c r="C47" s="6" t="s">
        <v>24</v>
      </c>
      <c r="D47" s="7"/>
      <c r="E47" s="7"/>
      <c r="F47" s="8" t="n">
        <v>-12</v>
      </c>
      <c r="G47" s="41" t="n">
        <v>4.055</v>
      </c>
      <c r="H47" s="42" t="n">
        <f aca="false">IF(F47&gt;0,((F47*G47)*-1),((F47*G47)*-1))</f>
        <v>48.66</v>
      </c>
      <c r="I47" s="7" t="n">
        <v>323233</v>
      </c>
    </row>
    <row r="48" customFormat="false" ht="15.75" hidden="false" customHeight="false" outlineLevel="2" collapsed="false">
      <c r="A48" s="7"/>
      <c r="B48" s="6" t="s">
        <v>54</v>
      </c>
      <c r="C48" s="6" t="s">
        <v>24</v>
      </c>
      <c r="D48" s="7"/>
      <c r="E48" s="7"/>
      <c r="F48" s="8" t="n">
        <v>-6</v>
      </c>
      <c r="G48" s="41" t="n">
        <v>4.055</v>
      </c>
      <c r="H48" s="42" t="n">
        <f aca="false">IF(F48&gt;0,((F48*G48)*-1),((F48*G48)*-1))</f>
        <v>24.33</v>
      </c>
      <c r="I48" s="7" t="n">
        <v>323233</v>
      </c>
    </row>
    <row r="49" customFormat="false" ht="15.75" hidden="false" customHeight="false" outlineLevel="2" collapsed="false">
      <c r="A49" s="7"/>
      <c r="B49" s="6" t="s">
        <v>54</v>
      </c>
      <c r="C49" s="6" t="s">
        <v>24</v>
      </c>
      <c r="D49" s="7"/>
      <c r="E49" s="7"/>
      <c r="F49" s="8" t="n">
        <v>-5408</v>
      </c>
      <c r="G49" s="41" t="n">
        <v>4.055</v>
      </c>
      <c r="H49" s="42" t="n">
        <f aca="false">IF(F49&gt;0,((F49*G49)*-1),((F49*G49)*-1))</f>
        <v>21929.44</v>
      </c>
      <c r="I49" s="7" t="n">
        <v>323233</v>
      </c>
    </row>
    <row r="50" customFormat="false" ht="15.75" hidden="false" customHeight="false" outlineLevel="2" collapsed="false">
      <c r="A50" s="7"/>
      <c r="B50" s="6" t="s">
        <v>54</v>
      </c>
      <c r="C50" s="6" t="s">
        <v>24</v>
      </c>
      <c r="D50" s="7"/>
      <c r="E50" s="7"/>
      <c r="F50" s="8" t="n">
        <v>-10000</v>
      </c>
      <c r="G50" s="41" t="n">
        <v>4.5</v>
      </c>
      <c r="H50" s="42" t="n">
        <f aca="false">IF(F50&gt;0,((F50*G50)*-1),((F50*G50)*-1))</f>
        <v>45000</v>
      </c>
      <c r="I50" s="7" t="n">
        <v>323198</v>
      </c>
    </row>
    <row r="51" customFormat="false" ht="15.75" hidden="false" customHeight="false" outlineLevel="2" collapsed="false">
      <c r="A51" s="7"/>
      <c r="B51" s="6" t="s">
        <v>54</v>
      </c>
      <c r="C51" s="6" t="s">
        <v>24</v>
      </c>
      <c r="D51" s="7"/>
      <c r="E51" s="7"/>
      <c r="F51" s="8" t="n">
        <v>-20000</v>
      </c>
      <c r="G51" s="41" t="n">
        <v>4.5</v>
      </c>
      <c r="H51" s="42" t="n">
        <f aca="false">IF(F51&gt;0,((F51*G51)*-1),((F51*G51)*-1))</f>
        <v>90000</v>
      </c>
      <c r="I51" s="7" t="n">
        <v>323198</v>
      </c>
    </row>
    <row r="52" customFormat="false" ht="15.75" hidden="false" customHeight="false" outlineLevel="2" collapsed="false">
      <c r="A52" s="7"/>
      <c r="B52" s="6" t="s">
        <v>54</v>
      </c>
      <c r="C52" s="6" t="s">
        <v>24</v>
      </c>
      <c r="D52" s="7"/>
      <c r="E52" s="7"/>
      <c r="F52" s="8" t="n">
        <v>-10000</v>
      </c>
      <c r="G52" s="41" t="n">
        <v>4.145</v>
      </c>
      <c r="H52" s="42" t="n">
        <f aca="false">IF(F52&gt;0,((F52*G52)*-1),((F52*G52)*-1))</f>
        <v>41450</v>
      </c>
      <c r="I52" s="7" t="n">
        <v>323198</v>
      </c>
    </row>
    <row r="53" customFormat="false" ht="15.75" hidden="false" customHeight="false" outlineLevel="2" collapsed="false">
      <c r="A53" s="7"/>
      <c r="B53" s="6" t="s">
        <v>54</v>
      </c>
      <c r="C53" s="6" t="s">
        <v>24</v>
      </c>
      <c r="D53" s="7"/>
      <c r="E53" s="7"/>
      <c r="F53" s="8" t="n">
        <v>-55000</v>
      </c>
      <c r="G53" s="41" t="n">
        <v>4.145</v>
      </c>
      <c r="H53" s="42" t="n">
        <f aca="false">IF(F53&gt;0,((F53*G53)*-1),((F53*G53)*-1))</f>
        <v>227975</v>
      </c>
      <c r="I53" s="7" t="n">
        <v>323198</v>
      </c>
    </row>
    <row r="54" customFormat="false" ht="15.75" hidden="false" customHeight="false" outlineLevel="2" collapsed="false">
      <c r="A54" s="7"/>
      <c r="B54" s="6" t="s">
        <v>54</v>
      </c>
      <c r="C54" s="6" t="s">
        <v>24</v>
      </c>
      <c r="D54" s="7"/>
      <c r="E54" s="7"/>
      <c r="F54" s="8" t="n">
        <v>-25000</v>
      </c>
      <c r="G54" s="41" t="n">
        <v>4.32</v>
      </c>
      <c r="H54" s="42" t="n">
        <f aca="false">IF(F54&gt;0,((F54*G54)*-1),((F54*G54)*-1))</f>
        <v>108000</v>
      </c>
      <c r="I54" s="7" t="n">
        <v>323198</v>
      </c>
    </row>
    <row r="55" customFormat="false" ht="15.75" hidden="false" customHeight="false" outlineLevel="2" collapsed="false">
      <c r="A55" s="7"/>
      <c r="B55" s="6" t="s">
        <v>54</v>
      </c>
      <c r="C55" s="6" t="s">
        <v>24</v>
      </c>
      <c r="D55" s="7"/>
      <c r="E55" s="7"/>
      <c r="F55" s="8" t="n">
        <v>-12000</v>
      </c>
      <c r="G55" s="43" t="n">
        <v>4.055</v>
      </c>
      <c r="H55" s="42" t="n">
        <f aca="false">IF(F55&gt;0,((F55*G55)*-1),((F55*G55)*-1))</f>
        <v>48660</v>
      </c>
      <c r="I55" s="7" t="n">
        <v>323198</v>
      </c>
    </row>
    <row r="56" customFormat="false" ht="15.75" hidden="false" customHeight="false" outlineLevel="1" collapsed="false">
      <c r="A56" s="7"/>
      <c r="B56" s="6"/>
      <c r="C56" s="6" t="s">
        <v>41</v>
      </c>
      <c r="D56" s="7"/>
      <c r="E56" s="7"/>
      <c r="F56" s="8" t="n">
        <f aca="false">SUBTOTAL(9,F23:F55)</f>
        <v>-182575</v>
      </c>
      <c r="G56" s="43"/>
      <c r="H56" s="42" t="n">
        <f aca="false">SUBTOTAL(9,H23:H55)</f>
        <v>778059.86</v>
      </c>
      <c r="I56" s="7"/>
    </row>
    <row r="57" customFormat="false" ht="15.75" hidden="false" customHeight="false" outlineLevel="0" collapsed="false">
      <c r="A57" s="7"/>
      <c r="B57" s="6"/>
      <c r="C57" s="6" t="s">
        <v>29</v>
      </c>
      <c r="D57" s="7"/>
      <c r="E57" s="7"/>
      <c r="F57" s="8" t="n">
        <f aca="false">SUBTOTAL(9,F8:F55)</f>
        <v>-4019</v>
      </c>
      <c r="G57" s="43"/>
      <c r="H57" s="42" t="n">
        <f aca="false">SUBTOTAL(9,H8:H55)</f>
        <v>52480.53</v>
      </c>
      <c r="I57" s="7"/>
    </row>
    <row r="58" customFormat="false" ht="15.75" hidden="false" customHeight="false" outlineLevel="0" collapsed="false">
      <c r="A58" s="7"/>
      <c r="B58" s="6"/>
      <c r="C58" s="6"/>
      <c r="D58" s="7"/>
      <c r="E58" s="7"/>
      <c r="F58" s="7"/>
      <c r="G58" s="7"/>
      <c r="H58" s="42"/>
      <c r="I58" s="7"/>
    </row>
    <row r="59" customFormat="false" ht="15.75" hidden="false" customHeight="false" outlineLevel="0" collapsed="false">
      <c r="B59" s="2"/>
    </row>
    <row r="60" customFormat="false" ht="15.75" hidden="false" customHeight="false" outlineLevel="0" collapsed="false">
      <c r="B60" s="2"/>
    </row>
    <row r="61" customFormat="false" ht="15.75" hidden="false" customHeight="false" outlineLevel="0" collapsed="false">
      <c r="B61" s="2"/>
    </row>
    <row r="62" customFormat="false" ht="15.75" hidden="false" customHeight="false" outlineLevel="0" collapsed="false">
      <c r="B62" s="2"/>
    </row>
    <row r="63" customFormat="false" ht="15.75" hidden="false" customHeight="false" outlineLevel="0" collapsed="false">
      <c r="B63" s="2"/>
    </row>
    <row r="64" customFormat="false" ht="15.75" hidden="false" customHeight="false" outlineLevel="0" collapsed="false">
      <c r="B64" s="2"/>
    </row>
    <row r="65" customFormat="false" ht="15.75" hidden="false" customHeight="false" outlineLevel="0" collapsed="false">
      <c r="B65" s="2"/>
    </row>
    <row r="66" customFormat="false" ht="15.75" hidden="false" customHeight="false" outlineLevel="0" collapsed="false">
      <c r="B66" s="2"/>
    </row>
    <row r="67" customFormat="false" ht="15.75" hidden="false" customHeight="false" outlineLevel="0" collapsed="false">
      <c r="B67" s="2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1" ySplit="3" topLeftCell="C264" activePane="bottomRight" state="frozen"/>
      <selection pane="topLeft" activeCell="A5" activeCellId="0" sqref="A5"/>
      <selection pane="topRight" activeCell="C5" activeCellId="0" sqref="C5"/>
      <selection pane="bottomLeft" activeCell="A264" activeCellId="0" sqref="A264"/>
      <selection pane="bottomRight" activeCell="A8" activeCellId="0" sqref="A8:J277"/>
    </sheetView>
  </sheetViews>
  <sheetFormatPr defaultColWidth="8.9921875" defaultRowHeight="15.75" customHeight="true" zeroHeight="false" outlineLevelRow="2" outlineLevelCol="0"/>
  <cols>
    <col collapsed="false" customWidth="true" hidden="false" outlineLevel="0" max="1" min="1" style="15" width="10.62"/>
    <col collapsed="false" customWidth="true" hidden="false" outlineLevel="0" max="2" min="2" style="16" width="11.99"/>
    <col collapsed="false" customWidth="true" hidden="false" outlineLevel="0" max="3" min="3" style="16" width="16.24"/>
    <col collapsed="false" customWidth="true" hidden="false" outlineLevel="0" max="4" min="4" style="16" width="13.62"/>
    <col collapsed="false" customWidth="true" hidden="false" outlineLevel="0" max="5" min="5" style="18" width="10.37"/>
    <col collapsed="false" customWidth="true" hidden="false" outlineLevel="0" max="6" min="6" style="18" width="13.87"/>
    <col collapsed="false" customWidth="true" hidden="false" outlineLevel="0" max="7" min="7" style="19" width="11.24"/>
    <col collapsed="false" customWidth="true" hidden="false" outlineLevel="0" max="8" min="8" style="26" width="14.37"/>
    <col collapsed="false" customWidth="true" hidden="false" outlineLevel="0" max="9" min="9" style="16" width="9.49"/>
    <col collapsed="false" customWidth="false" hidden="false" outlineLevel="0" max="10" min="10" style="36" width="8.99"/>
    <col collapsed="false" customWidth="false" hidden="false" outlineLevel="0" max="257" min="11" style="20" width="8.99"/>
  </cols>
  <sheetData>
    <row r="1" customFormat="false" ht="15.75" hidden="false" customHeight="false" outlineLevel="0" collapsed="false">
      <c r="A1" s="27" t="s">
        <v>0</v>
      </c>
    </row>
    <row r="2" customFormat="false" ht="15.75" hidden="false" customHeight="false" outlineLevel="0" collapsed="false">
      <c r="A2" s="27" t="s">
        <v>55</v>
      </c>
    </row>
    <row r="3" customFormat="false" ht="15.75" hidden="false" customHeight="false" outlineLevel="0" collapsed="false">
      <c r="A3" s="27" t="n">
        <v>36774</v>
      </c>
      <c r="B3" s="28"/>
    </row>
    <row r="6" customFormat="false" ht="15.75" hidden="false" customHeight="false" outlineLevel="0" collapsed="false">
      <c r="A6" s="11" t="s">
        <v>2</v>
      </c>
      <c r="B6" s="6"/>
      <c r="C6" s="6" t="s">
        <v>3</v>
      </c>
      <c r="D6" s="6"/>
      <c r="E6" s="12" t="s">
        <v>4</v>
      </c>
      <c r="F6" s="12" t="s">
        <v>5</v>
      </c>
      <c r="G6" s="9" t="s">
        <v>6</v>
      </c>
      <c r="H6" s="34" t="s">
        <v>7</v>
      </c>
      <c r="I6" s="6" t="s">
        <v>32</v>
      </c>
      <c r="J6" s="30" t="s">
        <v>53</v>
      </c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1" t="s">
        <v>9</v>
      </c>
      <c r="B7" s="6" t="s">
        <v>10</v>
      </c>
      <c r="C7" s="6" t="s">
        <v>11</v>
      </c>
      <c r="D7" s="6" t="s">
        <v>13</v>
      </c>
      <c r="E7" s="12" t="s">
        <v>14</v>
      </c>
      <c r="F7" s="12" t="s">
        <v>14</v>
      </c>
      <c r="G7" s="9" t="s">
        <v>15</v>
      </c>
      <c r="H7" s="34" t="s">
        <v>16</v>
      </c>
      <c r="I7" s="6" t="s">
        <v>17</v>
      </c>
      <c r="J7" s="30" t="s">
        <v>17</v>
      </c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5.75" hidden="false" customHeight="false" outlineLevel="2" collapsed="false">
      <c r="A8" s="44" t="n">
        <v>36630</v>
      </c>
      <c r="B8" s="30" t="s">
        <v>56</v>
      </c>
      <c r="C8" s="30" t="s">
        <v>19</v>
      </c>
      <c r="D8" s="30" t="s">
        <v>57</v>
      </c>
      <c r="E8" s="45" t="n">
        <v>4921</v>
      </c>
      <c r="F8" s="45" t="n">
        <f aca="false">4921*31</f>
        <v>152551</v>
      </c>
      <c r="G8" s="46" t="n">
        <v>3.07</v>
      </c>
      <c r="H8" s="47" t="n">
        <f aca="false">IF(F8&gt;0,((F8*G8)*-1),((F8*G8)*-1))</f>
        <v>-468331.57</v>
      </c>
      <c r="I8" s="48" t="n">
        <v>36739</v>
      </c>
      <c r="J8" s="35" t="n">
        <v>244636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</row>
    <row r="9" customFormat="false" ht="15.75" hidden="false" customHeight="false" outlineLevel="2" collapsed="false">
      <c r="A9" s="44" t="n">
        <v>36729</v>
      </c>
      <c r="B9" s="30" t="s">
        <v>56</v>
      </c>
      <c r="C9" s="30" t="s">
        <v>19</v>
      </c>
      <c r="D9" s="30" t="s">
        <v>57</v>
      </c>
      <c r="E9" s="45" t="n">
        <v>7620</v>
      </c>
      <c r="F9" s="45" t="n">
        <f aca="false">7620*31</f>
        <v>236220</v>
      </c>
      <c r="G9" s="46" t="n">
        <v>2.7925</v>
      </c>
      <c r="H9" s="47" t="n">
        <f aca="false">IF(F9&gt;0,((F9*G9)*-1),((F9*G9)*-1))</f>
        <v>-659644.35</v>
      </c>
      <c r="I9" s="48" t="n">
        <v>36739</v>
      </c>
      <c r="J9" s="35" t="n">
        <v>340334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5.75" hidden="false" customHeight="false" outlineLevel="2" collapsed="false">
      <c r="A10" s="44" t="n">
        <v>36734</v>
      </c>
      <c r="B10" s="30" t="s">
        <v>56</v>
      </c>
      <c r="C10" s="30" t="s">
        <v>19</v>
      </c>
      <c r="D10" s="30" t="s">
        <v>57</v>
      </c>
      <c r="E10" s="45" t="n">
        <v>49347</v>
      </c>
      <c r="F10" s="45" t="n">
        <f aca="false">49347*31</f>
        <v>1529757</v>
      </c>
      <c r="G10" s="46" t="n">
        <v>3.7525</v>
      </c>
      <c r="H10" s="47" t="n">
        <f aca="false">IF(F10&gt;0,((F10*G10)*-1),((F10*G10)*-1))</f>
        <v>-5740413.1425</v>
      </c>
      <c r="I10" s="48" t="n">
        <v>36739</v>
      </c>
      <c r="J10" s="35" t="n">
        <v>346934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</row>
    <row r="11" customFormat="false" ht="15.75" hidden="false" customHeight="true" outlineLevel="2" collapsed="false">
      <c r="A11" s="44" t="n">
        <v>36739</v>
      </c>
      <c r="B11" s="30" t="s">
        <v>56</v>
      </c>
      <c r="C11" s="30" t="s">
        <v>19</v>
      </c>
      <c r="D11" s="30" t="s">
        <v>57</v>
      </c>
      <c r="E11" s="45" t="n">
        <v>10000</v>
      </c>
      <c r="F11" s="45" t="n">
        <v>10000</v>
      </c>
      <c r="G11" s="46" t="n">
        <v>3.745</v>
      </c>
      <c r="H11" s="47" t="n">
        <f aca="false">IF(F11&gt;0,((F11*G11)*-1),((F11*G11)*-1))</f>
        <v>-37450</v>
      </c>
      <c r="I11" s="48" t="n">
        <v>36739</v>
      </c>
      <c r="J11" s="35" t="n">
        <v>351035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5.75" hidden="false" customHeight="true" outlineLevel="2" collapsed="false">
      <c r="A12" s="44" t="n">
        <v>36739</v>
      </c>
      <c r="B12" s="30" t="s">
        <v>56</v>
      </c>
      <c r="C12" s="30" t="s">
        <v>19</v>
      </c>
      <c r="D12" s="30" t="s">
        <v>57</v>
      </c>
      <c r="E12" s="45" t="n">
        <v>10000</v>
      </c>
      <c r="F12" s="45" t="n">
        <v>10000</v>
      </c>
      <c r="G12" s="46" t="n">
        <v>3.755</v>
      </c>
      <c r="H12" s="47" t="n">
        <f aca="false">IF(F12&gt;0,((F12*G12)*-1),((F12*G12)*-1))</f>
        <v>-37550</v>
      </c>
      <c r="I12" s="48" t="n">
        <v>36739</v>
      </c>
      <c r="J12" s="35" t="n">
        <v>351042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15.75" hidden="false" customHeight="true" outlineLevel="2" collapsed="false">
      <c r="A13" s="44" t="n">
        <v>36740</v>
      </c>
      <c r="B13" s="30" t="s">
        <v>56</v>
      </c>
      <c r="C13" s="30" t="s">
        <v>19</v>
      </c>
      <c r="D13" s="30" t="s">
        <v>57</v>
      </c>
      <c r="E13" s="45" t="n">
        <v>10000</v>
      </c>
      <c r="F13" s="45" t="n">
        <v>10000</v>
      </c>
      <c r="G13" s="46" t="n">
        <v>4.01</v>
      </c>
      <c r="H13" s="47" t="n">
        <f aca="false">IF(F13&gt;0,((F13*G13)*-1),((F13*G13)*-1))</f>
        <v>-40100</v>
      </c>
      <c r="I13" s="48" t="n">
        <v>36739</v>
      </c>
      <c r="J13" s="35" t="n">
        <v>352455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5.75" hidden="false" customHeight="false" outlineLevel="2" collapsed="false">
      <c r="A14" s="44" t="n">
        <v>36740</v>
      </c>
      <c r="B14" s="30" t="s">
        <v>56</v>
      </c>
      <c r="C14" s="30" t="s">
        <v>19</v>
      </c>
      <c r="D14" s="30" t="s">
        <v>57</v>
      </c>
      <c r="E14" s="45" t="n">
        <v>12967</v>
      </c>
      <c r="F14" s="45" t="n">
        <v>12967</v>
      </c>
      <c r="G14" s="46" t="n">
        <v>3.93</v>
      </c>
      <c r="H14" s="47" t="n">
        <f aca="false">IF(F14&gt;0,((F14*G14)*-1),((F14*G14)*-1))</f>
        <v>-50960.31</v>
      </c>
      <c r="I14" s="48" t="n">
        <v>36739</v>
      </c>
      <c r="J14" s="35" t="n">
        <v>353781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5.75" hidden="false" customHeight="false" outlineLevel="2" collapsed="false">
      <c r="A15" s="44" t="n">
        <v>36741</v>
      </c>
      <c r="B15" s="30" t="s">
        <v>56</v>
      </c>
      <c r="C15" s="30" t="s">
        <v>19</v>
      </c>
      <c r="D15" s="30" t="s">
        <v>57</v>
      </c>
      <c r="E15" s="45" t="n">
        <v>10000</v>
      </c>
      <c r="F15" s="45" t="n">
        <v>10000</v>
      </c>
      <c r="G15" s="46" t="n">
        <v>4.135</v>
      </c>
      <c r="H15" s="47" t="n">
        <f aca="false">IF(F15&gt;0,((F15*G15)*-1),((F15*G15)*-1))</f>
        <v>-41350</v>
      </c>
      <c r="I15" s="48" t="n">
        <v>36739</v>
      </c>
      <c r="J15" s="35" t="n">
        <v>354312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5.75" hidden="false" customHeight="false" outlineLevel="2" collapsed="false">
      <c r="A16" s="44" t="n">
        <v>36741</v>
      </c>
      <c r="B16" s="30" t="s">
        <v>56</v>
      </c>
      <c r="C16" s="30" t="s">
        <v>19</v>
      </c>
      <c r="D16" s="30" t="s">
        <v>57</v>
      </c>
      <c r="E16" s="45" t="n">
        <v>10000</v>
      </c>
      <c r="F16" s="45" t="n">
        <v>10000</v>
      </c>
      <c r="G16" s="46" t="n">
        <v>4.14</v>
      </c>
      <c r="H16" s="47" t="n">
        <f aca="false">IF(F16&gt;0,((F16*G16)*-1),((F16*G16)*-1))</f>
        <v>-41400</v>
      </c>
      <c r="I16" s="48" t="n">
        <v>36739</v>
      </c>
      <c r="J16" s="35" t="n">
        <v>354796</v>
      </c>
      <c r="K16" s="35"/>
      <c r="L16" s="37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5.75" hidden="false" customHeight="false" outlineLevel="2" collapsed="false">
      <c r="A17" s="44" t="n">
        <v>36741</v>
      </c>
      <c r="B17" s="30" t="s">
        <v>56</v>
      </c>
      <c r="C17" s="30" t="s">
        <v>19</v>
      </c>
      <c r="D17" s="30" t="s">
        <v>57</v>
      </c>
      <c r="E17" s="45" t="n">
        <v>2745</v>
      </c>
      <c r="F17" s="45" t="n">
        <v>2745</v>
      </c>
      <c r="G17" s="46" t="n">
        <v>4.16</v>
      </c>
      <c r="H17" s="47" t="n">
        <f aca="false">IF(F17&gt;0,((F17*G17)*-1),((F17*G17)*-1))</f>
        <v>-11419.2</v>
      </c>
      <c r="I17" s="48" t="n">
        <v>36739</v>
      </c>
      <c r="J17" s="35" t="n">
        <v>354908</v>
      </c>
      <c r="K17" s="35"/>
      <c r="L17" s="37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5.75" hidden="false" customHeight="false" outlineLevel="2" collapsed="false">
      <c r="A18" s="44" t="n">
        <v>36742</v>
      </c>
      <c r="B18" s="30" t="s">
        <v>56</v>
      </c>
      <c r="C18" s="30" t="s">
        <v>19</v>
      </c>
      <c r="D18" s="30" t="s">
        <v>57</v>
      </c>
      <c r="E18" s="45" t="n">
        <f aca="false">10000*3</f>
        <v>30000</v>
      </c>
      <c r="F18" s="45" t="n">
        <f aca="false">10000*3</f>
        <v>30000</v>
      </c>
      <c r="G18" s="46" t="n">
        <v>4.175</v>
      </c>
      <c r="H18" s="47" t="n">
        <f aca="false">IF(F18&gt;0,((F18*G18)*-1),((F18*G18)*-1))</f>
        <v>-125250</v>
      </c>
      <c r="I18" s="48" t="n">
        <v>36739</v>
      </c>
      <c r="J18" s="35" t="n">
        <v>355665</v>
      </c>
      <c r="K18" s="35"/>
      <c r="L18" s="37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5.75" hidden="false" customHeight="false" outlineLevel="2" collapsed="false">
      <c r="A19" s="44" t="n">
        <v>36742</v>
      </c>
      <c r="B19" s="30" t="s">
        <v>56</v>
      </c>
      <c r="C19" s="30" t="s">
        <v>19</v>
      </c>
      <c r="D19" s="30" t="s">
        <v>57</v>
      </c>
      <c r="E19" s="45" t="n">
        <f aca="false">10000*3</f>
        <v>30000</v>
      </c>
      <c r="F19" s="45" t="n">
        <f aca="false">10000*3</f>
        <v>30000</v>
      </c>
      <c r="G19" s="46" t="n">
        <v>4.175</v>
      </c>
      <c r="H19" s="47" t="n">
        <f aca="false">IF(F19&gt;0,((F19*G19)*-1),((F19*G19)*-1))</f>
        <v>-125250</v>
      </c>
      <c r="I19" s="48" t="n">
        <v>36739</v>
      </c>
      <c r="J19" s="35" t="n">
        <v>355722</v>
      </c>
      <c r="K19" s="35"/>
      <c r="L19" s="37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5.75" hidden="false" customHeight="false" outlineLevel="2" collapsed="false">
      <c r="A20" s="44" t="n">
        <v>36742</v>
      </c>
      <c r="B20" s="30" t="s">
        <v>56</v>
      </c>
      <c r="C20" s="30" t="s">
        <v>19</v>
      </c>
      <c r="D20" s="30" t="s">
        <v>57</v>
      </c>
      <c r="E20" s="45" t="n">
        <f aca="false">10000*3</f>
        <v>30000</v>
      </c>
      <c r="F20" s="45" t="n">
        <f aca="false">10000*3</f>
        <v>30000</v>
      </c>
      <c r="G20" s="46" t="n">
        <v>4.175</v>
      </c>
      <c r="H20" s="47" t="n">
        <f aca="false">IF(F20&gt;0,((F20*G20)*-1),((F20*G20)*-1))</f>
        <v>-125250</v>
      </c>
      <c r="I20" s="48" t="n">
        <v>36739</v>
      </c>
      <c r="J20" s="35" t="n">
        <v>355774</v>
      </c>
      <c r="K20" s="35"/>
      <c r="L20" s="37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</row>
    <row r="21" customFormat="false" ht="15.75" hidden="false" customHeight="false" outlineLevel="2" collapsed="false">
      <c r="A21" s="44" t="n">
        <v>36742</v>
      </c>
      <c r="B21" s="30" t="s">
        <v>56</v>
      </c>
      <c r="C21" s="30" t="s">
        <v>19</v>
      </c>
      <c r="D21" s="30" t="s">
        <v>57</v>
      </c>
      <c r="E21" s="45" t="n">
        <f aca="false">10000*3</f>
        <v>30000</v>
      </c>
      <c r="F21" s="45" t="n">
        <f aca="false">10000*3</f>
        <v>30000</v>
      </c>
      <c r="G21" s="46" t="n">
        <v>4.195</v>
      </c>
      <c r="H21" s="47" t="n">
        <f aca="false">IF(F21&gt;0,((F21*G21)*-1),((F21*G21)*-1))</f>
        <v>-125850</v>
      </c>
      <c r="I21" s="48" t="n">
        <v>36739</v>
      </c>
      <c r="J21" s="35" t="n">
        <v>355867</v>
      </c>
      <c r="K21" s="35"/>
      <c r="L21" s="37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5.75" hidden="false" customHeight="false" outlineLevel="2" collapsed="false">
      <c r="A22" s="44" t="n">
        <v>36742</v>
      </c>
      <c r="B22" s="30" t="s">
        <v>56</v>
      </c>
      <c r="C22" s="30" t="s">
        <v>19</v>
      </c>
      <c r="D22" s="30" t="s">
        <v>57</v>
      </c>
      <c r="E22" s="45" t="n">
        <f aca="false">10000*3</f>
        <v>30000</v>
      </c>
      <c r="F22" s="45" t="n">
        <f aca="false">10000*3</f>
        <v>30000</v>
      </c>
      <c r="G22" s="46" t="n">
        <v>4.185</v>
      </c>
      <c r="H22" s="47" t="n">
        <f aca="false">IF(F22&gt;0,((F22*G22)*-1),((F22*G22)*-1))</f>
        <v>-125550</v>
      </c>
      <c r="I22" s="48" t="n">
        <v>36739</v>
      </c>
      <c r="J22" s="35" t="n">
        <v>355917</v>
      </c>
      <c r="K22" s="35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5.75" hidden="false" customHeight="false" outlineLevel="2" collapsed="false">
      <c r="A23" s="44" t="n">
        <v>36745</v>
      </c>
      <c r="B23" s="30" t="s">
        <v>56</v>
      </c>
      <c r="C23" s="30" t="s">
        <v>19</v>
      </c>
      <c r="D23" s="30" t="s">
        <v>57</v>
      </c>
      <c r="E23" s="45" t="n">
        <v>10000</v>
      </c>
      <c r="F23" s="45" t="n">
        <v>10000</v>
      </c>
      <c r="G23" s="30" t="n">
        <v>4.32</v>
      </c>
      <c r="H23" s="47" t="n">
        <f aca="false">IF(F23&gt;0,((F23*G23)*-1),((F23*G23)*-1))</f>
        <v>-43200</v>
      </c>
      <c r="I23" s="48" t="n">
        <v>36739</v>
      </c>
      <c r="J23" s="35" t="n">
        <v>357980</v>
      </c>
      <c r="K23" s="35"/>
      <c r="L23" s="37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15.75" hidden="false" customHeight="false" outlineLevel="2" collapsed="false">
      <c r="A24" s="44" t="n">
        <v>36745</v>
      </c>
      <c r="B24" s="30" t="s">
        <v>56</v>
      </c>
      <c r="C24" s="30" t="s">
        <v>19</v>
      </c>
      <c r="D24" s="30" t="s">
        <v>57</v>
      </c>
      <c r="E24" s="45" t="n">
        <v>10000</v>
      </c>
      <c r="F24" s="45" t="n">
        <v>10000</v>
      </c>
      <c r="G24" s="30" t="n">
        <v>4.33</v>
      </c>
      <c r="H24" s="47" t="n">
        <f aca="false">IF(F24&gt;0,((F24*G24)*-1),((F24*G24)*-1))</f>
        <v>-43300</v>
      </c>
      <c r="I24" s="48" t="n">
        <v>36739</v>
      </c>
      <c r="J24" s="35" t="n">
        <v>357988</v>
      </c>
      <c r="K24" s="35"/>
      <c r="L24" s="37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</row>
    <row r="25" customFormat="false" ht="15.75" hidden="false" customHeight="false" outlineLevel="2" collapsed="false">
      <c r="A25" s="44" t="n">
        <v>36748</v>
      </c>
      <c r="B25" s="30" t="s">
        <v>56</v>
      </c>
      <c r="C25" s="30" t="s">
        <v>19</v>
      </c>
      <c r="D25" s="30" t="s">
        <v>57</v>
      </c>
      <c r="E25" s="45" t="n">
        <v>2000</v>
      </c>
      <c r="F25" s="45" t="n">
        <v>2000</v>
      </c>
      <c r="G25" s="46" t="n">
        <v>4.375</v>
      </c>
      <c r="H25" s="47" t="n">
        <f aca="false">IF(F25&gt;0,((F25*G25)*-1),((F25*G25)*-1))</f>
        <v>-8750</v>
      </c>
      <c r="I25" s="48" t="n">
        <v>36739</v>
      </c>
      <c r="J25" s="35" t="n">
        <v>362245</v>
      </c>
      <c r="K25" s="35"/>
      <c r="L25" s="37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</row>
    <row r="26" customFormat="false" ht="15.75" hidden="false" customHeight="false" outlineLevel="2" collapsed="false">
      <c r="A26" s="44" t="n">
        <v>36748</v>
      </c>
      <c r="B26" s="30" t="s">
        <v>56</v>
      </c>
      <c r="C26" s="30" t="s">
        <v>19</v>
      </c>
      <c r="D26" s="30" t="s">
        <v>57</v>
      </c>
      <c r="E26" s="45" t="n">
        <v>3000</v>
      </c>
      <c r="F26" s="45" t="n">
        <v>3000</v>
      </c>
      <c r="G26" s="46" t="n">
        <v>4.365</v>
      </c>
      <c r="H26" s="47" t="n">
        <f aca="false">IF(F26&gt;0,((F26*G26)*-1),((F26*G26)*-1))</f>
        <v>-13095</v>
      </c>
      <c r="I26" s="48" t="n">
        <v>36739</v>
      </c>
      <c r="J26" s="35" t="n">
        <v>362247</v>
      </c>
      <c r="K26" s="35"/>
      <c r="L26" s="37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</row>
    <row r="27" customFormat="false" ht="15.75" hidden="false" customHeight="false" outlineLevel="2" collapsed="false">
      <c r="A27" s="44" t="n">
        <v>36753</v>
      </c>
      <c r="B27" s="30" t="s">
        <v>56</v>
      </c>
      <c r="C27" s="30" t="s">
        <v>19</v>
      </c>
      <c r="D27" s="30" t="s">
        <v>57</v>
      </c>
      <c r="E27" s="45" t="n">
        <v>9155</v>
      </c>
      <c r="F27" s="45" t="n">
        <v>9155</v>
      </c>
      <c r="G27" s="46" t="n">
        <v>4.16</v>
      </c>
      <c r="H27" s="47" t="n">
        <f aca="false">IF(F27&gt;0,((F27*G27)*-1),((F27*G27)*-1))</f>
        <v>-38084.8</v>
      </c>
      <c r="I27" s="48" t="n">
        <v>36739</v>
      </c>
      <c r="J27" s="35" t="n">
        <v>365778</v>
      </c>
      <c r="K27" s="35"/>
      <c r="L27" s="37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</row>
    <row r="28" customFormat="false" ht="15.75" hidden="false" customHeight="false" outlineLevel="2" collapsed="false">
      <c r="A28" s="44" t="n">
        <v>36755</v>
      </c>
      <c r="B28" s="30" t="s">
        <v>56</v>
      </c>
      <c r="C28" s="30" t="s">
        <v>19</v>
      </c>
      <c r="D28" s="30" t="s">
        <v>57</v>
      </c>
      <c r="E28" s="45" t="n">
        <v>10000</v>
      </c>
      <c r="F28" s="45" t="n">
        <v>10000</v>
      </c>
      <c r="G28" s="46" t="n">
        <v>4.32</v>
      </c>
      <c r="H28" s="47" t="n">
        <f aca="false">IF(F28&gt;0,((F28*G28)*-1),((F28*G28)*-1))</f>
        <v>-43200</v>
      </c>
      <c r="I28" s="48" t="n">
        <v>36739</v>
      </c>
      <c r="J28" s="35" t="n">
        <v>368438</v>
      </c>
      <c r="K28" s="35"/>
      <c r="L28" s="37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</row>
    <row r="29" customFormat="false" ht="15.75" hidden="false" customHeight="false" outlineLevel="2" collapsed="false">
      <c r="A29" s="44" t="n">
        <v>36755</v>
      </c>
      <c r="B29" s="30" t="s">
        <v>56</v>
      </c>
      <c r="C29" s="30" t="s">
        <v>19</v>
      </c>
      <c r="D29" s="30" t="s">
        <v>57</v>
      </c>
      <c r="E29" s="45" t="n">
        <v>10000</v>
      </c>
      <c r="F29" s="45" t="n">
        <v>10000</v>
      </c>
      <c r="G29" s="46" t="n">
        <v>4.325</v>
      </c>
      <c r="H29" s="47" t="n">
        <f aca="false">IF(F29&gt;0,((F29*G29)*-1),((F29*G29)*-1))</f>
        <v>-43250</v>
      </c>
      <c r="I29" s="48" t="n">
        <v>36739</v>
      </c>
      <c r="J29" s="35" t="n">
        <v>368503</v>
      </c>
      <c r="K29" s="35"/>
      <c r="L29" s="37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</row>
    <row r="30" customFormat="false" ht="15.75" hidden="false" customHeight="false" outlineLevel="2" collapsed="false">
      <c r="A30" s="44" t="n">
        <v>36755</v>
      </c>
      <c r="B30" s="30" t="s">
        <v>56</v>
      </c>
      <c r="C30" s="30" t="s">
        <v>19</v>
      </c>
      <c r="D30" s="30" t="s">
        <v>57</v>
      </c>
      <c r="E30" s="45" t="n">
        <v>5000</v>
      </c>
      <c r="F30" s="45" t="n">
        <v>5000</v>
      </c>
      <c r="G30" s="46" t="n">
        <v>4.33</v>
      </c>
      <c r="H30" s="47" t="n">
        <f aca="false">IF(F30&gt;0,((F30*G30)*-1),((F30*G30)*-1))</f>
        <v>-21650</v>
      </c>
      <c r="I30" s="48" t="n">
        <v>36739</v>
      </c>
      <c r="J30" s="35" t="n">
        <v>368853</v>
      </c>
      <c r="K30" s="35"/>
      <c r="L30" s="37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</row>
    <row r="31" customFormat="false" ht="15.75" hidden="false" customHeight="false" outlineLevel="2" collapsed="false">
      <c r="A31" s="44" t="n">
        <v>36756</v>
      </c>
      <c r="B31" s="30" t="s">
        <v>56</v>
      </c>
      <c r="C31" s="30" t="s">
        <v>19</v>
      </c>
      <c r="D31" s="30" t="s">
        <v>57</v>
      </c>
      <c r="E31" s="45" t="n">
        <f aca="false">10000*3</f>
        <v>30000</v>
      </c>
      <c r="F31" s="45" t="n">
        <f aca="false">10000*3</f>
        <v>30000</v>
      </c>
      <c r="G31" s="46" t="n">
        <v>4.355</v>
      </c>
      <c r="H31" s="47" t="n">
        <f aca="false">IF(F31&gt;0,((F31*G31)*-1),((F31*G31)*-1))</f>
        <v>-130650</v>
      </c>
      <c r="I31" s="48" t="n">
        <v>36739</v>
      </c>
      <c r="J31" s="35" t="n">
        <v>370302</v>
      </c>
      <c r="K31" s="35"/>
      <c r="L31" s="37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</row>
    <row r="32" customFormat="false" ht="15.75" hidden="false" customHeight="false" outlineLevel="2" collapsed="false">
      <c r="A32" s="44" t="n">
        <v>36757</v>
      </c>
      <c r="B32" s="30" t="s">
        <v>56</v>
      </c>
      <c r="C32" s="30" t="s">
        <v>19</v>
      </c>
      <c r="D32" s="30" t="s">
        <v>57</v>
      </c>
      <c r="E32" s="45" t="n">
        <f aca="false">10000*3</f>
        <v>30000</v>
      </c>
      <c r="F32" s="45" t="n">
        <f aca="false">10000*3</f>
        <v>30000</v>
      </c>
      <c r="G32" s="46" t="n">
        <v>4.355</v>
      </c>
      <c r="H32" s="47" t="n">
        <f aca="false">IF(F32&gt;0,((F32*G32)*-1),((F32*G32)*-1))</f>
        <v>-130650</v>
      </c>
      <c r="I32" s="48" t="n">
        <v>36739</v>
      </c>
      <c r="J32" s="35" t="n">
        <v>370384</v>
      </c>
      <c r="K32" s="35"/>
      <c r="L32" s="37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</row>
    <row r="33" customFormat="false" ht="15.75" hidden="false" customHeight="false" outlineLevel="2" collapsed="false">
      <c r="A33" s="44" t="n">
        <v>36760</v>
      </c>
      <c r="B33" s="30" t="s">
        <v>56</v>
      </c>
      <c r="C33" s="30" t="s">
        <v>19</v>
      </c>
      <c r="D33" s="30" t="s">
        <v>57</v>
      </c>
      <c r="E33" s="45" t="n">
        <v>6104</v>
      </c>
      <c r="F33" s="45" t="n">
        <v>6104</v>
      </c>
      <c r="G33" s="46" t="n">
        <v>4.595</v>
      </c>
      <c r="H33" s="47" t="n">
        <f aca="false">IF(F33&gt;0,((F33*G33)*-1),((F33*G33)*-1))</f>
        <v>-28047.88</v>
      </c>
      <c r="I33" s="48" t="n">
        <v>36739</v>
      </c>
      <c r="J33" s="35" t="n">
        <v>373644</v>
      </c>
      <c r="K33" s="35"/>
      <c r="L33" s="37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</row>
    <row r="34" customFormat="false" ht="15.75" hidden="false" customHeight="false" outlineLevel="1" collapsed="false">
      <c r="A34" s="44"/>
      <c r="B34" s="30"/>
      <c r="C34" s="49" t="s">
        <v>40</v>
      </c>
      <c r="D34" s="30"/>
      <c r="E34" s="45"/>
      <c r="F34" s="45" t="n">
        <f aca="false">SUBTOTAL(9,F8:F33)</f>
        <v>2259499</v>
      </c>
      <c r="G34" s="46"/>
      <c r="H34" s="47" t="n">
        <f aca="false">SUBTOTAL(9,H8:H33)</f>
        <v>-8299646.2525</v>
      </c>
      <c r="I34" s="48"/>
      <c r="J34" s="35"/>
      <c r="K34" s="35"/>
      <c r="L34" s="37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</row>
    <row r="35" customFormat="false" ht="15.75" hidden="false" customHeight="false" outlineLevel="2" collapsed="false">
      <c r="A35" s="44" t="n">
        <v>36704</v>
      </c>
      <c r="B35" s="30" t="s">
        <v>56</v>
      </c>
      <c r="C35" s="30" t="s">
        <v>24</v>
      </c>
      <c r="D35" s="30" t="s">
        <v>57</v>
      </c>
      <c r="E35" s="45" t="n">
        <v>-12451</v>
      </c>
      <c r="F35" s="45" t="n">
        <v>-385981</v>
      </c>
      <c r="G35" s="46" t="n">
        <v>3.735</v>
      </c>
      <c r="H35" s="47" t="n">
        <f aca="false">IF(F35&gt;0,((F35*G35)*-1),((F35*G35)*-1))</f>
        <v>1441639.035</v>
      </c>
      <c r="I35" s="48" t="n">
        <v>36739</v>
      </c>
      <c r="J35" s="35" t="n">
        <v>315489</v>
      </c>
      <c r="K35" s="35"/>
      <c r="L35" s="37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</row>
    <row r="36" customFormat="false" ht="15.75" hidden="false" customHeight="false" outlineLevel="2" collapsed="false">
      <c r="A36" s="44" t="n">
        <v>36706</v>
      </c>
      <c r="B36" s="30" t="s">
        <v>56</v>
      </c>
      <c r="C36" s="30" t="s">
        <v>24</v>
      </c>
      <c r="D36" s="30" t="s">
        <v>57</v>
      </c>
      <c r="E36" s="45" t="n">
        <v>-4077</v>
      </c>
      <c r="F36" s="45" t="n">
        <f aca="false">-4077*31</f>
        <v>-126387</v>
      </c>
      <c r="G36" s="46" t="n">
        <v>4.35</v>
      </c>
      <c r="H36" s="47" t="n">
        <f aca="false">IF(F36&gt;0,((F36*G36)*-1),((F36*G36)*-1))</f>
        <v>549783.45</v>
      </c>
      <c r="I36" s="48" t="n">
        <v>36739</v>
      </c>
      <c r="J36" s="35" t="n">
        <v>318513</v>
      </c>
      <c r="K36" s="35"/>
      <c r="L36" s="37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</row>
    <row r="37" customFormat="false" ht="15.75" hidden="false" customHeight="false" outlineLevel="2" collapsed="false">
      <c r="A37" s="44" t="n">
        <v>36707</v>
      </c>
      <c r="B37" s="30" t="s">
        <v>56</v>
      </c>
      <c r="C37" s="30" t="s">
        <v>24</v>
      </c>
      <c r="D37" s="30" t="s">
        <v>57</v>
      </c>
      <c r="E37" s="45" t="n">
        <v>-5835</v>
      </c>
      <c r="F37" s="45" t="n">
        <v>-180885</v>
      </c>
      <c r="G37" s="46" t="n">
        <v>4.365</v>
      </c>
      <c r="H37" s="47" t="n">
        <f aca="false">IF(F37&gt;0,((F37*G37)*-1),((F37*G37)*-1))</f>
        <v>789563.025</v>
      </c>
      <c r="I37" s="48" t="n">
        <v>36739</v>
      </c>
      <c r="J37" s="35" t="n">
        <v>320198</v>
      </c>
      <c r="K37" s="35"/>
      <c r="L37" s="37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</row>
    <row r="38" customFormat="false" ht="15.75" hidden="false" customHeight="false" outlineLevel="2" collapsed="false">
      <c r="A38" s="44" t="n">
        <v>36712</v>
      </c>
      <c r="B38" s="30" t="s">
        <v>56</v>
      </c>
      <c r="C38" s="30" t="s">
        <v>24</v>
      </c>
      <c r="D38" s="30" t="s">
        <v>57</v>
      </c>
      <c r="E38" s="45" t="n">
        <v>-7815</v>
      </c>
      <c r="F38" s="45" t="n">
        <v>-7815</v>
      </c>
      <c r="G38" s="46" t="n">
        <v>4.025</v>
      </c>
      <c r="H38" s="47" t="n">
        <f aca="false">IF(F38&gt;0,((F38*G38)*-1),((F38*G38)*-1))</f>
        <v>31455.375</v>
      </c>
      <c r="I38" s="48" t="n">
        <v>36739</v>
      </c>
      <c r="J38" s="35" t="n">
        <v>322313</v>
      </c>
      <c r="K38" s="35"/>
      <c r="L38" s="37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</row>
    <row r="39" customFormat="false" ht="15.75" hidden="false" customHeight="false" outlineLevel="2" collapsed="false">
      <c r="A39" s="44" t="n">
        <v>36713</v>
      </c>
      <c r="B39" s="30" t="s">
        <v>56</v>
      </c>
      <c r="C39" s="30" t="s">
        <v>24</v>
      </c>
      <c r="D39" s="30" t="s">
        <v>57</v>
      </c>
      <c r="E39" s="45" t="n">
        <v>-1290</v>
      </c>
      <c r="F39" s="45" t="n">
        <v>-39990</v>
      </c>
      <c r="G39" s="46" t="n">
        <v>3.99</v>
      </c>
      <c r="H39" s="47" t="n">
        <f aca="false">IF(F39&gt;0,((F39*G39)*-1),((F39*G39)*-1))</f>
        <v>159560.1</v>
      </c>
      <c r="I39" s="48" t="n">
        <v>36739</v>
      </c>
      <c r="J39" s="35" t="n">
        <v>323521</v>
      </c>
      <c r="K39" s="35"/>
      <c r="L39" s="37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</row>
    <row r="40" customFormat="false" ht="15.75" hidden="false" customHeight="false" outlineLevel="2" collapsed="false">
      <c r="A40" s="44" t="n">
        <v>36713</v>
      </c>
      <c r="B40" s="30" t="s">
        <v>56</v>
      </c>
      <c r="C40" s="30" t="s">
        <v>24</v>
      </c>
      <c r="D40" s="30" t="s">
        <v>57</v>
      </c>
      <c r="E40" s="45" t="n">
        <v>-510</v>
      </c>
      <c r="F40" s="45" t="n">
        <v>-15810</v>
      </c>
      <c r="G40" s="46" t="n">
        <v>4</v>
      </c>
      <c r="H40" s="47" t="n">
        <f aca="false">IF(F40&gt;0,((F40*G40)*-1),((F40*G40)*-1))</f>
        <v>63240</v>
      </c>
      <c r="I40" s="48" t="n">
        <v>36739</v>
      </c>
      <c r="J40" s="35" t="n">
        <v>323748</v>
      </c>
      <c r="K40" s="35"/>
      <c r="L40" s="37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</row>
    <row r="41" customFormat="false" ht="15.75" hidden="false" customHeight="false" outlineLevel="2" collapsed="false">
      <c r="A41" s="44" t="n">
        <v>36714</v>
      </c>
      <c r="B41" s="30" t="s">
        <v>56</v>
      </c>
      <c r="C41" s="30" t="s">
        <v>24</v>
      </c>
      <c r="D41" s="30" t="s">
        <v>57</v>
      </c>
      <c r="E41" s="45" t="n">
        <v>-5806</v>
      </c>
      <c r="F41" s="45" t="n">
        <v>-179986</v>
      </c>
      <c r="G41" s="46" t="n">
        <v>3.99</v>
      </c>
      <c r="H41" s="47" t="n">
        <f aca="false">IF(F41&gt;0,((F41*G41)*-1),((F41*G41)*-1))</f>
        <v>718144.14</v>
      </c>
      <c r="I41" s="48" t="n">
        <v>36739</v>
      </c>
      <c r="J41" s="35" t="n">
        <v>325261</v>
      </c>
      <c r="K41" s="35"/>
      <c r="L41" s="37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</row>
    <row r="42" customFormat="false" ht="15.75" hidden="false" customHeight="false" outlineLevel="2" collapsed="false">
      <c r="A42" s="44" t="n">
        <v>36714</v>
      </c>
      <c r="B42" s="30" t="s">
        <v>56</v>
      </c>
      <c r="C42" s="30" t="s">
        <v>24</v>
      </c>
      <c r="D42" s="30" t="s">
        <v>57</v>
      </c>
      <c r="E42" s="45" t="n">
        <v>-1919</v>
      </c>
      <c r="F42" s="45" t="n">
        <v>-59489</v>
      </c>
      <c r="G42" s="46" t="n">
        <v>3.995</v>
      </c>
      <c r="H42" s="47" t="n">
        <f aca="false">IF(F42&gt;0,((F42*G42)*-1),((F42*G42)*-1))</f>
        <v>237658.555</v>
      </c>
      <c r="I42" s="48" t="n">
        <v>36739</v>
      </c>
      <c r="J42" s="35" t="n">
        <v>325291</v>
      </c>
      <c r="K42" s="35"/>
      <c r="L42" s="37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</row>
    <row r="43" customFormat="false" ht="15.75" hidden="false" customHeight="false" outlineLevel="2" collapsed="false">
      <c r="A43" s="44" t="n">
        <v>36717</v>
      </c>
      <c r="B43" s="30" t="s">
        <v>56</v>
      </c>
      <c r="C43" s="30" t="s">
        <v>24</v>
      </c>
      <c r="D43" s="30" t="s">
        <v>57</v>
      </c>
      <c r="E43" s="45" t="n">
        <v>-1620</v>
      </c>
      <c r="F43" s="45" t="n">
        <v>-50215</v>
      </c>
      <c r="G43" s="46" t="n">
        <v>3.7425</v>
      </c>
      <c r="H43" s="47" t="n">
        <f aca="false">IF(F43&gt;0,((F43*G43)*-1),((F43*G43)*-1))</f>
        <v>187929.6375</v>
      </c>
      <c r="I43" s="48" t="n">
        <v>36739</v>
      </c>
      <c r="J43" s="35" t="n">
        <v>326662</v>
      </c>
      <c r="K43" s="35"/>
      <c r="L43" s="37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</row>
    <row r="44" customFormat="false" ht="15.75" hidden="false" customHeight="false" outlineLevel="2" collapsed="false">
      <c r="A44" s="44" t="n">
        <v>36718</v>
      </c>
      <c r="B44" s="30" t="s">
        <v>56</v>
      </c>
      <c r="C44" s="30" t="s">
        <v>24</v>
      </c>
      <c r="D44" s="30" t="s">
        <v>57</v>
      </c>
      <c r="E44" s="45" t="n">
        <v>-2581</v>
      </c>
      <c r="F44" s="45" t="n">
        <v>-80011</v>
      </c>
      <c r="G44" s="46" t="n">
        <v>3.74</v>
      </c>
      <c r="H44" s="47" t="n">
        <f aca="false">IF(F44&gt;0,((F44*G44)*-1),((F44*G44)*-1))</f>
        <v>299241.14</v>
      </c>
      <c r="I44" s="48" t="n">
        <v>36739</v>
      </c>
      <c r="J44" s="35" t="n">
        <v>328010</v>
      </c>
      <c r="K44" s="35"/>
      <c r="L44" s="37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</row>
    <row r="45" customFormat="false" ht="15.75" hidden="false" customHeight="false" outlineLevel="2" collapsed="false">
      <c r="A45" s="44" t="n">
        <v>36719</v>
      </c>
      <c r="B45" s="30" t="s">
        <v>56</v>
      </c>
      <c r="C45" s="30" t="s">
        <v>24</v>
      </c>
      <c r="D45" s="30" t="s">
        <v>57</v>
      </c>
      <c r="E45" s="45" t="n">
        <v>-2596</v>
      </c>
      <c r="F45" s="45" t="n">
        <v>-80476</v>
      </c>
      <c r="G45" s="46" t="n">
        <v>4.26</v>
      </c>
      <c r="H45" s="47" t="n">
        <f aca="false">IF(F45&gt;0,((F45*G45)*-1),((F45*G45)*-1))</f>
        <v>342827.76</v>
      </c>
      <c r="I45" s="48" t="n">
        <v>36739</v>
      </c>
      <c r="J45" s="35" t="n">
        <v>329240</v>
      </c>
      <c r="K45" s="35"/>
      <c r="L45" s="37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</row>
    <row r="46" customFormat="false" ht="15.75" hidden="false" customHeight="false" outlineLevel="2" collapsed="false">
      <c r="A46" s="44" t="n">
        <v>36721</v>
      </c>
      <c r="B46" s="30" t="s">
        <v>56</v>
      </c>
      <c r="C46" s="30" t="s">
        <v>24</v>
      </c>
      <c r="D46" s="30" t="s">
        <v>57</v>
      </c>
      <c r="E46" s="45" t="n">
        <v>-4839</v>
      </c>
      <c r="F46" s="45" t="n">
        <f aca="false">-4839*31</f>
        <v>-150009</v>
      </c>
      <c r="G46" s="46" t="n">
        <v>4.11</v>
      </c>
      <c r="H46" s="47" t="n">
        <f aca="false">IF(F46&gt;0,((F46*G46)*-1),((F46*G46)*-1))</f>
        <v>616536.99</v>
      </c>
      <c r="I46" s="48" t="n">
        <v>36739</v>
      </c>
      <c r="J46" s="35" t="n">
        <v>332111</v>
      </c>
      <c r="K46" s="35"/>
      <c r="L46" s="37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</row>
    <row r="47" customFormat="false" ht="15.75" hidden="false" customHeight="false" outlineLevel="2" collapsed="false">
      <c r="A47" s="44" t="n">
        <v>36726</v>
      </c>
      <c r="B47" s="30" t="s">
        <v>56</v>
      </c>
      <c r="C47" s="30" t="s">
        <v>24</v>
      </c>
      <c r="D47" s="30" t="s">
        <v>57</v>
      </c>
      <c r="E47" s="45" t="n">
        <v>-645</v>
      </c>
      <c r="F47" s="45" t="n">
        <v>-19995</v>
      </c>
      <c r="G47" s="46" t="n">
        <v>3.945</v>
      </c>
      <c r="H47" s="47" t="n">
        <f aca="false">IF(F47&gt;0,((F47*G47)*-1),((F47*G47)*-1))</f>
        <v>78880.275</v>
      </c>
      <c r="I47" s="48" t="n">
        <v>36739</v>
      </c>
      <c r="J47" s="35" t="n">
        <v>336865</v>
      </c>
      <c r="K47" s="35"/>
      <c r="L47" s="37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</row>
    <row r="48" customFormat="false" ht="15.75" hidden="false" customHeight="false" outlineLevel="2" collapsed="false">
      <c r="A48" s="44" t="n">
        <v>36732</v>
      </c>
      <c r="B48" s="30" t="s">
        <v>56</v>
      </c>
      <c r="C48" s="30" t="s">
        <v>24</v>
      </c>
      <c r="D48" s="30" t="s">
        <v>57</v>
      </c>
      <c r="E48" s="45" t="n">
        <v>-7789</v>
      </c>
      <c r="F48" s="45" t="n">
        <v>-241459</v>
      </c>
      <c r="G48" s="46" t="n">
        <v>3.765</v>
      </c>
      <c r="H48" s="47" t="n">
        <f aca="false">IF(F48&gt;0,((F48*G48)*-1),((F48*G48)*-1))</f>
        <v>909093.135</v>
      </c>
      <c r="I48" s="48" t="n">
        <v>36739</v>
      </c>
      <c r="J48" s="35" t="n">
        <v>341960</v>
      </c>
      <c r="K48" s="35"/>
      <c r="L48" s="37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</row>
    <row r="49" customFormat="false" ht="17.25" hidden="false" customHeight="true" outlineLevel="2" collapsed="false">
      <c r="A49" s="44" t="n">
        <v>36732</v>
      </c>
      <c r="B49" s="30" t="s">
        <v>56</v>
      </c>
      <c r="C49" s="30" t="s">
        <v>24</v>
      </c>
      <c r="D49" s="30" t="s">
        <v>57</v>
      </c>
      <c r="E49" s="45" t="n">
        <v>-2581</v>
      </c>
      <c r="F49" s="45" t="n">
        <v>-80011</v>
      </c>
      <c r="G49" s="46" t="n">
        <v>3.68</v>
      </c>
      <c r="H49" s="47" t="n">
        <f aca="false">IF(F49&gt;0,((F49*G49)*-1),((F49*G49)*-1))</f>
        <v>294440.48</v>
      </c>
      <c r="I49" s="48" t="n">
        <v>36739</v>
      </c>
      <c r="J49" s="35" t="n">
        <v>341965</v>
      </c>
      <c r="K49" s="35"/>
      <c r="L49" s="37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</row>
    <row r="50" customFormat="false" ht="15.75" hidden="false" customHeight="false" outlineLevel="2" collapsed="false">
      <c r="A50" s="44" t="n">
        <v>36732</v>
      </c>
      <c r="B50" s="30" t="s">
        <v>56</v>
      </c>
      <c r="C50" s="30" t="s">
        <v>24</v>
      </c>
      <c r="D50" s="30" t="s">
        <v>57</v>
      </c>
      <c r="E50" s="45" t="n">
        <v>-2581</v>
      </c>
      <c r="F50" s="45" t="n">
        <v>-80011</v>
      </c>
      <c r="G50" s="46" t="n">
        <v>3.6</v>
      </c>
      <c r="H50" s="47" t="n">
        <f aca="false">IF(F50&gt;0,((F50*G50)*-1),((F50*G50)*-1))</f>
        <v>288039.6</v>
      </c>
      <c r="I50" s="48" t="n">
        <v>36739</v>
      </c>
      <c r="J50" s="35" t="n">
        <v>343423</v>
      </c>
      <c r="K50" s="35"/>
      <c r="L50" s="37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</row>
    <row r="51" customFormat="false" ht="15.75" hidden="false" customHeight="false" outlineLevel="2" collapsed="false">
      <c r="A51" s="44" t="n">
        <v>36733</v>
      </c>
      <c r="B51" s="30" t="s">
        <v>56</v>
      </c>
      <c r="C51" s="30" t="s">
        <v>24</v>
      </c>
      <c r="D51" s="30" t="s">
        <v>57</v>
      </c>
      <c r="E51" s="45" t="n">
        <v>-2258</v>
      </c>
      <c r="F51" s="45" t="n">
        <v>-70000</v>
      </c>
      <c r="G51" s="46" t="n">
        <v>3.595</v>
      </c>
      <c r="H51" s="47" t="n">
        <f aca="false">IF(F51&gt;0,((F51*G51)*-1),((F51*G51)*-1))</f>
        <v>251650</v>
      </c>
      <c r="I51" s="48" t="n">
        <v>36739</v>
      </c>
      <c r="J51" s="35" t="n">
        <v>344910</v>
      </c>
      <c r="K51" s="35"/>
      <c r="L51" s="37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</row>
    <row r="52" customFormat="false" ht="15.75" hidden="false" customHeight="false" outlineLevel="2" collapsed="false">
      <c r="A52" s="44" t="n">
        <v>36734</v>
      </c>
      <c r="B52" s="30" t="s">
        <v>56</v>
      </c>
      <c r="C52" s="30" t="s">
        <v>24</v>
      </c>
      <c r="D52" s="30" t="s">
        <v>57</v>
      </c>
      <c r="E52" s="45" t="n">
        <v>-2258</v>
      </c>
      <c r="F52" s="45" t="n">
        <v>-70000</v>
      </c>
      <c r="G52" s="46" t="n">
        <v>3.755</v>
      </c>
      <c r="H52" s="47" t="n">
        <f aca="false">IF(F52&gt;0,((F52*G52)*-1),((F52*G52)*-1))</f>
        <v>262850</v>
      </c>
      <c r="I52" s="48" t="n">
        <v>36739</v>
      </c>
      <c r="J52" s="35" t="n">
        <v>346768</v>
      </c>
      <c r="K52" s="35"/>
      <c r="L52" s="37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</row>
    <row r="53" customFormat="false" ht="15.75" hidden="false" customHeight="false" outlineLevel="2" collapsed="false">
      <c r="A53" s="44" t="n">
        <v>36739</v>
      </c>
      <c r="B53" s="30" t="s">
        <v>56</v>
      </c>
      <c r="C53" s="30" t="s">
        <v>24</v>
      </c>
      <c r="D53" s="30" t="s">
        <v>57</v>
      </c>
      <c r="E53" s="45" t="n">
        <v>-8000</v>
      </c>
      <c r="F53" s="45" t="n">
        <v>-8000</v>
      </c>
      <c r="G53" s="46" t="n">
        <v>3.705</v>
      </c>
      <c r="H53" s="47" t="n">
        <f aca="false">IF(F53&gt;0,((F53*G53)*-1),((F53*G53)*-1))</f>
        <v>29640</v>
      </c>
      <c r="I53" s="48" t="n">
        <v>36739</v>
      </c>
      <c r="J53" s="35" t="n">
        <v>350772</v>
      </c>
      <c r="K53" s="35"/>
      <c r="L53" s="37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</row>
    <row r="54" customFormat="false" ht="15.75" hidden="false" customHeight="false" outlineLevel="2" collapsed="false">
      <c r="A54" s="44" t="n">
        <v>36739</v>
      </c>
      <c r="B54" s="30" t="s">
        <v>56</v>
      </c>
      <c r="C54" s="30" t="s">
        <v>24</v>
      </c>
      <c r="D54" s="30" t="s">
        <v>57</v>
      </c>
      <c r="E54" s="45" t="n">
        <v>-5000</v>
      </c>
      <c r="F54" s="45" t="n">
        <v>-5000</v>
      </c>
      <c r="G54" s="46" t="n">
        <v>3.765</v>
      </c>
      <c r="H54" s="47" t="n">
        <f aca="false">IF(F54&gt;0,((F54*G54)*-1),((F54*G54)*-1))</f>
        <v>18825</v>
      </c>
      <c r="I54" s="48" t="n">
        <v>36739</v>
      </c>
      <c r="J54" s="35" t="n">
        <v>351059</v>
      </c>
      <c r="K54" s="35"/>
      <c r="L54" s="37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</row>
    <row r="55" customFormat="false" ht="15.75" hidden="false" customHeight="false" outlineLevel="2" collapsed="false">
      <c r="A55" s="44" t="n">
        <v>36740</v>
      </c>
      <c r="B55" s="30" t="s">
        <v>56</v>
      </c>
      <c r="C55" s="30" t="s">
        <v>24</v>
      </c>
      <c r="D55" s="30" t="s">
        <v>57</v>
      </c>
      <c r="E55" s="45" t="n">
        <v>-12745</v>
      </c>
      <c r="F55" s="45" t="n">
        <v>-12745</v>
      </c>
      <c r="G55" s="46" t="n">
        <v>4.01</v>
      </c>
      <c r="H55" s="47" t="n">
        <f aca="false">IF(F55&gt;0,((F55*G55)*-1),((F55*G55)*-1))</f>
        <v>51107.45</v>
      </c>
      <c r="I55" s="48" t="n">
        <v>36739</v>
      </c>
      <c r="J55" s="35" t="n">
        <v>353785</v>
      </c>
      <c r="K55" s="35"/>
      <c r="L55" s="37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</row>
    <row r="56" customFormat="false" ht="15.75" hidden="false" customHeight="false" outlineLevel="2" collapsed="false">
      <c r="A56" s="44" t="n">
        <v>36741</v>
      </c>
      <c r="B56" s="30" t="s">
        <v>56</v>
      </c>
      <c r="C56" s="30" t="s">
        <v>24</v>
      </c>
      <c r="D56" s="30" t="s">
        <v>57</v>
      </c>
      <c r="E56" s="45" t="n">
        <v>-10000</v>
      </c>
      <c r="F56" s="45" t="n">
        <v>-10000</v>
      </c>
      <c r="G56" s="46" t="n">
        <v>4.18</v>
      </c>
      <c r="H56" s="47" t="n">
        <f aca="false">IF(F56&gt;0,((F56*G56)*-1),((F56*G56)*-1))</f>
        <v>41800</v>
      </c>
      <c r="I56" s="48" t="n">
        <v>36739</v>
      </c>
      <c r="J56" s="35" t="n">
        <v>354338</v>
      </c>
      <c r="K56" s="35"/>
      <c r="L56" s="37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</row>
    <row r="57" customFormat="false" ht="15.75" hidden="false" customHeight="false" outlineLevel="2" collapsed="false">
      <c r="A57" s="44" t="n">
        <v>36752</v>
      </c>
      <c r="B57" s="30" t="s">
        <v>56</v>
      </c>
      <c r="C57" s="30" t="s">
        <v>24</v>
      </c>
      <c r="D57" s="30" t="s">
        <v>57</v>
      </c>
      <c r="E57" s="45" t="n">
        <v>-9000</v>
      </c>
      <c r="F57" s="45" t="n">
        <v>-9000</v>
      </c>
      <c r="G57" s="46" t="n">
        <v>4.27</v>
      </c>
      <c r="H57" s="47" t="n">
        <f aca="false">IF(F57&gt;0,((F57*G57)*-1),((F57*G57)*-1))</f>
        <v>38430</v>
      </c>
      <c r="I57" s="48" t="n">
        <v>36739</v>
      </c>
      <c r="J57" s="35" t="n">
        <v>364960</v>
      </c>
      <c r="K57" s="35"/>
      <c r="L57" s="37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</row>
    <row r="58" customFormat="false" ht="15.75" hidden="false" customHeight="false" outlineLevel="2" collapsed="false">
      <c r="A58" s="44" t="n">
        <v>36755</v>
      </c>
      <c r="B58" s="30" t="s">
        <v>56</v>
      </c>
      <c r="C58" s="30" t="s">
        <v>24</v>
      </c>
      <c r="D58" s="30" t="s">
        <v>57</v>
      </c>
      <c r="E58" s="45" t="n">
        <v>-3000</v>
      </c>
      <c r="F58" s="45" t="n">
        <v>-3000</v>
      </c>
      <c r="G58" s="46" t="n">
        <v>4.38</v>
      </c>
      <c r="H58" s="47" t="n">
        <f aca="false">IF(F58&gt;0,((F58*G58)*-1),((F58*G58)*-1))</f>
        <v>13140</v>
      </c>
      <c r="I58" s="48" t="n">
        <v>36739</v>
      </c>
      <c r="J58" s="35" t="n">
        <v>369256</v>
      </c>
      <c r="K58" s="35"/>
      <c r="L58" s="37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</row>
    <row r="59" customFormat="false" ht="15.75" hidden="false" customHeight="false" outlineLevel="2" collapsed="false">
      <c r="A59" s="44" t="n">
        <v>36758</v>
      </c>
      <c r="B59" s="30" t="s">
        <v>56</v>
      </c>
      <c r="C59" s="30" t="s">
        <v>24</v>
      </c>
      <c r="D59" s="30" t="s">
        <v>57</v>
      </c>
      <c r="E59" s="45" t="n">
        <f aca="false">+-10000*3</f>
        <v>-30000</v>
      </c>
      <c r="F59" s="45" t="n">
        <f aca="false">+-10000*3</f>
        <v>-30000</v>
      </c>
      <c r="G59" s="46" t="n">
        <v>4.37</v>
      </c>
      <c r="H59" s="47" t="n">
        <f aca="false">IF(F59&gt;0,((F59*G59)*-1),((F59*G59)*-1))</f>
        <v>131100</v>
      </c>
      <c r="I59" s="48" t="n">
        <v>36739</v>
      </c>
      <c r="J59" s="35" t="n">
        <v>370739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</row>
    <row r="60" customFormat="false" ht="15.75" hidden="false" customHeight="false" outlineLevel="2" collapsed="false">
      <c r="A60" s="44" t="n">
        <v>36759</v>
      </c>
      <c r="B60" s="30" t="s">
        <v>56</v>
      </c>
      <c r="C60" s="30" t="s">
        <v>24</v>
      </c>
      <c r="D60" s="30" t="s">
        <v>57</v>
      </c>
      <c r="E60" s="45" t="n">
        <v>-6000</v>
      </c>
      <c r="F60" s="45" t="n">
        <v>-6000</v>
      </c>
      <c r="G60" s="46" t="n">
        <v>4.67</v>
      </c>
      <c r="H60" s="47" t="n">
        <f aca="false">IF(F60&gt;0,((F60*G60)*-1),((F60*G60)*-1))</f>
        <v>28020</v>
      </c>
      <c r="I60" s="48" t="n">
        <v>36739</v>
      </c>
      <c r="J60" s="35" t="n">
        <v>372284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</row>
    <row r="61" customFormat="false" ht="15.75" hidden="false" customHeight="false" outlineLevel="2" collapsed="false">
      <c r="A61" s="44" t="n">
        <v>36761</v>
      </c>
      <c r="B61" s="30" t="s">
        <v>56</v>
      </c>
      <c r="C61" s="30" t="s">
        <v>24</v>
      </c>
      <c r="D61" s="30" t="s">
        <v>57</v>
      </c>
      <c r="E61" s="45" t="n">
        <v>-3020</v>
      </c>
      <c r="F61" s="45" t="n">
        <v>-3020</v>
      </c>
      <c r="G61" s="46" t="n">
        <v>4.6</v>
      </c>
      <c r="H61" s="47" t="n">
        <f aca="false">IF(F61&gt;0,((F61*G61)*-1),((F61*G61)*-1))</f>
        <v>13892</v>
      </c>
      <c r="I61" s="48" t="n">
        <v>36739</v>
      </c>
      <c r="J61" s="35" t="n">
        <v>375436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</row>
    <row r="62" customFormat="false" ht="15.75" hidden="false" customHeight="true" outlineLevel="2" collapsed="false">
      <c r="A62" s="44" t="n">
        <v>36762</v>
      </c>
      <c r="B62" s="30" t="s">
        <v>56</v>
      </c>
      <c r="C62" s="30" t="s">
        <v>24</v>
      </c>
      <c r="D62" s="30" t="s">
        <v>57</v>
      </c>
      <c r="E62" s="45" t="n">
        <v>-3500</v>
      </c>
      <c r="F62" s="45" t="n">
        <v>-3500</v>
      </c>
      <c r="G62" s="46" t="n">
        <v>4.425</v>
      </c>
      <c r="H62" s="47" t="n">
        <f aca="false">IF(F62&gt;0,((F62*G62)*-1),((F62*G62)*-1))</f>
        <v>15487.5</v>
      </c>
      <c r="I62" s="48" t="n">
        <v>36739</v>
      </c>
      <c r="J62" s="35" t="n">
        <v>376611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</row>
    <row r="63" customFormat="false" ht="15.75" hidden="false" customHeight="false" outlineLevel="2" collapsed="false">
      <c r="A63" s="44" t="n">
        <v>36763</v>
      </c>
      <c r="B63" s="30" t="s">
        <v>56</v>
      </c>
      <c r="C63" s="30" t="s">
        <v>24</v>
      </c>
      <c r="D63" s="30" t="s">
        <v>57</v>
      </c>
      <c r="E63" s="45" t="n">
        <v>-30000</v>
      </c>
      <c r="F63" s="45" t="n">
        <v>-30000</v>
      </c>
      <c r="G63" s="46" t="n">
        <v>4.565</v>
      </c>
      <c r="H63" s="47" t="n">
        <f aca="false">IF(F63&gt;0,((F63*G63)*-1),((F63*G63)*-1))</f>
        <v>136950</v>
      </c>
      <c r="I63" s="48" t="n">
        <v>36739</v>
      </c>
      <c r="J63" s="35" t="n">
        <v>378829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</row>
    <row r="64" customFormat="false" ht="15.75" hidden="false" customHeight="false" outlineLevel="1" collapsed="false">
      <c r="A64" s="44"/>
      <c r="B64" s="30"/>
      <c r="C64" s="30" t="s">
        <v>41</v>
      </c>
      <c r="D64" s="30"/>
      <c r="E64" s="45"/>
      <c r="F64" s="45" t="n">
        <f aca="false">SUBTOTAL(9,F35:F63)</f>
        <v>-2038795</v>
      </c>
      <c r="G64" s="46"/>
      <c r="H64" s="47" t="n">
        <f aca="false">SUBTOTAL(9,H35:H63)</f>
        <v>8040924.6475</v>
      </c>
      <c r="I64" s="48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</row>
    <row r="65" customFormat="false" ht="15.75" hidden="false" customHeight="false" outlineLevel="2" collapsed="false">
      <c r="A65" s="44" t="n">
        <v>36634</v>
      </c>
      <c r="B65" s="30" t="s">
        <v>56</v>
      </c>
      <c r="C65" s="30" t="s">
        <v>19</v>
      </c>
      <c r="D65" s="30" t="s">
        <v>58</v>
      </c>
      <c r="E65" s="45" t="n">
        <v>10170</v>
      </c>
      <c r="F65" s="45" t="n">
        <f aca="false">10170*31</f>
        <v>315270</v>
      </c>
      <c r="G65" s="46" t="n">
        <v>3.02</v>
      </c>
      <c r="H65" s="47" t="n">
        <f aca="false">IF(F65&gt;0,((F65*G65)*-1),((F65*G65)*-1))</f>
        <v>-952115.4</v>
      </c>
      <c r="I65" s="48" t="n">
        <v>36739</v>
      </c>
      <c r="J65" s="35" t="n">
        <v>246900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</row>
    <row r="66" customFormat="false" ht="15.75" hidden="false" customHeight="false" outlineLevel="2" collapsed="false">
      <c r="A66" s="44" t="n">
        <v>36734</v>
      </c>
      <c r="B66" s="30" t="s">
        <v>56</v>
      </c>
      <c r="C66" s="30" t="s">
        <v>19</v>
      </c>
      <c r="D66" s="30" t="s">
        <v>58</v>
      </c>
      <c r="E66" s="45" t="n">
        <v>10000</v>
      </c>
      <c r="F66" s="45" t="n">
        <v>310000</v>
      </c>
      <c r="G66" s="46" t="n">
        <v>3.6875</v>
      </c>
      <c r="H66" s="47" t="n">
        <f aca="false">IF(F66&gt;0,((F66*G66)*-1),((F66*G66)*-1))</f>
        <v>-1143125</v>
      </c>
      <c r="I66" s="48" t="n">
        <v>36739</v>
      </c>
      <c r="J66" s="35" t="n">
        <v>346849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5.75" hidden="false" customHeight="false" outlineLevel="2" collapsed="false">
      <c r="A67" s="44" t="n">
        <v>36734</v>
      </c>
      <c r="B67" s="30" t="s">
        <v>56</v>
      </c>
      <c r="C67" s="30" t="s">
        <v>19</v>
      </c>
      <c r="D67" s="30" t="s">
        <v>58</v>
      </c>
      <c r="E67" s="45" t="n">
        <v>4122</v>
      </c>
      <c r="F67" s="45" t="n">
        <f aca="false">4122*31</f>
        <v>127782</v>
      </c>
      <c r="G67" s="46" t="n">
        <v>3.6875</v>
      </c>
      <c r="H67" s="47" t="n">
        <f aca="false">IF(F67&gt;0,((F67*G67)*-1),((F67*G67)*-1))</f>
        <v>-471196.125</v>
      </c>
      <c r="I67" s="48" t="n">
        <v>36739</v>
      </c>
      <c r="J67" s="35" t="n">
        <v>346860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</row>
    <row r="68" customFormat="false" ht="15.75" hidden="false" customHeight="false" outlineLevel="2" collapsed="false">
      <c r="A68" s="44" t="n">
        <v>36699</v>
      </c>
      <c r="B68" s="30" t="s">
        <v>56</v>
      </c>
      <c r="C68" s="30" t="s">
        <v>19</v>
      </c>
      <c r="D68" s="30" t="s">
        <v>58</v>
      </c>
      <c r="E68" s="45" t="n">
        <v>2540</v>
      </c>
      <c r="F68" s="45" t="n">
        <f aca="false">2540*31</f>
        <v>78740</v>
      </c>
      <c r="G68" s="46" t="n">
        <v>2.725</v>
      </c>
      <c r="H68" s="47" t="n">
        <f aca="false">IF(F68&gt;0,((F68*G68)*-1),((F68*G68)*-1))</f>
        <v>-214566.5</v>
      </c>
      <c r="I68" s="48" t="n">
        <v>36739</v>
      </c>
      <c r="J68" s="35" t="n">
        <v>308822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</row>
    <row r="69" customFormat="false" ht="15.75" hidden="false" customHeight="false" outlineLevel="2" collapsed="false">
      <c r="A69" s="44" t="n">
        <v>36738</v>
      </c>
      <c r="B69" s="30" t="s">
        <v>56</v>
      </c>
      <c r="C69" s="30" t="s">
        <v>19</v>
      </c>
      <c r="D69" s="30" t="s">
        <v>58</v>
      </c>
      <c r="E69" s="45" t="n">
        <v>32</v>
      </c>
      <c r="F69" s="45" t="n">
        <f aca="false">32*31</f>
        <v>992</v>
      </c>
      <c r="G69" s="46" t="n">
        <v>3.7</v>
      </c>
      <c r="H69" s="47" t="n">
        <f aca="false">IF(F69&gt;0,((F69*G69)*-1),((F69*G69)*-1))</f>
        <v>-3670.4</v>
      </c>
      <c r="I69" s="48" t="n">
        <v>36739</v>
      </c>
      <c r="J69" s="35" t="n">
        <v>350173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</row>
    <row r="70" customFormat="false" ht="15.75" hidden="false" customHeight="false" outlineLevel="2" collapsed="false">
      <c r="A70" s="44" t="n">
        <v>36738</v>
      </c>
      <c r="B70" s="30" t="s">
        <v>56</v>
      </c>
      <c r="C70" s="30" t="s">
        <v>19</v>
      </c>
      <c r="D70" s="30" t="s">
        <v>58</v>
      </c>
      <c r="E70" s="45" t="n">
        <v>5000</v>
      </c>
      <c r="F70" s="45" t="n">
        <v>5000</v>
      </c>
      <c r="G70" s="46" t="n">
        <v>3.67</v>
      </c>
      <c r="H70" s="47" t="n">
        <f aca="false">IF(F70&gt;0,((F70*G70)*-1),((F70*G70)*-1))</f>
        <v>-18350</v>
      </c>
      <c r="I70" s="48" t="n">
        <v>36739</v>
      </c>
      <c r="J70" s="35" t="n">
        <v>350263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</row>
    <row r="71" customFormat="false" ht="15.75" hidden="false" customHeight="false" outlineLevel="2" collapsed="false">
      <c r="A71" s="44" t="n">
        <v>36741</v>
      </c>
      <c r="B71" s="30" t="s">
        <v>56</v>
      </c>
      <c r="C71" s="30" t="s">
        <v>19</v>
      </c>
      <c r="D71" s="30" t="s">
        <v>58</v>
      </c>
      <c r="E71" s="45" t="n">
        <v>10000</v>
      </c>
      <c r="F71" s="45" t="n">
        <v>10000</v>
      </c>
      <c r="G71" s="46" t="n">
        <v>4.09</v>
      </c>
      <c r="H71" s="47" t="n">
        <f aca="false">IF(F71&gt;0,((F71*G71)*-1),((F71*G71)*-1))</f>
        <v>-40900</v>
      </c>
      <c r="I71" s="48" t="n">
        <v>36739</v>
      </c>
      <c r="J71" s="35" t="n">
        <v>354264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</row>
    <row r="72" customFormat="false" ht="15.75" hidden="false" customHeight="false" outlineLevel="2" collapsed="false">
      <c r="A72" s="44" t="n">
        <v>36741</v>
      </c>
      <c r="B72" s="30" t="s">
        <v>56</v>
      </c>
      <c r="C72" s="30" t="s">
        <v>19</v>
      </c>
      <c r="D72" s="30" t="s">
        <v>58</v>
      </c>
      <c r="E72" s="45" t="n">
        <v>10000</v>
      </c>
      <c r="F72" s="45" t="n">
        <v>10000</v>
      </c>
      <c r="G72" s="46" t="n">
        <v>4.055</v>
      </c>
      <c r="H72" s="47" t="n">
        <f aca="false">IF(F72&gt;0,((F72*G72)*-1),((F72*G72)*-1))</f>
        <v>-40550</v>
      </c>
      <c r="I72" s="48" t="n">
        <v>36739</v>
      </c>
      <c r="J72" s="35" t="n">
        <v>354516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</row>
    <row r="73" customFormat="false" ht="15.75" hidden="false" customHeight="false" outlineLevel="2" collapsed="false">
      <c r="A73" s="44" t="n">
        <v>36741</v>
      </c>
      <c r="B73" s="30" t="s">
        <v>56</v>
      </c>
      <c r="C73" s="30" t="s">
        <v>19</v>
      </c>
      <c r="D73" s="30" t="s">
        <v>58</v>
      </c>
      <c r="E73" s="45" t="n">
        <v>10000</v>
      </c>
      <c r="F73" s="45" t="n">
        <v>10000</v>
      </c>
      <c r="G73" s="46" t="n">
        <v>4.04</v>
      </c>
      <c r="H73" s="47" t="n">
        <f aca="false">IF(F73&gt;0,((F73*G73)*-1),((F73*G73)*-1))</f>
        <v>-40400</v>
      </c>
      <c r="I73" s="48" t="n">
        <v>36739</v>
      </c>
      <c r="J73" s="35" t="n">
        <v>355491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</row>
    <row r="74" customFormat="false" ht="15.75" hidden="false" customHeight="false" outlineLevel="2" collapsed="false">
      <c r="A74" s="44" t="n">
        <v>36742</v>
      </c>
      <c r="B74" s="30" t="s">
        <v>56</v>
      </c>
      <c r="C74" s="30" t="s">
        <v>19</v>
      </c>
      <c r="D74" s="30" t="s">
        <v>58</v>
      </c>
      <c r="E74" s="45" t="n">
        <f aca="false">10000*3</f>
        <v>30000</v>
      </c>
      <c r="F74" s="45" t="n">
        <f aca="false">10000*3</f>
        <v>30000</v>
      </c>
      <c r="G74" s="46" t="n">
        <v>4.125</v>
      </c>
      <c r="H74" s="47" t="n">
        <f aca="false">IF(F74&gt;0,((F74*G74)*-1),((F74*G74)*-1))</f>
        <v>-123750</v>
      </c>
      <c r="I74" s="48" t="n">
        <v>36739</v>
      </c>
      <c r="J74" s="35" t="n">
        <v>355671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</row>
    <row r="75" customFormat="false" ht="15.75" hidden="false" customHeight="false" outlineLevel="2" collapsed="false">
      <c r="A75" s="44" t="n">
        <v>36742</v>
      </c>
      <c r="B75" s="30" t="s">
        <v>56</v>
      </c>
      <c r="C75" s="30" t="s">
        <v>19</v>
      </c>
      <c r="D75" s="30" t="s">
        <v>58</v>
      </c>
      <c r="E75" s="45" t="n">
        <f aca="false">5000*3</f>
        <v>15000</v>
      </c>
      <c r="F75" s="45" t="n">
        <f aca="false">5000*3</f>
        <v>15000</v>
      </c>
      <c r="G75" s="46" t="n">
        <v>4.125</v>
      </c>
      <c r="H75" s="47" t="n">
        <f aca="false">IF(F75&gt;0,((F75*G75)*-1),((F75*G75)*-1))</f>
        <v>-61875</v>
      </c>
      <c r="I75" s="48" t="n">
        <v>36739</v>
      </c>
      <c r="J75" s="35" t="n">
        <v>355966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</row>
    <row r="76" customFormat="false" ht="15.75" hidden="false" customHeight="false" outlineLevel="2" collapsed="false">
      <c r="A76" s="44" t="n">
        <v>36745</v>
      </c>
      <c r="B76" s="30" t="s">
        <v>56</v>
      </c>
      <c r="C76" s="30" t="s">
        <v>19</v>
      </c>
      <c r="D76" s="30" t="s">
        <v>58</v>
      </c>
      <c r="E76" s="45" t="n">
        <v>10000</v>
      </c>
      <c r="F76" s="45" t="n">
        <v>10000</v>
      </c>
      <c r="G76" s="30" t="n">
        <v>4.29</v>
      </c>
      <c r="H76" s="47" t="n">
        <f aca="false">IF(F76&gt;0,((F76*G76)*-1),((F76*G76)*-1))</f>
        <v>-42900</v>
      </c>
      <c r="I76" s="48" t="n">
        <v>36739</v>
      </c>
      <c r="J76" s="35" t="n">
        <v>357903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</row>
    <row r="77" customFormat="false" ht="15.75" hidden="false" customHeight="false" outlineLevel="2" collapsed="false">
      <c r="A77" s="44" t="n">
        <v>36745</v>
      </c>
      <c r="B77" s="30" t="s">
        <v>56</v>
      </c>
      <c r="C77" s="30" t="s">
        <v>19</v>
      </c>
      <c r="D77" s="30" t="s">
        <v>58</v>
      </c>
      <c r="E77" s="45" t="n">
        <v>10000</v>
      </c>
      <c r="F77" s="45" t="n">
        <v>10000</v>
      </c>
      <c r="G77" s="30" t="n">
        <v>4.275</v>
      </c>
      <c r="H77" s="47" t="n">
        <f aca="false">IF(F77&gt;0,((F77*G77)*-1),((F77*G77)*-1))</f>
        <v>-42750</v>
      </c>
      <c r="I77" s="48" t="n">
        <v>36739</v>
      </c>
      <c r="J77" s="35" t="n">
        <v>357942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</row>
    <row r="78" customFormat="false" ht="15.75" hidden="false" customHeight="false" outlineLevel="2" collapsed="false">
      <c r="A78" s="44" t="n">
        <v>36745</v>
      </c>
      <c r="B78" s="30" t="s">
        <v>56</v>
      </c>
      <c r="C78" s="30" t="s">
        <v>19</v>
      </c>
      <c r="D78" s="30" t="s">
        <v>58</v>
      </c>
      <c r="E78" s="45" t="n">
        <v>5000</v>
      </c>
      <c r="F78" s="45" t="n">
        <v>5000</v>
      </c>
      <c r="G78" s="30" t="n">
        <v>4.245</v>
      </c>
      <c r="H78" s="47" t="n">
        <f aca="false">IF(F78&gt;0,((F78*G78)*-1),((F78*G78)*-1))</f>
        <v>-21225</v>
      </c>
      <c r="I78" s="48" t="n">
        <v>36739</v>
      </c>
      <c r="J78" s="35" t="n">
        <v>358094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</row>
    <row r="79" customFormat="false" ht="15.75" hidden="false" customHeight="false" outlineLevel="2" collapsed="false">
      <c r="A79" s="44" t="n">
        <v>36749</v>
      </c>
      <c r="B79" s="30" t="s">
        <v>56</v>
      </c>
      <c r="C79" s="30" t="s">
        <v>19</v>
      </c>
      <c r="D79" s="30" t="s">
        <v>58</v>
      </c>
      <c r="E79" s="45" t="n">
        <v>4045</v>
      </c>
      <c r="F79" s="45" t="n">
        <v>4045</v>
      </c>
      <c r="G79" s="46" t="n">
        <v>4.27</v>
      </c>
      <c r="H79" s="47" t="n">
        <f aca="false">IF(F79&gt;0,((F79*G79)*-1),((F79*G79)*-1))</f>
        <v>-17272.15</v>
      </c>
      <c r="I79" s="48" t="n">
        <v>36739</v>
      </c>
      <c r="J79" s="35" t="n">
        <v>362493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</row>
    <row r="80" customFormat="false" ht="15.75" hidden="false" customHeight="false" outlineLevel="2" collapsed="false">
      <c r="A80" s="44" t="n">
        <v>36759</v>
      </c>
      <c r="B80" s="30" t="s">
        <v>56</v>
      </c>
      <c r="C80" s="30" t="s">
        <v>19</v>
      </c>
      <c r="D80" s="30" t="s">
        <v>58</v>
      </c>
      <c r="E80" s="45" t="n">
        <v>10000</v>
      </c>
      <c r="F80" s="45" t="n">
        <v>10000</v>
      </c>
      <c r="G80" s="46" t="n">
        <v>4.355</v>
      </c>
      <c r="H80" s="47" t="n">
        <f aca="false">IF(F80&gt;0,((F80*G80)*-1),((F80*G80)*-1))</f>
        <v>-43550</v>
      </c>
      <c r="I80" s="48" t="n">
        <v>36739</v>
      </c>
      <c r="J80" s="35" t="n">
        <v>371019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</row>
    <row r="81" customFormat="false" ht="15.75" hidden="false" customHeight="false" outlineLevel="2" collapsed="false">
      <c r="A81" s="44" t="n">
        <v>36759</v>
      </c>
      <c r="B81" s="30" t="s">
        <v>56</v>
      </c>
      <c r="C81" s="30" t="s">
        <v>19</v>
      </c>
      <c r="D81" s="30" t="s">
        <v>58</v>
      </c>
      <c r="E81" s="45" t="n">
        <v>10000</v>
      </c>
      <c r="F81" s="45" t="n">
        <v>10000</v>
      </c>
      <c r="G81" s="46" t="n">
        <v>4.335</v>
      </c>
      <c r="H81" s="47" t="n">
        <f aca="false">IF(F81&gt;0,((F81*G81)*-1),((F81*G81)*-1))</f>
        <v>-43350</v>
      </c>
      <c r="I81" s="48" t="n">
        <v>36739</v>
      </c>
      <c r="J81" s="35" t="n">
        <v>371179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</row>
    <row r="82" customFormat="false" ht="15.75" hidden="false" customHeight="false" outlineLevel="2" collapsed="false">
      <c r="A82" s="44" t="n">
        <v>36759</v>
      </c>
      <c r="B82" s="30" t="s">
        <v>56</v>
      </c>
      <c r="C82" s="30" t="s">
        <v>19</v>
      </c>
      <c r="D82" s="30" t="s">
        <v>58</v>
      </c>
      <c r="E82" s="45" t="n">
        <v>10000</v>
      </c>
      <c r="F82" s="45" t="n">
        <v>10000</v>
      </c>
      <c r="G82" s="46" t="n">
        <v>4.31</v>
      </c>
      <c r="H82" s="47" t="n">
        <f aca="false">IF(F82&gt;0,((F82*G82)*-1),((F82*G82)*-1))</f>
        <v>-43100</v>
      </c>
      <c r="I82" s="48" t="n">
        <v>36739</v>
      </c>
      <c r="J82" s="35" t="n">
        <v>371191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</row>
    <row r="83" customFormat="false" ht="15.75" hidden="false" customHeight="false" outlineLevel="2" collapsed="false">
      <c r="A83" s="44" t="n">
        <v>36760</v>
      </c>
      <c r="B83" s="30" t="s">
        <v>56</v>
      </c>
      <c r="C83" s="30" t="s">
        <v>19</v>
      </c>
      <c r="D83" s="30" t="s">
        <v>58</v>
      </c>
      <c r="E83" s="45" t="n">
        <v>10000</v>
      </c>
      <c r="F83" s="45" t="n">
        <v>10000</v>
      </c>
      <c r="G83" s="46" t="n">
        <v>4.525</v>
      </c>
      <c r="H83" s="47" t="n">
        <f aca="false">IF(F83&gt;0,((F83*G83)*-1),((F83*G83)*-1))</f>
        <v>-45250</v>
      </c>
      <c r="I83" s="48" t="n">
        <v>36739</v>
      </c>
      <c r="J83" s="35" t="n">
        <v>373457</v>
      </c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</row>
    <row r="84" customFormat="false" ht="15.75" hidden="false" customHeight="false" outlineLevel="2" collapsed="false">
      <c r="A84" s="44" t="n">
        <v>36760</v>
      </c>
      <c r="B84" s="30" t="s">
        <v>56</v>
      </c>
      <c r="C84" s="30" t="s">
        <v>19</v>
      </c>
      <c r="D84" s="30" t="s">
        <v>58</v>
      </c>
      <c r="E84" s="45" t="n">
        <v>10000</v>
      </c>
      <c r="F84" s="45" t="n">
        <v>10000</v>
      </c>
      <c r="G84" s="46" t="n">
        <v>4.48</v>
      </c>
      <c r="H84" s="47" t="n">
        <f aca="false">IF(F84&gt;0,((F84*G84)*-1),((F84*G84)*-1))</f>
        <v>-44800</v>
      </c>
      <c r="I84" s="48" t="n">
        <v>36739</v>
      </c>
      <c r="J84" s="35" t="n">
        <v>373551</v>
      </c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</row>
    <row r="85" customFormat="false" ht="15.75" hidden="false" customHeight="false" outlineLevel="2" collapsed="false">
      <c r="A85" s="44" t="n">
        <v>36760</v>
      </c>
      <c r="B85" s="30" t="s">
        <v>56</v>
      </c>
      <c r="C85" s="30" t="s">
        <v>19</v>
      </c>
      <c r="D85" s="30" t="s">
        <v>58</v>
      </c>
      <c r="E85" s="45" t="n">
        <v>10000</v>
      </c>
      <c r="F85" s="45" t="n">
        <v>10000</v>
      </c>
      <c r="G85" s="46" t="n">
        <v>4.485</v>
      </c>
      <c r="H85" s="47" t="n">
        <f aca="false">IF(F85&gt;0,((F85*G85)*-1),((F85*G85)*-1))</f>
        <v>-44850</v>
      </c>
      <c r="I85" s="48" t="n">
        <v>36739</v>
      </c>
      <c r="J85" s="35" t="n">
        <v>373555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</row>
    <row r="86" customFormat="false" ht="15.75" hidden="false" customHeight="false" outlineLevel="2" collapsed="false">
      <c r="A86" s="44" t="n">
        <v>36761</v>
      </c>
      <c r="B86" s="30" t="s">
        <v>56</v>
      </c>
      <c r="C86" s="30" t="s">
        <v>19</v>
      </c>
      <c r="D86" s="30" t="s">
        <v>58</v>
      </c>
      <c r="E86" s="45" t="n">
        <v>2000</v>
      </c>
      <c r="F86" s="45" t="n">
        <v>2000</v>
      </c>
      <c r="G86" s="46" t="n">
        <v>4.51</v>
      </c>
      <c r="H86" s="47" t="n">
        <f aca="false">IF(F86&gt;0,((F86*G86)*-1),((F86*G86)*-1))</f>
        <v>-9020</v>
      </c>
      <c r="I86" s="48" t="n">
        <v>36739</v>
      </c>
      <c r="J86" s="35" t="n">
        <v>375115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</row>
    <row r="87" customFormat="false" ht="15.75" hidden="false" customHeight="false" outlineLevel="2" collapsed="false">
      <c r="A87" s="44" t="n">
        <v>36761</v>
      </c>
      <c r="B87" s="30" t="s">
        <v>56</v>
      </c>
      <c r="C87" s="30" t="s">
        <v>19</v>
      </c>
      <c r="D87" s="30" t="s">
        <v>58</v>
      </c>
      <c r="E87" s="45" t="n">
        <v>10000</v>
      </c>
      <c r="F87" s="45" t="n">
        <v>10000</v>
      </c>
      <c r="G87" s="46" t="n">
        <v>4.47</v>
      </c>
      <c r="H87" s="47" t="n">
        <f aca="false">IF(F87&gt;0,((F87*G87)*-1),((F87*G87)*-1))</f>
        <v>-44700</v>
      </c>
      <c r="I87" s="48" t="n">
        <v>36739</v>
      </c>
      <c r="J87" s="35" t="n">
        <v>375188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</row>
    <row r="88" customFormat="false" ht="15.75" hidden="false" customHeight="false" outlineLevel="2" collapsed="false">
      <c r="A88" s="44" t="n">
        <v>36761</v>
      </c>
      <c r="B88" s="30" t="s">
        <v>56</v>
      </c>
      <c r="C88" s="30" t="s">
        <v>19</v>
      </c>
      <c r="D88" s="30" t="s">
        <v>58</v>
      </c>
      <c r="E88" s="45" t="n">
        <v>10000</v>
      </c>
      <c r="F88" s="45" t="n">
        <v>10000</v>
      </c>
      <c r="G88" s="46" t="n">
        <v>4.475</v>
      </c>
      <c r="H88" s="47" t="n">
        <f aca="false">IF(F88&gt;0,((F88*G88)*-1),((F88*G88)*-1))</f>
        <v>-44750</v>
      </c>
      <c r="I88" s="48" t="n">
        <v>36739</v>
      </c>
      <c r="J88" s="35" t="n">
        <v>375191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</row>
    <row r="89" customFormat="false" ht="15.75" hidden="false" customHeight="false" outlineLevel="2" collapsed="false">
      <c r="A89" s="44" t="n">
        <v>36761</v>
      </c>
      <c r="B89" s="30" t="s">
        <v>56</v>
      </c>
      <c r="C89" s="30" t="s">
        <v>19</v>
      </c>
      <c r="D89" s="30" t="s">
        <v>58</v>
      </c>
      <c r="E89" s="45" t="n">
        <v>10000</v>
      </c>
      <c r="F89" s="45" t="n">
        <v>10000</v>
      </c>
      <c r="G89" s="46" t="n">
        <v>4.47</v>
      </c>
      <c r="H89" s="47" t="n">
        <f aca="false">IF(F89&gt;0,((F89*G89)*-1),((F89*G89)*-1))</f>
        <v>-44700</v>
      </c>
      <c r="I89" s="48" t="n">
        <v>36739</v>
      </c>
      <c r="J89" s="35" t="n">
        <v>375224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</row>
    <row r="90" customFormat="false" ht="15.75" hidden="false" customHeight="false" outlineLevel="2" collapsed="false">
      <c r="A90" s="44" t="n">
        <v>36762</v>
      </c>
      <c r="B90" s="30" t="s">
        <v>56</v>
      </c>
      <c r="C90" s="30" t="s">
        <v>19</v>
      </c>
      <c r="D90" s="30" t="s">
        <v>58</v>
      </c>
      <c r="E90" s="45" t="n">
        <v>5000</v>
      </c>
      <c r="F90" s="45" t="n">
        <v>5000</v>
      </c>
      <c r="G90" s="46" t="n">
        <v>4.29</v>
      </c>
      <c r="H90" s="47" t="n">
        <f aca="false">IF(F90&gt;0,((F90*G90)*-1),((F90*G90)*-1))</f>
        <v>-21450</v>
      </c>
      <c r="I90" s="48" t="n">
        <v>36739</v>
      </c>
      <c r="J90" s="35" t="n">
        <v>376491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</row>
    <row r="91" customFormat="false" ht="15.75" hidden="false" customHeight="false" outlineLevel="2" collapsed="false">
      <c r="A91" s="44" t="n">
        <v>36762</v>
      </c>
      <c r="B91" s="30" t="s">
        <v>56</v>
      </c>
      <c r="C91" s="30" t="s">
        <v>19</v>
      </c>
      <c r="D91" s="30" t="s">
        <v>58</v>
      </c>
      <c r="E91" s="45" t="n">
        <v>5000</v>
      </c>
      <c r="F91" s="45" t="n">
        <v>5000</v>
      </c>
      <c r="G91" s="46" t="n">
        <v>4.25</v>
      </c>
      <c r="H91" s="47" t="n">
        <f aca="false">IF(F91&gt;0,((F91*G91)*-1),((F91*G91)*-1))</f>
        <v>-21250</v>
      </c>
      <c r="I91" s="48" t="n">
        <v>36739</v>
      </c>
      <c r="J91" s="35" t="n">
        <v>376579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</row>
    <row r="92" customFormat="false" ht="15.75" hidden="false" customHeight="false" outlineLevel="2" collapsed="false">
      <c r="A92" s="44" t="n">
        <v>36762</v>
      </c>
      <c r="B92" s="30" t="s">
        <v>56</v>
      </c>
      <c r="C92" s="30" t="s">
        <v>19</v>
      </c>
      <c r="D92" s="30" t="s">
        <v>58</v>
      </c>
      <c r="E92" s="45" t="n">
        <v>5000</v>
      </c>
      <c r="F92" s="45" t="n">
        <v>5000</v>
      </c>
      <c r="G92" s="46" t="n">
        <v>4.255</v>
      </c>
      <c r="H92" s="47" t="n">
        <f aca="false">IF(F92&gt;0,((F92*G92)*-1),((F92*G92)*-1))</f>
        <v>-21275</v>
      </c>
      <c r="I92" s="48" t="n">
        <v>36739</v>
      </c>
      <c r="J92" s="35" t="n">
        <v>376588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</row>
    <row r="93" customFormat="false" ht="15.75" hidden="false" customHeight="false" outlineLevel="2" collapsed="false">
      <c r="A93" s="44" t="n">
        <v>36763</v>
      </c>
      <c r="B93" s="30" t="s">
        <v>56</v>
      </c>
      <c r="C93" s="30" t="s">
        <v>19</v>
      </c>
      <c r="D93" s="30" t="s">
        <v>58</v>
      </c>
      <c r="E93" s="45" t="n">
        <v>5000</v>
      </c>
      <c r="F93" s="45" t="n">
        <v>5000</v>
      </c>
      <c r="G93" s="46" t="n">
        <v>4.35</v>
      </c>
      <c r="H93" s="47" t="n">
        <f aca="false">IF(F93&gt;0,((F93*G93)*-1),((F93*G93)*-1))</f>
        <v>-21750</v>
      </c>
      <c r="I93" s="48" t="n">
        <v>36739</v>
      </c>
      <c r="J93" s="35" t="n">
        <v>377242</v>
      </c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</row>
    <row r="94" customFormat="false" ht="15.75" hidden="false" customHeight="false" outlineLevel="2" collapsed="false">
      <c r="A94" s="44" t="n">
        <v>36763</v>
      </c>
      <c r="B94" s="30" t="s">
        <v>56</v>
      </c>
      <c r="C94" s="30" t="s">
        <v>19</v>
      </c>
      <c r="D94" s="30" t="s">
        <v>58</v>
      </c>
      <c r="E94" s="45" t="n">
        <v>5000</v>
      </c>
      <c r="F94" s="45" t="n">
        <v>5000</v>
      </c>
      <c r="G94" s="46" t="n">
        <v>4.38</v>
      </c>
      <c r="H94" s="47" t="n">
        <f aca="false">IF(F94&gt;0,((F94*G94)*-1),((F94*G94)*-1))</f>
        <v>-21900</v>
      </c>
      <c r="I94" s="48" t="n">
        <v>36739</v>
      </c>
      <c r="J94" s="35" t="n">
        <v>377827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</row>
    <row r="95" customFormat="false" ht="15.75" hidden="false" customHeight="false" outlineLevel="2" collapsed="false">
      <c r="A95" s="44" t="n">
        <v>36766</v>
      </c>
      <c r="B95" s="30" t="s">
        <v>56</v>
      </c>
      <c r="C95" s="30" t="s">
        <v>19</v>
      </c>
      <c r="D95" s="30" t="s">
        <v>58</v>
      </c>
      <c r="E95" s="45" t="n">
        <v>20000</v>
      </c>
      <c r="F95" s="45" t="n">
        <v>20000</v>
      </c>
      <c r="G95" s="46" t="n">
        <v>4.455</v>
      </c>
      <c r="H95" s="47" t="n">
        <f aca="false">IF(F95&gt;0,((F95*G95)*-1),((F95*G95)*-1))</f>
        <v>-89100</v>
      </c>
      <c r="I95" s="48" t="n">
        <v>36739</v>
      </c>
      <c r="J95" s="35" t="n">
        <v>381378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</row>
    <row r="96" customFormat="false" ht="15.75" hidden="false" customHeight="false" outlineLevel="2" collapsed="false">
      <c r="A96" s="44" t="n">
        <v>36768</v>
      </c>
      <c r="B96" s="30" t="s">
        <v>56</v>
      </c>
      <c r="C96" s="30" t="s">
        <v>19</v>
      </c>
      <c r="D96" s="30" t="s">
        <v>58</v>
      </c>
      <c r="E96" s="45" t="n">
        <v>5000</v>
      </c>
      <c r="F96" s="45" t="n">
        <v>5000</v>
      </c>
      <c r="G96" s="46" t="n">
        <v>4.45</v>
      </c>
      <c r="H96" s="47" t="n">
        <f aca="false">IF(F96&gt;0,((F96*G96)*-1),((F96*G96)*-1))</f>
        <v>-22250</v>
      </c>
      <c r="I96" s="48" t="n">
        <v>36739</v>
      </c>
      <c r="J96" s="35" t="n">
        <v>384283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</row>
    <row r="97" customFormat="false" ht="15.75" hidden="false" customHeight="false" outlineLevel="2" collapsed="false">
      <c r="A97" s="44" t="n">
        <v>36769</v>
      </c>
      <c r="B97" s="30" t="s">
        <v>56</v>
      </c>
      <c r="C97" s="30" t="s">
        <v>19</v>
      </c>
      <c r="D97" s="30" t="s">
        <v>58</v>
      </c>
      <c r="E97" s="45" t="n">
        <v>30000</v>
      </c>
      <c r="F97" s="45" t="n">
        <v>30000</v>
      </c>
      <c r="G97" s="46" t="n">
        <v>4.59</v>
      </c>
      <c r="H97" s="47" t="n">
        <f aca="false">IF(F97&gt;0,((F97*G97)*-1),((F97*G97)*-1))</f>
        <v>-137700</v>
      </c>
      <c r="I97" s="48" t="n">
        <v>36739</v>
      </c>
      <c r="J97" s="35" t="n">
        <v>385587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</row>
    <row r="98" customFormat="false" ht="15.75" hidden="false" customHeight="false" outlineLevel="1" collapsed="false">
      <c r="A98" s="44"/>
      <c r="B98" s="30"/>
      <c r="C98" s="30" t="s">
        <v>40</v>
      </c>
      <c r="D98" s="30"/>
      <c r="E98" s="45"/>
      <c r="F98" s="45" t="n">
        <f aca="false">SUBTOTAL(9,F65:F97)</f>
        <v>1113829</v>
      </c>
      <c r="G98" s="46"/>
      <c r="H98" s="47" t="n">
        <f aca="false">SUBTOTAL(9,H65:H97)</f>
        <v>-3999390.575</v>
      </c>
      <c r="I98" s="48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</row>
    <row r="99" customFormat="false" ht="15.75" hidden="false" customHeight="false" outlineLevel="2" collapsed="false">
      <c r="A99" s="44" t="n">
        <v>36718</v>
      </c>
      <c r="B99" s="30" t="s">
        <v>56</v>
      </c>
      <c r="C99" s="30" t="s">
        <v>24</v>
      </c>
      <c r="D99" s="30" t="s">
        <v>58</v>
      </c>
      <c r="E99" s="45" t="n">
        <v>-682</v>
      </c>
      <c r="F99" s="45" t="n">
        <f aca="false">-682*31</f>
        <v>-21142</v>
      </c>
      <c r="G99" s="46" t="n">
        <v>3.635</v>
      </c>
      <c r="H99" s="47" t="n">
        <f aca="false">IF(F99&gt;0,((F99*G99)*-1),((F99*G99)*-1))</f>
        <v>76851.17</v>
      </c>
      <c r="I99" s="48" t="n">
        <v>36739</v>
      </c>
      <c r="J99" s="35" t="n">
        <v>328020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</row>
    <row r="100" customFormat="false" ht="15.75" hidden="false" customHeight="false" outlineLevel="2" collapsed="false">
      <c r="A100" s="44" t="n">
        <v>36719</v>
      </c>
      <c r="B100" s="30" t="s">
        <v>56</v>
      </c>
      <c r="C100" s="30" t="s">
        <v>24</v>
      </c>
      <c r="D100" s="30" t="s">
        <v>58</v>
      </c>
      <c r="E100" s="45" t="n">
        <v>-682</v>
      </c>
      <c r="F100" s="45" t="n">
        <f aca="false">-682*31</f>
        <v>-21142</v>
      </c>
      <c r="G100" s="46" t="n">
        <v>4.15</v>
      </c>
      <c r="H100" s="47" t="n">
        <f aca="false">IF(F100&gt;0,((F100*G100)*-1),((F100*G100)*-1))</f>
        <v>87739.3</v>
      </c>
      <c r="I100" s="48" t="n">
        <v>36739</v>
      </c>
      <c r="J100" s="35" t="n">
        <v>329243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</row>
    <row r="101" customFormat="false" ht="15.75" hidden="false" customHeight="false" outlineLevel="2" collapsed="false">
      <c r="A101" s="44" t="n">
        <v>36732</v>
      </c>
      <c r="B101" s="30" t="s">
        <v>56</v>
      </c>
      <c r="C101" s="30" t="s">
        <v>24</v>
      </c>
      <c r="D101" s="30" t="s">
        <v>58</v>
      </c>
      <c r="E101" s="45" t="n">
        <v>-521</v>
      </c>
      <c r="F101" s="45" t="n">
        <f aca="false">-521*31</f>
        <v>-16151</v>
      </c>
      <c r="G101" s="46" t="n">
        <v>3.5</v>
      </c>
      <c r="H101" s="47" t="n">
        <f aca="false">IF(F101&gt;0,((F101*G101)*-1),((F101*G101)*-1))</f>
        <v>56528.5</v>
      </c>
      <c r="I101" s="48" t="n">
        <v>36739</v>
      </c>
      <c r="J101" s="35" t="n">
        <v>343435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</row>
    <row r="102" customFormat="false" ht="15.75" hidden="false" customHeight="false" outlineLevel="2" collapsed="false">
      <c r="A102" s="44" t="n">
        <v>36734</v>
      </c>
      <c r="B102" s="30" t="s">
        <v>56</v>
      </c>
      <c r="C102" s="30" t="s">
        <v>24</v>
      </c>
      <c r="D102" s="30" t="s">
        <v>58</v>
      </c>
      <c r="E102" s="45" t="n">
        <v>-521</v>
      </c>
      <c r="F102" s="45" t="n">
        <f aca="false">-521*31</f>
        <v>-16151</v>
      </c>
      <c r="G102" s="46" t="n">
        <v>3.655</v>
      </c>
      <c r="H102" s="47" t="n">
        <f aca="false">IF(F102&gt;0,((F102*G102)*-1),((F102*G102)*-1))</f>
        <v>59031.905</v>
      </c>
      <c r="I102" s="48" t="n">
        <v>36739</v>
      </c>
      <c r="J102" s="35" t="n">
        <v>346764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</row>
    <row r="103" customFormat="false" ht="15.75" hidden="false" customHeight="false" outlineLevel="2" collapsed="false">
      <c r="A103" s="44" t="n">
        <v>36704</v>
      </c>
      <c r="B103" s="30" t="s">
        <v>56</v>
      </c>
      <c r="C103" s="30" t="s">
        <v>24</v>
      </c>
      <c r="D103" s="30" t="s">
        <v>58</v>
      </c>
      <c r="E103" s="45" t="n">
        <v>-12710</v>
      </c>
      <c r="F103" s="45" t="n">
        <f aca="false">-12710*31</f>
        <v>-394010</v>
      </c>
      <c r="G103" s="46" t="n">
        <v>3.62</v>
      </c>
      <c r="H103" s="47" t="n">
        <f aca="false">IF(F103&gt;0,((F103*G103)*-1),((F103*G103)*-1))</f>
        <v>1426316.2</v>
      </c>
      <c r="I103" s="48" t="n">
        <v>36739</v>
      </c>
      <c r="J103" s="35" t="n">
        <v>315169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</row>
    <row r="104" customFormat="false" ht="15.75" hidden="false" customHeight="false" outlineLevel="2" collapsed="false">
      <c r="A104" s="44" t="n">
        <v>36707</v>
      </c>
      <c r="B104" s="30" t="s">
        <v>56</v>
      </c>
      <c r="C104" s="30" t="s">
        <v>24</v>
      </c>
      <c r="D104" s="30" t="s">
        <v>58</v>
      </c>
      <c r="E104" s="45" t="n">
        <v>-3411</v>
      </c>
      <c r="F104" s="45" t="n">
        <f aca="false">-3411*31</f>
        <v>-105741</v>
      </c>
      <c r="G104" s="46" t="n">
        <v>4.265</v>
      </c>
      <c r="H104" s="47" t="n">
        <f aca="false">IF(F104&gt;0,((F104*G104)*-1),((F104*G104)*-1))</f>
        <v>450985.365</v>
      </c>
      <c r="I104" s="48" t="n">
        <v>36739</v>
      </c>
      <c r="J104" s="35" t="n">
        <v>320194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</row>
    <row r="105" customFormat="false" ht="15.75" hidden="false" customHeight="false" outlineLevel="2" collapsed="false">
      <c r="A105" s="44" t="n">
        <v>36712</v>
      </c>
      <c r="B105" s="30" t="s">
        <v>56</v>
      </c>
      <c r="C105" s="30" t="s">
        <v>24</v>
      </c>
      <c r="D105" s="30" t="s">
        <v>58</v>
      </c>
      <c r="E105" s="45" t="n">
        <v>-440</v>
      </c>
      <c r="F105" s="45" t="n">
        <f aca="false">-440*31</f>
        <v>-13640</v>
      </c>
      <c r="G105" s="46" t="n">
        <v>3.93</v>
      </c>
      <c r="H105" s="47" t="n">
        <f aca="false">IF(F105&gt;0,((F105*G105)*-1),((F105*G105)*-1))</f>
        <v>53605.2</v>
      </c>
      <c r="I105" s="48" t="n">
        <v>36739</v>
      </c>
      <c r="J105" s="35" t="n">
        <v>322242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</row>
    <row r="106" customFormat="false" ht="15.75" hidden="false" customHeight="false" outlineLevel="2" collapsed="false">
      <c r="A106" s="44" t="n">
        <v>36713</v>
      </c>
      <c r="B106" s="30" t="s">
        <v>56</v>
      </c>
      <c r="C106" s="30" t="s">
        <v>24</v>
      </c>
      <c r="D106" s="30" t="s">
        <v>58</v>
      </c>
      <c r="E106" s="45" t="n">
        <v>-682</v>
      </c>
      <c r="F106" s="45" t="n">
        <f aca="false">-682*31</f>
        <v>-21142</v>
      </c>
      <c r="G106" s="46" t="n">
        <v>3.875</v>
      </c>
      <c r="H106" s="47" t="n">
        <f aca="false">IF(F106&gt;0,((F106*G106)*-1),((F106*G106)*-1))</f>
        <v>81925.25</v>
      </c>
      <c r="I106" s="48" t="n">
        <v>36739</v>
      </c>
      <c r="J106" s="35" t="n">
        <v>323528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</row>
    <row r="107" customFormat="false" ht="15.75" hidden="false" customHeight="false" outlineLevel="2" collapsed="false">
      <c r="A107" s="44" t="n">
        <v>36714</v>
      </c>
      <c r="B107" s="30" t="s">
        <v>56</v>
      </c>
      <c r="C107" s="30" t="s">
        <v>24</v>
      </c>
      <c r="D107" s="30" t="s">
        <v>58</v>
      </c>
      <c r="E107" s="45" t="n">
        <v>-2047</v>
      </c>
      <c r="F107" s="45" t="n">
        <f aca="false">-2047*31</f>
        <v>-63457</v>
      </c>
      <c r="G107" s="46" t="n">
        <v>3.9</v>
      </c>
      <c r="H107" s="47" t="n">
        <f aca="false">IF(F107&gt;0,((F107*G107)*-1),((F107*G107)*-1))</f>
        <v>247482.3</v>
      </c>
      <c r="I107" s="48" t="n">
        <v>36739</v>
      </c>
      <c r="J107" s="35" t="n">
        <v>325251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</row>
    <row r="108" customFormat="false" ht="15.75" hidden="false" customHeight="false" outlineLevel="2" collapsed="false">
      <c r="A108" s="44" t="n">
        <v>36717</v>
      </c>
      <c r="B108" s="30" t="s">
        <v>56</v>
      </c>
      <c r="C108" s="30" t="s">
        <v>24</v>
      </c>
      <c r="D108" s="30" t="s">
        <v>58</v>
      </c>
      <c r="E108" s="45" t="n">
        <v>-715</v>
      </c>
      <c r="F108" s="45" t="n">
        <v>-22165</v>
      </c>
      <c r="G108" s="46" t="n">
        <v>3.635</v>
      </c>
      <c r="H108" s="47" t="n">
        <f aca="false">IF(F108&gt;0,((F108*G108)*-1),((F108*G108)*-1))</f>
        <v>80569.775</v>
      </c>
      <c r="I108" s="48" t="n">
        <v>36739</v>
      </c>
      <c r="J108" s="35" t="n">
        <v>326658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</row>
    <row r="109" customFormat="false" ht="15.75" hidden="false" customHeight="false" outlineLevel="2" collapsed="false">
      <c r="A109" s="44" t="n">
        <v>36721</v>
      </c>
      <c r="B109" s="30" t="s">
        <v>56</v>
      </c>
      <c r="C109" s="30" t="s">
        <v>24</v>
      </c>
      <c r="D109" s="30" t="s">
        <v>58</v>
      </c>
      <c r="E109" s="45" t="n">
        <v>-2047</v>
      </c>
      <c r="F109" s="45" t="n">
        <f aca="false">-2047*31</f>
        <v>-63457</v>
      </c>
      <c r="G109" s="46" t="n">
        <v>4</v>
      </c>
      <c r="H109" s="47" t="n">
        <f aca="false">IF(F109&gt;0,((F109*G109)*-1),((F109*G109)*-1))</f>
        <v>253828</v>
      </c>
      <c r="I109" s="48" t="n">
        <v>36739</v>
      </c>
      <c r="J109" s="35" t="n">
        <v>332108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</row>
    <row r="110" customFormat="false" ht="15.75" hidden="false" customHeight="false" outlineLevel="2" collapsed="false">
      <c r="A110" s="44" t="n">
        <v>36732</v>
      </c>
      <c r="B110" s="30" t="s">
        <v>56</v>
      </c>
      <c r="C110" s="30" t="s">
        <v>24</v>
      </c>
      <c r="D110" s="30" t="s">
        <v>58</v>
      </c>
      <c r="E110" s="45" t="n">
        <v>-323</v>
      </c>
      <c r="F110" s="45" t="n">
        <f aca="false">-323*31</f>
        <v>-10013</v>
      </c>
      <c r="G110" s="46" t="n">
        <v>3.59</v>
      </c>
      <c r="H110" s="47" t="n">
        <f aca="false">IF(F110&gt;0,((F110*G110)*-1),((F110*G110)*-1))</f>
        <v>35946.67</v>
      </c>
      <c r="I110" s="48" t="n">
        <v>36739</v>
      </c>
      <c r="J110" s="35" t="n">
        <v>341968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</row>
    <row r="111" customFormat="false" ht="15.75" hidden="false" customHeight="false" outlineLevel="2" collapsed="false">
      <c r="A111" s="44" t="n">
        <v>36733</v>
      </c>
      <c r="B111" s="30" t="s">
        <v>56</v>
      </c>
      <c r="C111" s="30" t="s">
        <v>24</v>
      </c>
      <c r="D111" s="30" t="s">
        <v>58</v>
      </c>
      <c r="E111" s="45" t="n">
        <v>-521</v>
      </c>
      <c r="F111" s="45" t="n">
        <f aca="false">-521*31</f>
        <v>-16151</v>
      </c>
      <c r="G111" s="46" t="n">
        <v>3.495</v>
      </c>
      <c r="H111" s="47" t="n">
        <f aca="false">IF(F111&gt;0,((F111*G111)*-1),((F111*G111)*-1))</f>
        <v>56447.745</v>
      </c>
      <c r="I111" s="48" t="n">
        <v>36739</v>
      </c>
      <c r="J111" s="35" t="n">
        <v>344915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</row>
    <row r="112" customFormat="false" ht="15.75" hidden="false" customHeight="false" outlineLevel="2" collapsed="false">
      <c r="A112" s="44" t="n">
        <v>36738</v>
      </c>
      <c r="B112" s="30" t="s">
        <v>56</v>
      </c>
      <c r="C112" s="30" t="s">
        <v>24</v>
      </c>
      <c r="D112" s="30" t="s">
        <v>58</v>
      </c>
      <c r="E112" s="45" t="n">
        <v>-1563</v>
      </c>
      <c r="F112" s="45" t="n">
        <f aca="false">-1563*31</f>
        <v>-48453</v>
      </c>
      <c r="G112" s="46" t="n">
        <f aca="false">3.835-0.175</f>
        <v>3.66</v>
      </c>
      <c r="H112" s="47" t="n">
        <f aca="false">IF(F112&gt;0,((F112*G112)*-1),((F112*G112)*-1))</f>
        <v>177337.98</v>
      </c>
      <c r="I112" s="48" t="n">
        <v>36739</v>
      </c>
      <c r="J112" s="35" t="n">
        <v>341941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</row>
    <row r="113" customFormat="false" ht="15.75" hidden="false" customHeight="false" outlineLevel="2" collapsed="false">
      <c r="A113" s="44" t="n">
        <v>36760</v>
      </c>
      <c r="B113" s="30" t="s">
        <v>56</v>
      </c>
      <c r="C113" s="30" t="s">
        <v>24</v>
      </c>
      <c r="D113" s="30" t="s">
        <v>58</v>
      </c>
      <c r="E113" s="45" t="n">
        <v>-10000</v>
      </c>
      <c r="F113" s="45" t="n">
        <v>-10000</v>
      </c>
      <c r="G113" s="46" t="n">
        <v>4.69</v>
      </c>
      <c r="H113" s="47" t="n">
        <f aca="false">IF(F113&gt;0,((F113*G113)*-1),((F113*G113)*-1))</f>
        <v>46900</v>
      </c>
      <c r="I113" s="48" t="n">
        <v>36739</v>
      </c>
      <c r="J113" s="35" t="n">
        <v>372964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</row>
    <row r="114" customFormat="false" ht="15" hidden="false" customHeight="true" outlineLevel="2" collapsed="false">
      <c r="A114" s="44" t="n">
        <v>36760</v>
      </c>
      <c r="B114" s="30" t="s">
        <v>56</v>
      </c>
      <c r="C114" s="30" t="s">
        <v>24</v>
      </c>
      <c r="D114" s="30" t="s">
        <v>58</v>
      </c>
      <c r="E114" s="45" t="n">
        <v>-1753</v>
      </c>
      <c r="F114" s="45" t="n">
        <v>-1753</v>
      </c>
      <c r="G114" s="46" t="n">
        <v>4.495</v>
      </c>
      <c r="H114" s="47" t="n">
        <f aca="false">IF(F114&gt;0,((F114*G114)*-1),((F114*G114)*-1))</f>
        <v>7879.735</v>
      </c>
      <c r="I114" s="48" t="n">
        <v>36739</v>
      </c>
      <c r="J114" s="35" t="n">
        <v>373607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</row>
    <row r="115" customFormat="false" ht="15" hidden="false" customHeight="true" outlineLevel="2" collapsed="false">
      <c r="A115" s="44" t="n">
        <v>36760</v>
      </c>
      <c r="B115" s="30" t="s">
        <v>56</v>
      </c>
      <c r="C115" s="30" t="s">
        <v>24</v>
      </c>
      <c r="D115" s="30" t="s">
        <v>58</v>
      </c>
      <c r="E115" s="45" t="n">
        <v>-2000</v>
      </c>
      <c r="F115" s="45" t="n">
        <v>-16000</v>
      </c>
      <c r="G115" s="46" t="n">
        <v>4.355</v>
      </c>
      <c r="H115" s="47" t="n">
        <f aca="false">IF(F115&gt;0,((F115*G115)*-1),((F115*G115)*-1))</f>
        <v>69680</v>
      </c>
      <c r="I115" s="48" t="n">
        <v>36739</v>
      </c>
      <c r="J115" s="35" t="n">
        <v>373778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</row>
    <row r="116" customFormat="false" ht="15" hidden="false" customHeight="true" outlineLevel="2" collapsed="false">
      <c r="A116" s="44" t="n">
        <v>36761</v>
      </c>
      <c r="B116" s="30" t="s">
        <v>56</v>
      </c>
      <c r="C116" s="30" t="s">
        <v>24</v>
      </c>
      <c r="D116" s="30" t="s">
        <v>58</v>
      </c>
      <c r="E116" s="45" t="n">
        <f aca="false">+-5000*7</f>
        <v>-35000</v>
      </c>
      <c r="F116" s="45" t="n">
        <f aca="false">+-5000*7</f>
        <v>-35000</v>
      </c>
      <c r="G116" s="46" t="n">
        <v>4.44</v>
      </c>
      <c r="H116" s="47" t="n">
        <f aca="false">IF(F116&gt;0,((F116*G116)*-1),((F116*G116)*-1))</f>
        <v>155400</v>
      </c>
      <c r="I116" s="48" t="n">
        <v>36739</v>
      </c>
      <c r="J116" s="35" t="n">
        <v>375463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</row>
    <row r="117" customFormat="false" ht="15" hidden="false" customHeight="true" outlineLevel="2" collapsed="false">
      <c r="A117" s="44" t="n">
        <v>36762</v>
      </c>
      <c r="B117" s="30" t="s">
        <v>56</v>
      </c>
      <c r="C117" s="30" t="s">
        <v>24</v>
      </c>
      <c r="D117" s="30" t="s">
        <v>58</v>
      </c>
      <c r="E117" s="45" t="n">
        <v>-5000</v>
      </c>
      <c r="F117" s="45" t="n">
        <v>-5000</v>
      </c>
      <c r="G117" s="46" t="n">
        <v>4.285</v>
      </c>
      <c r="H117" s="47" t="n">
        <f aca="false">IF(F117&gt;0,((F117*G117)*-1),((F117*G117)*-1))</f>
        <v>21425</v>
      </c>
      <c r="I117" s="48" t="n">
        <v>36739</v>
      </c>
      <c r="J117" s="35" t="n">
        <v>376593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</row>
    <row r="118" customFormat="false" ht="15.75" hidden="false" customHeight="true" outlineLevel="2" collapsed="false">
      <c r="A118" s="44" t="n">
        <v>36763</v>
      </c>
      <c r="B118" s="30" t="s">
        <v>56</v>
      </c>
      <c r="C118" s="30" t="s">
        <v>24</v>
      </c>
      <c r="D118" s="30" t="s">
        <v>58</v>
      </c>
      <c r="E118" s="45" t="n">
        <v>-30000</v>
      </c>
      <c r="F118" s="45" t="n">
        <v>-30000</v>
      </c>
      <c r="G118" s="46" t="n">
        <v>4.465</v>
      </c>
      <c r="H118" s="47" t="n">
        <f aca="false">IF(F118&gt;0,((F118*G118)*-1),((F118*G118)*-1))</f>
        <v>133950</v>
      </c>
      <c r="I118" s="48" t="n">
        <v>36739</v>
      </c>
      <c r="J118" s="35" t="n">
        <v>378785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</row>
    <row r="119" customFormat="false" ht="15" hidden="false" customHeight="true" outlineLevel="2" collapsed="false">
      <c r="A119" s="44" t="n">
        <v>36763</v>
      </c>
      <c r="B119" s="30" t="s">
        <v>56</v>
      </c>
      <c r="C119" s="30" t="s">
        <v>24</v>
      </c>
      <c r="D119" s="30" t="s">
        <v>58</v>
      </c>
      <c r="E119" s="45" t="n">
        <v>-5000</v>
      </c>
      <c r="F119" s="45" t="n">
        <v>-5000</v>
      </c>
      <c r="G119" s="46" t="n">
        <v>4.45</v>
      </c>
      <c r="H119" s="47" t="n">
        <f aca="false">IF(F119&gt;0,((F119*G119)*-1),((F119*G119)*-1))</f>
        <v>22250</v>
      </c>
      <c r="I119" s="48" t="n">
        <v>36739</v>
      </c>
      <c r="J119" s="35" t="n">
        <v>377856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</row>
    <row r="120" customFormat="false" ht="15" hidden="false" customHeight="true" outlineLevel="2" collapsed="false">
      <c r="A120" s="44" t="n">
        <v>36763</v>
      </c>
      <c r="B120" s="30" t="s">
        <v>56</v>
      </c>
      <c r="C120" s="30" t="s">
        <v>24</v>
      </c>
      <c r="D120" s="30" t="s">
        <v>58</v>
      </c>
      <c r="E120" s="45" t="n">
        <f aca="false">-2394*3</f>
        <v>-7182</v>
      </c>
      <c r="F120" s="45" t="n">
        <v>-7182</v>
      </c>
      <c r="G120" s="46" t="n">
        <v>4.48</v>
      </c>
      <c r="H120" s="47" t="n">
        <f aca="false">IF(F120&gt;0,((F120*G120)*-1),((F120*G120)*-1))</f>
        <v>32175.36</v>
      </c>
      <c r="I120" s="48" t="n">
        <v>36739</v>
      </c>
      <c r="J120" s="35" t="n">
        <v>378787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</row>
    <row r="121" customFormat="false" ht="15" hidden="false" customHeight="true" outlineLevel="2" collapsed="false">
      <c r="A121" s="44" t="n">
        <v>36763</v>
      </c>
      <c r="B121" s="30" t="s">
        <v>56</v>
      </c>
      <c r="C121" s="30" t="s">
        <v>24</v>
      </c>
      <c r="D121" s="30" t="s">
        <v>58</v>
      </c>
      <c r="E121" s="45" t="n">
        <v>-30000</v>
      </c>
      <c r="F121" s="45" t="n">
        <v>-30000</v>
      </c>
      <c r="G121" s="46" t="n">
        <v>4.49</v>
      </c>
      <c r="H121" s="47" t="n">
        <f aca="false">IF(F121&gt;0,((F121*G121)*-1),((F121*G121)*-1))</f>
        <v>134700</v>
      </c>
      <c r="I121" s="48" t="n">
        <v>36739</v>
      </c>
      <c r="J121" s="35" t="n">
        <v>378791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</row>
    <row r="122" customFormat="false" ht="14.25" hidden="false" customHeight="true" outlineLevel="2" collapsed="false">
      <c r="A122" s="44" t="n">
        <v>36766</v>
      </c>
      <c r="B122" s="30" t="s">
        <v>56</v>
      </c>
      <c r="C122" s="30" t="s">
        <v>24</v>
      </c>
      <c r="D122" s="30" t="s">
        <v>58</v>
      </c>
      <c r="E122" s="45" t="n">
        <v>-5000</v>
      </c>
      <c r="F122" s="45" t="n">
        <v>-5000</v>
      </c>
      <c r="G122" s="46" t="n">
        <v>4.525</v>
      </c>
      <c r="H122" s="47" t="n">
        <f aca="false">IF(F122&gt;0,((F122*G122)*-1),((F122*G122)*-1))</f>
        <v>22625</v>
      </c>
      <c r="I122" s="48" t="n">
        <v>36739</v>
      </c>
      <c r="J122" s="35" t="n">
        <v>381417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</row>
    <row r="123" customFormat="false" ht="15" hidden="false" customHeight="true" outlineLevel="2" collapsed="false">
      <c r="A123" s="44" t="n">
        <v>36766</v>
      </c>
      <c r="B123" s="30" t="s">
        <v>56</v>
      </c>
      <c r="C123" s="30" t="s">
        <v>24</v>
      </c>
      <c r="D123" s="30" t="s">
        <v>58</v>
      </c>
      <c r="E123" s="45" t="n">
        <v>-1500</v>
      </c>
      <c r="F123" s="45" t="n">
        <v>-1500</v>
      </c>
      <c r="G123" s="46" t="n">
        <v>4.545</v>
      </c>
      <c r="H123" s="47" t="n">
        <f aca="false">IF(F123&gt;0,((F123*G123)*-1),((F123*G123)*-1))</f>
        <v>6817.5</v>
      </c>
      <c r="I123" s="48" t="n">
        <v>36739</v>
      </c>
      <c r="J123" s="35" t="n">
        <v>381434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</row>
    <row r="124" customFormat="false" ht="15" hidden="false" customHeight="true" outlineLevel="2" collapsed="false">
      <c r="A124" s="44" t="n">
        <v>36769</v>
      </c>
      <c r="B124" s="30" t="s">
        <v>56</v>
      </c>
      <c r="C124" s="30" t="s">
        <v>24</v>
      </c>
      <c r="D124" s="30" t="s">
        <v>58</v>
      </c>
      <c r="E124" s="45" t="n">
        <v>-15000</v>
      </c>
      <c r="F124" s="45" t="n">
        <v>-15000</v>
      </c>
      <c r="G124" s="46" t="n">
        <v>4.72</v>
      </c>
      <c r="H124" s="47" t="n">
        <f aca="false">IF(F124&gt;0,((F124*G124)*-1),((F124*G124)*-1))</f>
        <v>70800</v>
      </c>
      <c r="I124" s="48" t="n">
        <v>36739</v>
      </c>
      <c r="J124" s="35" t="n">
        <v>386158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</row>
    <row r="125" customFormat="false" ht="15" hidden="false" customHeight="true" outlineLevel="1" collapsed="false">
      <c r="A125" s="44"/>
      <c r="B125" s="30"/>
      <c r="C125" s="30" t="s">
        <v>41</v>
      </c>
      <c r="D125" s="30"/>
      <c r="E125" s="45"/>
      <c r="F125" s="45" t="n">
        <f aca="false">SUBTOTAL(9,F99:F124)</f>
        <v>-994250</v>
      </c>
      <c r="G125" s="46"/>
      <c r="H125" s="47" t="n">
        <f aca="false">SUBTOTAL(9,H99:H124)</f>
        <v>3869197.955</v>
      </c>
      <c r="I125" s="48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</row>
    <row r="126" customFormat="false" ht="15" hidden="false" customHeight="true" outlineLevel="2" collapsed="false">
      <c r="A126" s="44" t="n">
        <v>36738</v>
      </c>
      <c r="B126" s="30" t="s">
        <v>56</v>
      </c>
      <c r="C126" s="30" t="s">
        <v>19</v>
      </c>
      <c r="D126" s="30" t="s">
        <v>59</v>
      </c>
      <c r="E126" s="45" t="n">
        <v>5000</v>
      </c>
      <c r="F126" s="45" t="n">
        <v>5000</v>
      </c>
      <c r="G126" s="46" t="n">
        <v>3.65</v>
      </c>
      <c r="H126" s="47" t="n">
        <f aca="false">IF(F126&gt;0,((F126*G126)*-1),((F126*G126)*-1))</f>
        <v>-18250</v>
      </c>
      <c r="I126" s="48" t="n">
        <v>36739</v>
      </c>
      <c r="J126" s="35" t="n">
        <v>349639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</row>
    <row r="127" customFormat="false" ht="15" hidden="false" customHeight="true" outlineLevel="1" collapsed="false">
      <c r="A127" s="44"/>
      <c r="B127" s="30"/>
      <c r="C127" s="30" t="s">
        <v>40</v>
      </c>
      <c r="D127" s="30"/>
      <c r="E127" s="45"/>
      <c r="F127" s="45" t="n">
        <f aca="false">SUBTOTAL(9,F126)</f>
        <v>5000</v>
      </c>
      <c r="G127" s="46"/>
      <c r="H127" s="47" t="n">
        <f aca="false">SUBTOTAL(9,H126)</f>
        <v>-18250</v>
      </c>
      <c r="I127" s="48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</row>
    <row r="128" customFormat="false" ht="15" hidden="false" customHeight="true" outlineLevel="2" collapsed="false">
      <c r="A128" s="44" t="n">
        <v>36738</v>
      </c>
      <c r="B128" s="30" t="s">
        <v>56</v>
      </c>
      <c r="C128" s="30" t="s">
        <v>24</v>
      </c>
      <c r="D128" s="30" t="s">
        <v>59</v>
      </c>
      <c r="E128" s="45" t="n">
        <v>-5000</v>
      </c>
      <c r="F128" s="45" t="n">
        <v>-5000</v>
      </c>
      <c r="G128" s="46" t="n">
        <v>3.715</v>
      </c>
      <c r="H128" s="47" t="n">
        <f aca="false">IF(F128&gt;0,((F128*G128)*-1),((F128*G128)*-1))</f>
        <v>18575</v>
      </c>
      <c r="I128" s="48" t="n">
        <v>36739</v>
      </c>
      <c r="J128" s="35" t="n">
        <v>350005</v>
      </c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</row>
    <row r="129" customFormat="false" ht="15" hidden="false" customHeight="true" outlineLevel="1" collapsed="false">
      <c r="A129" s="44"/>
      <c r="B129" s="30"/>
      <c r="C129" s="30" t="s">
        <v>41</v>
      </c>
      <c r="D129" s="30"/>
      <c r="E129" s="45"/>
      <c r="F129" s="45" t="n">
        <f aca="false">SUBTOTAL(9,F128)</f>
        <v>-5000</v>
      </c>
      <c r="G129" s="46"/>
      <c r="H129" s="47" t="n">
        <f aca="false">SUBTOTAL(9,H128)</f>
        <v>18575</v>
      </c>
      <c r="I129" s="48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</row>
    <row r="130" customFormat="false" ht="15" hidden="false" customHeight="true" outlineLevel="2" collapsed="false">
      <c r="A130" s="44" t="n">
        <v>36738</v>
      </c>
      <c r="B130" s="30" t="s">
        <v>56</v>
      </c>
      <c r="C130" s="30" t="s">
        <v>19</v>
      </c>
      <c r="D130" s="30" t="s">
        <v>27</v>
      </c>
      <c r="E130" s="45" t="n">
        <v>5000</v>
      </c>
      <c r="F130" s="45" t="n">
        <v>5000</v>
      </c>
      <c r="G130" s="46" t="n">
        <v>3.685</v>
      </c>
      <c r="H130" s="47" t="n">
        <f aca="false">IF(F130&gt;0,((F130*G130)*-1),((F130*G130)*-1))</f>
        <v>-18425</v>
      </c>
      <c r="I130" s="48" t="n">
        <v>36739</v>
      </c>
      <c r="J130" s="35" t="n">
        <v>349471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</row>
    <row r="131" customFormat="false" ht="15" hidden="false" customHeight="true" outlineLevel="2" collapsed="false">
      <c r="A131" s="44" t="n">
        <v>36738</v>
      </c>
      <c r="B131" s="30" t="s">
        <v>56</v>
      </c>
      <c r="C131" s="30" t="s">
        <v>19</v>
      </c>
      <c r="D131" s="30" t="s">
        <v>27</v>
      </c>
      <c r="E131" s="45" t="n">
        <v>5000</v>
      </c>
      <c r="F131" s="45" t="n">
        <v>5000</v>
      </c>
      <c r="G131" s="46" t="n">
        <v>3.68</v>
      </c>
      <c r="H131" s="47" t="n">
        <f aca="false">IF(F131&gt;0,((F131*G131)*-1),((F131*G131)*-1))</f>
        <v>-18400</v>
      </c>
      <c r="I131" s="48" t="n">
        <v>36739</v>
      </c>
      <c r="J131" s="35" t="n">
        <v>349789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</row>
    <row r="132" customFormat="false" ht="15" hidden="false" customHeight="true" outlineLevel="2" collapsed="false">
      <c r="A132" s="44" t="n">
        <v>36738</v>
      </c>
      <c r="B132" s="30" t="s">
        <v>56</v>
      </c>
      <c r="C132" s="30" t="s">
        <v>19</v>
      </c>
      <c r="D132" s="30" t="s">
        <v>27</v>
      </c>
      <c r="E132" s="45" t="n">
        <v>5000</v>
      </c>
      <c r="F132" s="45" t="n">
        <v>5000</v>
      </c>
      <c r="G132" s="46" t="n">
        <v>3.695</v>
      </c>
      <c r="H132" s="47" t="n">
        <f aca="false">IF(F132&gt;0,((F132*G132)*-1),((F132*G132)*-1))</f>
        <v>-18475</v>
      </c>
      <c r="I132" s="48" t="n">
        <v>36739</v>
      </c>
      <c r="J132" s="35" t="n">
        <v>349923</v>
      </c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</row>
    <row r="133" customFormat="false" ht="15" hidden="false" customHeight="true" outlineLevel="2" collapsed="false">
      <c r="A133" s="44" t="n">
        <v>36738</v>
      </c>
      <c r="B133" s="30" t="s">
        <v>56</v>
      </c>
      <c r="C133" s="30" t="s">
        <v>19</v>
      </c>
      <c r="D133" s="30" t="s">
        <v>27</v>
      </c>
      <c r="E133" s="45" t="n">
        <v>5000</v>
      </c>
      <c r="F133" s="45" t="n">
        <v>5000</v>
      </c>
      <c r="G133" s="46" t="n">
        <v>3.705</v>
      </c>
      <c r="H133" s="47" t="n">
        <f aca="false">IF(F133&gt;0,((F133*G133)*-1),((F133*G133)*-1))</f>
        <v>-18525</v>
      </c>
      <c r="I133" s="48" t="n">
        <v>36739</v>
      </c>
      <c r="J133" s="35" t="n">
        <v>349985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</row>
    <row r="134" customFormat="false" ht="15" hidden="false" customHeight="true" outlineLevel="2" collapsed="false">
      <c r="A134" s="44" t="n">
        <v>36742</v>
      </c>
      <c r="B134" s="30" t="s">
        <v>56</v>
      </c>
      <c r="C134" s="30" t="s">
        <v>19</v>
      </c>
      <c r="D134" s="30" t="s">
        <v>27</v>
      </c>
      <c r="E134" s="45" t="n">
        <f aca="false">5000*3</f>
        <v>15000</v>
      </c>
      <c r="F134" s="45" t="n">
        <f aca="false">5000*3</f>
        <v>15000</v>
      </c>
      <c r="G134" s="46" t="n">
        <v>4.165</v>
      </c>
      <c r="H134" s="47" t="n">
        <f aca="false">IF(F134&gt;0,((F134*G134)*-1),((F134*G134)*-1))</f>
        <v>-62475</v>
      </c>
      <c r="I134" s="48" t="n">
        <v>36739</v>
      </c>
      <c r="J134" s="35" t="n">
        <v>356109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</row>
    <row r="135" customFormat="false" ht="15" hidden="false" customHeight="true" outlineLevel="2" collapsed="false">
      <c r="A135" s="44" t="n">
        <v>36742</v>
      </c>
      <c r="B135" s="30" t="s">
        <v>56</v>
      </c>
      <c r="C135" s="30" t="s">
        <v>19</v>
      </c>
      <c r="D135" s="30" t="s">
        <v>27</v>
      </c>
      <c r="E135" s="45" t="n">
        <f aca="false">5000*3</f>
        <v>15000</v>
      </c>
      <c r="F135" s="45" t="n">
        <f aca="false">5000*3</f>
        <v>15000</v>
      </c>
      <c r="G135" s="46" t="n">
        <v>4.175</v>
      </c>
      <c r="H135" s="47" t="n">
        <f aca="false">IF(F135&gt;0,((F135*G135)*-1),((F135*G135)*-1))</f>
        <v>-62625</v>
      </c>
      <c r="I135" s="48" t="n">
        <v>36739</v>
      </c>
      <c r="J135" s="35" t="n">
        <v>356118</v>
      </c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</row>
    <row r="136" customFormat="false" ht="15" hidden="false" customHeight="true" outlineLevel="2" collapsed="false">
      <c r="A136" s="44" t="n">
        <v>36742</v>
      </c>
      <c r="B136" s="30" t="s">
        <v>56</v>
      </c>
      <c r="C136" s="30" t="s">
        <v>19</v>
      </c>
      <c r="D136" s="30" t="s">
        <v>27</v>
      </c>
      <c r="E136" s="45" t="n">
        <f aca="false">5000*3</f>
        <v>15000</v>
      </c>
      <c r="F136" s="45" t="n">
        <f aca="false">5000*3</f>
        <v>15000</v>
      </c>
      <c r="G136" s="46" t="n">
        <v>4.18</v>
      </c>
      <c r="H136" s="47" t="n">
        <f aca="false">IF(F136&gt;0,((F136*G136)*-1),((F136*G136)*-1))</f>
        <v>-62700</v>
      </c>
      <c r="I136" s="48" t="n">
        <v>36739</v>
      </c>
      <c r="J136" s="35" t="n">
        <v>356204</v>
      </c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</row>
    <row r="137" customFormat="false" ht="15" hidden="false" customHeight="true" outlineLevel="2" collapsed="false">
      <c r="A137" s="44" t="n">
        <v>36768</v>
      </c>
      <c r="B137" s="30" t="s">
        <v>56</v>
      </c>
      <c r="C137" s="30" t="s">
        <v>19</v>
      </c>
      <c r="D137" s="30" t="s">
        <v>27</v>
      </c>
      <c r="E137" s="45" t="n">
        <v>5000</v>
      </c>
      <c r="F137" s="45" t="n">
        <v>5000</v>
      </c>
      <c r="G137" s="46" t="n">
        <v>4.53</v>
      </c>
      <c r="H137" s="47" t="n">
        <f aca="false">IF(F137&gt;0,((F137*G137)*-1),((F137*G137)*-1))</f>
        <v>-22650</v>
      </c>
      <c r="I137" s="48" t="n">
        <v>36739</v>
      </c>
      <c r="J137" s="35" t="n">
        <v>383847</v>
      </c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</row>
    <row r="138" customFormat="false" ht="15" hidden="false" customHeight="true" outlineLevel="1" collapsed="false">
      <c r="A138" s="44"/>
      <c r="B138" s="30"/>
      <c r="C138" s="30" t="s">
        <v>40</v>
      </c>
      <c r="D138" s="30"/>
      <c r="E138" s="45"/>
      <c r="F138" s="45" t="n">
        <f aca="false">SUBTOTAL(9,F130:F137)</f>
        <v>70000</v>
      </c>
      <c r="G138" s="46"/>
      <c r="H138" s="47" t="n">
        <f aca="false">SUBTOTAL(9,H130:H137)</f>
        <v>-284275</v>
      </c>
      <c r="I138" s="48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</row>
    <row r="139" customFormat="false" ht="15" hidden="false" customHeight="true" outlineLevel="2" collapsed="false">
      <c r="A139" s="44" t="n">
        <v>36766</v>
      </c>
      <c r="B139" s="30" t="s">
        <v>56</v>
      </c>
      <c r="C139" s="30" t="s">
        <v>24</v>
      </c>
      <c r="D139" s="30" t="s">
        <v>27</v>
      </c>
      <c r="E139" s="45" t="n">
        <v>-10000</v>
      </c>
      <c r="F139" s="45" t="n">
        <v>-10000</v>
      </c>
      <c r="G139" s="46" t="n">
        <v>4.635</v>
      </c>
      <c r="H139" s="47" t="n">
        <f aca="false">IF(F139&gt;0,((F139*G139)*-1),((F139*G139)*-1))</f>
        <v>46350</v>
      </c>
      <c r="I139" s="48" t="n">
        <v>36739</v>
      </c>
      <c r="J139" s="35" t="n">
        <v>380694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</row>
    <row r="140" customFormat="false" ht="15" hidden="false" customHeight="true" outlineLevel="2" collapsed="false">
      <c r="A140" s="44" t="n">
        <v>36768</v>
      </c>
      <c r="B140" s="30" t="s">
        <v>56</v>
      </c>
      <c r="C140" s="30" t="s">
        <v>24</v>
      </c>
      <c r="D140" s="30" t="s">
        <v>27</v>
      </c>
      <c r="E140" s="45" t="n">
        <v>-5000</v>
      </c>
      <c r="F140" s="45" t="n">
        <v>-5000</v>
      </c>
      <c r="G140" s="46" t="n">
        <v>4.575</v>
      </c>
      <c r="H140" s="47" t="n">
        <f aca="false">IF(F140&gt;0,((F140*G140)*-1),((F140*G140)*-1))</f>
        <v>22875</v>
      </c>
      <c r="I140" s="48" t="n">
        <v>36739</v>
      </c>
      <c r="J140" s="35" t="n">
        <v>384044</v>
      </c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</row>
    <row r="141" customFormat="false" ht="15" hidden="false" customHeight="true" outlineLevel="2" collapsed="false">
      <c r="A141" s="44" t="n">
        <v>36769</v>
      </c>
      <c r="B141" s="30" t="s">
        <v>56</v>
      </c>
      <c r="C141" s="30" t="s">
        <v>24</v>
      </c>
      <c r="D141" s="30" t="s">
        <v>27</v>
      </c>
      <c r="E141" s="45" t="n">
        <v>-2163</v>
      </c>
      <c r="F141" s="45" t="n">
        <v>-2163</v>
      </c>
      <c r="G141" s="46" t="n">
        <v>4.79</v>
      </c>
      <c r="H141" s="47" t="n">
        <f aca="false">IF(F141&gt;0,((F141*G141)*-1),((F141*G141)*-1))</f>
        <v>10360.77</v>
      </c>
      <c r="I141" s="48" t="n">
        <v>36739</v>
      </c>
      <c r="J141" s="35" t="n">
        <v>386060</v>
      </c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</row>
    <row r="142" customFormat="false" ht="15" hidden="false" customHeight="true" outlineLevel="1" collapsed="false">
      <c r="A142" s="44"/>
      <c r="B142" s="30"/>
      <c r="C142" s="30" t="s">
        <v>41</v>
      </c>
      <c r="D142" s="30"/>
      <c r="E142" s="45"/>
      <c r="F142" s="45" t="n">
        <f aca="false">SUBTOTAL(9,F139:F141)</f>
        <v>-17163</v>
      </c>
      <c r="G142" s="46"/>
      <c r="H142" s="47" t="n">
        <f aca="false">SUBTOTAL(9,H139:H141)</f>
        <v>79585.77</v>
      </c>
      <c r="I142" s="48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</row>
    <row r="143" customFormat="false" ht="15.75" hidden="false" customHeight="false" outlineLevel="2" collapsed="false">
      <c r="A143" s="44" t="n">
        <v>36739</v>
      </c>
      <c r="B143" s="30" t="s">
        <v>26</v>
      </c>
      <c r="C143" s="30" t="s">
        <v>19</v>
      </c>
      <c r="D143" s="30" t="s">
        <v>57</v>
      </c>
      <c r="E143" s="45" t="n">
        <v>8000</v>
      </c>
      <c r="F143" s="45" t="n">
        <v>8000</v>
      </c>
      <c r="G143" s="46" t="n">
        <v>0</v>
      </c>
      <c r="H143" s="47" t="n">
        <f aca="false">IF(F143&gt;0,((F143*G143)*-1),((F143*G143)*-1))</f>
        <v>-0</v>
      </c>
      <c r="I143" s="48" t="n">
        <v>36739</v>
      </c>
      <c r="J143" s="35" t="n">
        <v>352189</v>
      </c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</row>
    <row r="144" customFormat="false" ht="15.75" hidden="false" customHeight="false" outlineLevel="2" collapsed="false">
      <c r="A144" s="44" t="n">
        <v>36739</v>
      </c>
      <c r="B144" s="30" t="s">
        <v>26</v>
      </c>
      <c r="C144" s="30" t="s">
        <v>19</v>
      </c>
      <c r="D144" s="30" t="s">
        <v>57</v>
      </c>
      <c r="E144" s="45" t="n">
        <v>5000</v>
      </c>
      <c r="F144" s="45" t="n">
        <v>5000</v>
      </c>
      <c r="G144" s="46" t="n">
        <v>0</v>
      </c>
      <c r="H144" s="47" t="n">
        <f aca="false">IF(F144&gt;0,((F144*G144)*-1),((F144*G144)*-1))</f>
        <v>-0</v>
      </c>
      <c r="I144" s="48" t="n">
        <v>36739</v>
      </c>
      <c r="J144" s="35" t="n">
        <v>352190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</row>
    <row r="145" customFormat="false" ht="15.75" hidden="false" customHeight="false" outlineLevel="2" collapsed="false">
      <c r="A145" s="44" t="n">
        <v>36740</v>
      </c>
      <c r="B145" s="30" t="s">
        <v>26</v>
      </c>
      <c r="C145" s="30" t="s">
        <v>19</v>
      </c>
      <c r="D145" s="30" t="s">
        <v>57</v>
      </c>
      <c r="E145" s="45" t="n">
        <v>12745</v>
      </c>
      <c r="F145" s="45" t="n">
        <v>12745</v>
      </c>
      <c r="G145" s="46" t="n">
        <v>0</v>
      </c>
      <c r="H145" s="47" t="n">
        <f aca="false">IF(F145&gt;0,((F145*G145)*-1),((F145*G145)*-1))</f>
        <v>-0</v>
      </c>
      <c r="I145" s="48" t="n">
        <v>36739</v>
      </c>
      <c r="J145" s="35" t="n">
        <v>353821</v>
      </c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</row>
    <row r="146" customFormat="false" ht="15.75" hidden="false" customHeight="false" outlineLevel="2" collapsed="false">
      <c r="A146" s="44" t="n">
        <v>36741</v>
      </c>
      <c r="B146" s="30" t="s">
        <v>26</v>
      </c>
      <c r="C146" s="30" t="s">
        <v>19</v>
      </c>
      <c r="D146" s="30" t="s">
        <v>57</v>
      </c>
      <c r="E146" s="45" t="n">
        <v>10000</v>
      </c>
      <c r="F146" s="45" t="n">
        <v>10000</v>
      </c>
      <c r="G146" s="46" t="n">
        <v>0</v>
      </c>
      <c r="H146" s="47" t="n">
        <f aca="false">IF(F146&gt;0,((F146*G146)*-1),((F146*G146)*-1))</f>
        <v>-0</v>
      </c>
      <c r="I146" s="48" t="n">
        <v>36739</v>
      </c>
      <c r="J146" s="35" t="n">
        <v>355337</v>
      </c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  <c r="IW146" s="35"/>
    </row>
    <row r="147" customFormat="false" ht="15.75" hidden="false" customHeight="false" outlineLevel="2" collapsed="false">
      <c r="A147" s="44" t="n">
        <v>36752</v>
      </c>
      <c r="B147" s="30" t="s">
        <v>26</v>
      </c>
      <c r="C147" s="30" t="s">
        <v>19</v>
      </c>
      <c r="D147" s="30" t="s">
        <v>57</v>
      </c>
      <c r="E147" s="45" t="n">
        <v>9000</v>
      </c>
      <c r="F147" s="45" t="n">
        <v>9000</v>
      </c>
      <c r="G147" s="46" t="n">
        <v>0</v>
      </c>
      <c r="H147" s="47" t="n">
        <f aca="false">IF(F147&gt;0,((F147*G147)*-1),((F147*G147)*-1))</f>
        <v>-0</v>
      </c>
      <c r="I147" s="48" t="n">
        <v>36739</v>
      </c>
      <c r="J147" s="35" t="n">
        <v>366354</v>
      </c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  <c r="IW147" s="35"/>
    </row>
    <row r="148" customFormat="false" ht="15.75" hidden="false" customHeight="false" outlineLevel="2" collapsed="false">
      <c r="A148" s="44" t="n">
        <v>36755</v>
      </c>
      <c r="B148" s="30" t="s">
        <v>26</v>
      </c>
      <c r="C148" s="30" t="s">
        <v>19</v>
      </c>
      <c r="D148" s="30" t="s">
        <v>57</v>
      </c>
      <c r="E148" s="45" t="n">
        <v>3000</v>
      </c>
      <c r="F148" s="45" t="n">
        <v>3000</v>
      </c>
      <c r="G148" s="46" t="n">
        <v>0</v>
      </c>
      <c r="H148" s="47" t="n">
        <f aca="false">IF(F148&gt;0,((F148*G148)*-1),((F148*G148)*-1))</f>
        <v>-0</v>
      </c>
      <c r="I148" s="48" t="n">
        <v>36739</v>
      </c>
      <c r="J148" s="35" t="n">
        <v>370805</v>
      </c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</row>
    <row r="149" customFormat="false" ht="15.75" hidden="false" customHeight="false" outlineLevel="2" collapsed="false">
      <c r="A149" s="44" t="n">
        <v>36758</v>
      </c>
      <c r="B149" s="30" t="s">
        <v>26</v>
      </c>
      <c r="C149" s="30" t="s">
        <v>19</v>
      </c>
      <c r="D149" s="30" t="s">
        <v>57</v>
      </c>
      <c r="E149" s="45" t="n">
        <v>30000</v>
      </c>
      <c r="F149" s="45" t="n">
        <v>30000</v>
      </c>
      <c r="G149" s="46" t="n">
        <v>0</v>
      </c>
      <c r="H149" s="47" t="n">
        <f aca="false">IF(F149&gt;0,((F149*G149)*-1),((F149*G149)*-1))</f>
        <v>-0</v>
      </c>
      <c r="I149" s="48" t="n">
        <v>36739</v>
      </c>
      <c r="J149" s="35" t="n">
        <v>370811</v>
      </c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  <c r="IW149" s="35"/>
    </row>
    <row r="150" customFormat="false" ht="15.75" hidden="false" customHeight="false" outlineLevel="2" collapsed="false">
      <c r="A150" s="44" t="n">
        <v>36759</v>
      </c>
      <c r="B150" s="30" t="s">
        <v>26</v>
      </c>
      <c r="C150" s="30" t="s">
        <v>19</v>
      </c>
      <c r="D150" s="30" t="s">
        <v>57</v>
      </c>
      <c r="E150" s="45" t="n">
        <v>6000</v>
      </c>
      <c r="F150" s="45" t="n">
        <v>6000</v>
      </c>
      <c r="G150" s="46" t="n">
        <v>0</v>
      </c>
      <c r="H150" s="47" t="n">
        <f aca="false">IF(F150&gt;0,((F150*G150)*-1),((F150*G150)*-1))</f>
        <v>-0</v>
      </c>
      <c r="I150" s="48" t="n">
        <v>36739</v>
      </c>
      <c r="J150" s="35" t="n">
        <v>373985</v>
      </c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  <c r="IW150" s="35"/>
    </row>
    <row r="151" customFormat="false" ht="15.75" hidden="false" customHeight="false" outlineLevel="2" collapsed="false">
      <c r="A151" s="44" t="n">
        <v>36761</v>
      </c>
      <c r="B151" s="30" t="s">
        <v>26</v>
      </c>
      <c r="C151" s="30" t="s">
        <v>19</v>
      </c>
      <c r="D151" s="30" t="s">
        <v>57</v>
      </c>
      <c r="E151" s="45" t="n">
        <v>3020</v>
      </c>
      <c r="F151" s="45" t="n">
        <v>3020</v>
      </c>
      <c r="G151" s="46" t="n">
        <v>0</v>
      </c>
      <c r="H151" s="47" t="n">
        <f aca="false">IF(F151&gt;0,((F151*G151)*-1),((F151*G151)*-1))</f>
        <v>-0</v>
      </c>
      <c r="I151" s="48" t="n">
        <v>36739</v>
      </c>
      <c r="J151" s="35" t="n">
        <v>375508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  <c r="IW151" s="35"/>
    </row>
    <row r="152" customFormat="false" ht="15.75" hidden="false" customHeight="false" outlineLevel="2" collapsed="false">
      <c r="A152" s="44" t="n">
        <v>36762</v>
      </c>
      <c r="B152" s="30" t="s">
        <v>26</v>
      </c>
      <c r="C152" s="30" t="s">
        <v>19</v>
      </c>
      <c r="D152" s="30" t="s">
        <v>57</v>
      </c>
      <c r="E152" s="45" t="n">
        <v>3500</v>
      </c>
      <c r="F152" s="45" t="n">
        <v>3500</v>
      </c>
      <c r="G152" s="46" t="n">
        <v>0</v>
      </c>
      <c r="H152" s="47" t="n">
        <f aca="false">IF(F152&gt;0,((F152*G152)*-1),((F152*G152)*-1))</f>
        <v>-0</v>
      </c>
      <c r="I152" s="48" t="n">
        <v>36739</v>
      </c>
      <c r="J152" s="35" t="n">
        <v>377258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  <c r="IW152" s="35"/>
    </row>
    <row r="153" customFormat="false" ht="15" hidden="false" customHeight="true" outlineLevel="2" collapsed="false">
      <c r="A153" s="29" t="n">
        <v>36704</v>
      </c>
      <c r="B153" s="30" t="s">
        <v>26</v>
      </c>
      <c r="C153" s="30" t="s">
        <v>19</v>
      </c>
      <c r="D153" s="30" t="s">
        <v>57</v>
      </c>
      <c r="E153" s="45" t="n">
        <v>12451</v>
      </c>
      <c r="F153" s="45" t="n">
        <v>385981</v>
      </c>
      <c r="G153" s="33" t="n">
        <v>0</v>
      </c>
      <c r="H153" s="34" t="n">
        <f aca="false">IF(F153&gt;0,((F153*G153)*-1),((F153*G153)*-1))</f>
        <v>-0</v>
      </c>
      <c r="I153" s="48" t="n">
        <v>36739</v>
      </c>
      <c r="J153" s="35" t="n">
        <v>316083</v>
      </c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  <c r="IW153" s="35"/>
    </row>
    <row r="154" customFormat="false" ht="15" hidden="false" customHeight="true" outlineLevel="2" collapsed="false">
      <c r="A154" s="29" t="n">
        <v>36706</v>
      </c>
      <c r="B154" s="30" t="s">
        <v>26</v>
      </c>
      <c r="C154" s="30" t="s">
        <v>19</v>
      </c>
      <c r="D154" s="30" t="s">
        <v>57</v>
      </c>
      <c r="E154" s="45" t="n">
        <v>4077</v>
      </c>
      <c r="F154" s="45" t="n">
        <v>126387</v>
      </c>
      <c r="G154" s="33" t="n">
        <v>0</v>
      </c>
      <c r="H154" s="34" t="n">
        <f aca="false">IF(F154&gt;0,((F154*G154)*-1),((F154*G154)*-1))</f>
        <v>-0</v>
      </c>
      <c r="I154" s="48" t="n">
        <v>36739</v>
      </c>
      <c r="J154" s="35" t="n">
        <v>318713</v>
      </c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  <c r="IW154" s="35"/>
    </row>
    <row r="155" customFormat="false" ht="0.75" hidden="false" customHeight="true" outlineLevel="2" collapsed="false">
      <c r="A155" s="29" t="n">
        <v>36707</v>
      </c>
      <c r="B155" s="30" t="s">
        <v>26</v>
      </c>
      <c r="C155" s="30" t="s">
        <v>19</v>
      </c>
      <c r="D155" s="30" t="s">
        <v>57</v>
      </c>
      <c r="E155" s="45" t="n">
        <v>5835</v>
      </c>
      <c r="F155" s="45" t="n">
        <v>180885</v>
      </c>
      <c r="G155" s="33" t="n">
        <v>0</v>
      </c>
      <c r="H155" s="34" t="n">
        <f aca="false">IF(F155&gt;0,((F155*G155)*-1),((F155*G155)*-1))</f>
        <v>-0</v>
      </c>
      <c r="I155" s="48" t="n">
        <v>36739</v>
      </c>
      <c r="J155" s="35" t="n">
        <v>320213</v>
      </c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  <c r="IW155" s="35"/>
    </row>
    <row r="156" customFormat="false" ht="14.25" hidden="false" customHeight="true" outlineLevel="2" collapsed="false">
      <c r="A156" s="29" t="n">
        <v>36712</v>
      </c>
      <c r="B156" s="30" t="s">
        <v>26</v>
      </c>
      <c r="C156" s="30" t="s">
        <v>19</v>
      </c>
      <c r="D156" s="30" t="s">
        <v>57</v>
      </c>
      <c r="E156" s="45" t="n">
        <v>7815</v>
      </c>
      <c r="F156" s="45" t="n">
        <v>7815</v>
      </c>
      <c r="G156" s="33" t="n">
        <v>0</v>
      </c>
      <c r="H156" s="34" t="n">
        <f aca="false">IF(F156&gt;0,((F156*G156)*-1),((F156*G156)*-1))</f>
        <v>-0</v>
      </c>
      <c r="I156" s="48" t="n">
        <v>36739</v>
      </c>
      <c r="J156" s="35" t="n">
        <v>322139</v>
      </c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  <c r="IW156" s="35"/>
    </row>
    <row r="157" customFormat="false" ht="15" hidden="false" customHeight="true" outlineLevel="2" collapsed="false">
      <c r="A157" s="29" t="n">
        <v>36713</v>
      </c>
      <c r="B157" s="30" t="s">
        <v>26</v>
      </c>
      <c r="C157" s="30" t="s">
        <v>19</v>
      </c>
      <c r="D157" s="30" t="s">
        <v>57</v>
      </c>
      <c r="E157" s="45" t="n">
        <v>1290</v>
      </c>
      <c r="F157" s="45" t="n">
        <v>39990</v>
      </c>
      <c r="G157" s="33" t="n">
        <v>0</v>
      </c>
      <c r="H157" s="34" t="n">
        <f aca="false">IF(F157&gt;0,((F157*G157)*-1),((F157*G157)*-1))</f>
        <v>-0</v>
      </c>
      <c r="I157" s="48" t="n">
        <v>36739</v>
      </c>
      <c r="J157" s="35" t="n">
        <v>323719</v>
      </c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  <c r="IW157" s="35"/>
    </row>
    <row r="158" customFormat="false" ht="15" hidden="false" customHeight="true" outlineLevel="2" collapsed="false">
      <c r="A158" s="29" t="n">
        <v>36713</v>
      </c>
      <c r="B158" s="30" t="s">
        <v>26</v>
      </c>
      <c r="C158" s="30" t="s">
        <v>19</v>
      </c>
      <c r="D158" s="30" t="s">
        <v>57</v>
      </c>
      <c r="E158" s="45" t="n">
        <v>510</v>
      </c>
      <c r="F158" s="45" t="n">
        <v>15810</v>
      </c>
      <c r="G158" s="33" t="n">
        <v>0</v>
      </c>
      <c r="H158" s="34" t="n">
        <f aca="false">IF(F158&gt;0,((F158*G158)*-1),((F158*G158)*-1))</f>
        <v>-0</v>
      </c>
      <c r="I158" s="48" t="n">
        <v>36739</v>
      </c>
      <c r="J158" s="35" t="n">
        <v>323723</v>
      </c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  <c r="IW158" s="35"/>
    </row>
    <row r="159" customFormat="false" ht="15.75" hidden="false" customHeight="false" outlineLevel="2" collapsed="false">
      <c r="A159" s="29" t="n">
        <v>36714</v>
      </c>
      <c r="B159" s="30" t="s">
        <v>26</v>
      </c>
      <c r="C159" s="30" t="s">
        <v>19</v>
      </c>
      <c r="D159" s="30" t="s">
        <v>57</v>
      </c>
      <c r="E159" s="45" t="n">
        <v>5806</v>
      </c>
      <c r="F159" s="45" t="n">
        <v>179986</v>
      </c>
      <c r="G159" s="33" t="n">
        <v>0</v>
      </c>
      <c r="H159" s="34" t="n">
        <f aca="false">IF(F159&gt;0,((F159*G159)*-1),((F159*G159)*-1))</f>
        <v>-0</v>
      </c>
      <c r="I159" s="48" t="n">
        <v>36739</v>
      </c>
      <c r="J159" s="35" t="n">
        <v>325208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  <c r="IW159" s="35"/>
    </row>
    <row r="160" customFormat="false" ht="15.75" hidden="false" customHeight="false" outlineLevel="2" collapsed="false">
      <c r="A160" s="29" t="n">
        <v>36714</v>
      </c>
      <c r="B160" s="30" t="s">
        <v>26</v>
      </c>
      <c r="C160" s="30" t="s">
        <v>19</v>
      </c>
      <c r="D160" s="30" t="s">
        <v>57</v>
      </c>
      <c r="E160" s="45" t="n">
        <v>1919</v>
      </c>
      <c r="F160" s="45" t="n">
        <v>59489</v>
      </c>
      <c r="G160" s="33" t="n">
        <v>0</v>
      </c>
      <c r="H160" s="34" t="n">
        <f aca="false">IF(F160&gt;0,((F160*G160)*-1),((F160*G160)*-1))</f>
        <v>-0</v>
      </c>
      <c r="I160" s="48" t="n">
        <v>36739</v>
      </c>
      <c r="J160" s="35" t="n">
        <v>325210</v>
      </c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  <c r="IW160" s="35"/>
    </row>
    <row r="161" customFormat="false" ht="15.75" hidden="false" customHeight="false" outlineLevel="2" collapsed="false">
      <c r="A161" s="29" t="n">
        <v>36717</v>
      </c>
      <c r="B161" s="30" t="s">
        <v>26</v>
      </c>
      <c r="C161" s="30" t="s">
        <v>19</v>
      </c>
      <c r="D161" s="30" t="s">
        <v>57</v>
      </c>
      <c r="E161" s="45" t="n">
        <v>1620</v>
      </c>
      <c r="F161" s="45" t="n">
        <v>50215</v>
      </c>
      <c r="G161" s="33" t="n">
        <v>0</v>
      </c>
      <c r="H161" s="34" t="n">
        <f aca="false">IF(F161&gt;0,((F161*G161)*-1),((F161*G161)*-1))</f>
        <v>-0</v>
      </c>
      <c r="I161" s="48" t="n">
        <v>36739</v>
      </c>
      <c r="J161" s="35" t="n">
        <v>326684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  <c r="IW161" s="35"/>
    </row>
    <row r="162" customFormat="false" ht="15.75" hidden="false" customHeight="false" outlineLevel="2" collapsed="false">
      <c r="A162" s="29" t="n">
        <v>36718</v>
      </c>
      <c r="B162" s="30" t="s">
        <v>26</v>
      </c>
      <c r="C162" s="30" t="s">
        <v>19</v>
      </c>
      <c r="D162" s="30" t="s">
        <v>57</v>
      </c>
      <c r="E162" s="45" t="n">
        <v>2581</v>
      </c>
      <c r="F162" s="45" t="n">
        <v>80011</v>
      </c>
      <c r="G162" s="33" t="n">
        <v>0</v>
      </c>
      <c r="H162" s="34" t="n">
        <f aca="false">IF(F162&gt;0,((F162*G162)*-1),((F162*G162)*-1))</f>
        <v>-0</v>
      </c>
      <c r="I162" s="48" t="n">
        <v>36739</v>
      </c>
      <c r="J162" s="35" t="n">
        <v>328054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  <c r="IW162" s="35"/>
    </row>
    <row r="163" customFormat="false" ht="15.75" hidden="false" customHeight="false" outlineLevel="2" collapsed="false">
      <c r="A163" s="29" t="n">
        <v>36719</v>
      </c>
      <c r="B163" s="30" t="s">
        <v>26</v>
      </c>
      <c r="C163" s="30" t="s">
        <v>19</v>
      </c>
      <c r="D163" s="30" t="s">
        <v>57</v>
      </c>
      <c r="E163" s="45" t="n">
        <v>2596</v>
      </c>
      <c r="F163" s="45" t="n">
        <v>80476</v>
      </c>
      <c r="G163" s="33" t="n">
        <v>0</v>
      </c>
      <c r="H163" s="34" t="n">
        <f aca="false">IF(F163&gt;0,((F163*G163)*-1),((F163*G163)*-1))</f>
        <v>-0</v>
      </c>
      <c r="I163" s="48" t="n">
        <v>36739</v>
      </c>
      <c r="J163" s="35" t="n">
        <v>329289</v>
      </c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  <c r="IW163" s="35"/>
    </row>
    <row r="164" customFormat="false" ht="15.75" hidden="false" customHeight="false" outlineLevel="2" collapsed="false">
      <c r="A164" s="29" t="n">
        <v>36721</v>
      </c>
      <c r="B164" s="30" t="s">
        <v>26</v>
      </c>
      <c r="C164" s="30" t="s">
        <v>19</v>
      </c>
      <c r="D164" s="30" t="s">
        <v>57</v>
      </c>
      <c r="E164" s="45" t="n">
        <v>4839</v>
      </c>
      <c r="F164" s="45" t="n">
        <v>150009</v>
      </c>
      <c r="G164" s="33" t="n">
        <v>0</v>
      </c>
      <c r="H164" s="34" t="n">
        <f aca="false">IF(F164&gt;0,((F164*G164)*-1),((F164*G164)*-1))</f>
        <v>-0</v>
      </c>
      <c r="I164" s="48" t="n">
        <v>36739</v>
      </c>
      <c r="J164" s="35" t="n">
        <v>332058</v>
      </c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  <c r="IW164" s="35"/>
    </row>
    <row r="165" customFormat="false" ht="15.75" hidden="false" customHeight="false" outlineLevel="2" collapsed="false">
      <c r="A165" s="29" t="n">
        <v>36726</v>
      </c>
      <c r="B165" s="30" t="s">
        <v>26</v>
      </c>
      <c r="C165" s="30" t="s">
        <v>19</v>
      </c>
      <c r="D165" s="30" t="s">
        <v>57</v>
      </c>
      <c r="E165" s="45" t="n">
        <v>645</v>
      </c>
      <c r="F165" s="45" t="n">
        <v>19995</v>
      </c>
      <c r="G165" s="33" t="n">
        <v>0</v>
      </c>
      <c r="H165" s="34" t="n">
        <f aca="false">IF(F165&gt;0,((F165*G165)*-1),((F165*G165)*-1))</f>
        <v>-0</v>
      </c>
      <c r="I165" s="48" t="n">
        <v>36739</v>
      </c>
      <c r="J165" s="35" t="n">
        <v>336752</v>
      </c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  <c r="IW165" s="35"/>
    </row>
    <row r="166" customFormat="false" ht="15.75" hidden="false" customHeight="false" outlineLevel="2" collapsed="false">
      <c r="A166" s="29" t="n">
        <v>36732</v>
      </c>
      <c r="B166" s="30" t="s">
        <v>26</v>
      </c>
      <c r="C166" s="30" t="s">
        <v>19</v>
      </c>
      <c r="D166" s="30" t="s">
        <v>57</v>
      </c>
      <c r="E166" s="45" t="n">
        <v>7789</v>
      </c>
      <c r="F166" s="45" t="n">
        <v>241459</v>
      </c>
      <c r="G166" s="33" t="n">
        <v>0</v>
      </c>
      <c r="H166" s="34" t="n">
        <f aca="false">IF(F166&gt;0,((F166*G166)*-1),((F166*G166)*-1))</f>
        <v>-0</v>
      </c>
      <c r="I166" s="48" t="n">
        <v>36739</v>
      </c>
      <c r="J166" s="35" t="n">
        <v>340227</v>
      </c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  <c r="IW166" s="35"/>
    </row>
    <row r="167" customFormat="false" ht="15.75" hidden="false" customHeight="false" outlineLevel="2" collapsed="false">
      <c r="A167" s="29" t="n">
        <v>36732</v>
      </c>
      <c r="B167" s="30" t="s">
        <v>26</v>
      </c>
      <c r="C167" s="30" t="s">
        <v>19</v>
      </c>
      <c r="D167" s="30" t="s">
        <v>57</v>
      </c>
      <c r="E167" s="45" t="n">
        <v>2581</v>
      </c>
      <c r="F167" s="45" t="n">
        <v>80011</v>
      </c>
      <c r="G167" s="33" t="n">
        <v>0</v>
      </c>
      <c r="H167" s="34" t="n">
        <f aca="false">IF(F167&gt;0,((F167*G167)*-1),((F167*G167)*-1))</f>
        <v>-0</v>
      </c>
      <c r="I167" s="48" t="n">
        <v>36739</v>
      </c>
      <c r="J167" s="35" t="n">
        <v>341975</v>
      </c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  <c r="IW167" s="35"/>
    </row>
    <row r="168" customFormat="false" ht="15.75" hidden="false" customHeight="false" outlineLevel="2" collapsed="false">
      <c r="A168" s="29" t="n">
        <v>36732</v>
      </c>
      <c r="B168" s="30" t="s">
        <v>26</v>
      </c>
      <c r="C168" s="30" t="s">
        <v>19</v>
      </c>
      <c r="D168" s="30" t="s">
        <v>57</v>
      </c>
      <c r="E168" s="45" t="n">
        <v>2581</v>
      </c>
      <c r="F168" s="45" t="n">
        <v>80011</v>
      </c>
      <c r="G168" s="33" t="n">
        <v>0</v>
      </c>
      <c r="H168" s="34" t="n">
        <f aca="false">IF(F168&gt;0,((F168*G168)*-1),((F168*G168)*-1))</f>
        <v>-0</v>
      </c>
      <c r="I168" s="48" t="n">
        <v>36739</v>
      </c>
      <c r="J168" s="35" t="n">
        <v>343480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  <c r="IW168" s="35"/>
    </row>
    <row r="169" customFormat="false" ht="15.75" hidden="false" customHeight="false" outlineLevel="2" collapsed="false">
      <c r="A169" s="29" t="n">
        <v>36733</v>
      </c>
      <c r="B169" s="30" t="s">
        <v>26</v>
      </c>
      <c r="C169" s="30" t="s">
        <v>19</v>
      </c>
      <c r="D169" s="30" t="s">
        <v>57</v>
      </c>
      <c r="E169" s="45" t="n">
        <v>2258</v>
      </c>
      <c r="F169" s="45" t="n">
        <v>70000</v>
      </c>
      <c r="G169" s="33" t="n">
        <v>0</v>
      </c>
      <c r="H169" s="34" t="n">
        <f aca="false">IF(F169&gt;0,((F169*G169)*-1),((F169*G169)*-1))</f>
        <v>-0</v>
      </c>
      <c r="I169" s="48" t="n">
        <v>36739</v>
      </c>
      <c r="J169" s="35" t="n">
        <v>345118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  <c r="IW169" s="35"/>
    </row>
    <row r="170" customFormat="false" ht="15.75" hidden="false" customHeight="false" outlineLevel="2" collapsed="false">
      <c r="A170" s="29" t="n">
        <v>36734</v>
      </c>
      <c r="B170" s="30" t="s">
        <v>26</v>
      </c>
      <c r="C170" s="30" t="s">
        <v>19</v>
      </c>
      <c r="D170" s="30" t="s">
        <v>57</v>
      </c>
      <c r="E170" s="45" t="n">
        <v>2258</v>
      </c>
      <c r="F170" s="45" t="n">
        <v>70000</v>
      </c>
      <c r="G170" s="33" t="n">
        <v>0</v>
      </c>
      <c r="H170" s="34" t="n">
        <f aca="false">IF(F170&gt;0,((F170*G170)*-1),((F170*G170)*-1))</f>
        <v>-0</v>
      </c>
      <c r="I170" s="48" t="n">
        <v>36739</v>
      </c>
      <c r="J170" s="35" t="n">
        <v>346904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  <c r="IW170" s="35"/>
    </row>
    <row r="171" customFormat="false" ht="15.75" hidden="false" customHeight="false" outlineLevel="1" collapsed="false">
      <c r="A171" s="29"/>
      <c r="B171" s="30"/>
      <c r="C171" s="30" t="s">
        <v>40</v>
      </c>
      <c r="D171" s="30"/>
      <c r="E171" s="45"/>
      <c r="F171" s="45" t="n">
        <f aca="false">SUBTOTAL(9,F143:F170)</f>
        <v>2008795</v>
      </c>
      <c r="G171" s="33"/>
      <c r="H171" s="34" t="n">
        <f aca="false">SUBTOTAL(9,H143:H170)</f>
        <v>0</v>
      </c>
      <c r="I171" s="48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  <c r="IS171" s="35"/>
      <c r="IT171" s="35"/>
      <c r="IU171" s="35"/>
      <c r="IV171" s="35"/>
      <c r="IW171" s="35"/>
    </row>
    <row r="172" customFormat="false" ht="15.75" hidden="false" customHeight="false" outlineLevel="2" collapsed="false">
      <c r="A172" s="44" t="n">
        <v>36739</v>
      </c>
      <c r="B172" s="30" t="s">
        <v>26</v>
      </c>
      <c r="C172" s="30" t="s">
        <v>24</v>
      </c>
      <c r="D172" s="30" t="s">
        <v>57</v>
      </c>
      <c r="E172" s="45" t="n">
        <v>-10000</v>
      </c>
      <c r="F172" s="45" t="n">
        <v>-10000</v>
      </c>
      <c r="G172" s="46" t="n">
        <v>0</v>
      </c>
      <c r="H172" s="47" t="n">
        <f aca="false">IF(F172&gt;0,((F172*G172)*-1),((F172*G172)*-1))</f>
        <v>0</v>
      </c>
      <c r="I172" s="48" t="n">
        <v>36739</v>
      </c>
      <c r="J172" s="35" t="n">
        <v>352191</v>
      </c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  <c r="IS172" s="35"/>
      <c r="IT172" s="35"/>
      <c r="IU172" s="35"/>
      <c r="IV172" s="35"/>
      <c r="IW172" s="35"/>
    </row>
    <row r="173" customFormat="false" ht="15.75" hidden="false" customHeight="false" outlineLevel="2" collapsed="false">
      <c r="A173" s="44" t="n">
        <v>36739</v>
      </c>
      <c r="B173" s="30" t="s">
        <v>26</v>
      </c>
      <c r="C173" s="30" t="s">
        <v>24</v>
      </c>
      <c r="D173" s="30" t="s">
        <v>57</v>
      </c>
      <c r="E173" s="45" t="n">
        <v>-10000</v>
      </c>
      <c r="F173" s="45" t="n">
        <v>-10000</v>
      </c>
      <c r="G173" s="46" t="n">
        <v>0</v>
      </c>
      <c r="H173" s="47" t="n">
        <f aca="false">IF(F173&gt;0,((F173*G173)*-1),((F173*G173)*-1))</f>
        <v>0</v>
      </c>
      <c r="I173" s="48" t="n">
        <v>36739</v>
      </c>
      <c r="J173" s="35" t="n">
        <v>352192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  <c r="IS173" s="35"/>
      <c r="IT173" s="35"/>
      <c r="IU173" s="35"/>
      <c r="IV173" s="35"/>
      <c r="IW173" s="35"/>
    </row>
    <row r="174" customFormat="false" ht="15.75" hidden="false" customHeight="false" outlineLevel="2" collapsed="false">
      <c r="A174" s="44" t="n">
        <v>36740</v>
      </c>
      <c r="B174" s="30" t="s">
        <v>26</v>
      </c>
      <c r="C174" s="30" t="s">
        <v>24</v>
      </c>
      <c r="D174" s="30" t="s">
        <v>57</v>
      </c>
      <c r="E174" s="45" t="n">
        <v>-10000</v>
      </c>
      <c r="F174" s="45" t="n">
        <v>-10000</v>
      </c>
      <c r="G174" s="46" t="n">
        <v>0</v>
      </c>
      <c r="H174" s="47" t="n">
        <f aca="false">IF(F174&gt;0,((F174*G174)*-1),((F174*G174)*-1))</f>
        <v>0</v>
      </c>
      <c r="I174" s="48" t="n">
        <v>36739</v>
      </c>
      <c r="J174" s="35" t="n">
        <v>353819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  <c r="IS174" s="35"/>
      <c r="IT174" s="35"/>
      <c r="IU174" s="35"/>
      <c r="IV174" s="35"/>
      <c r="IW174" s="35"/>
    </row>
    <row r="175" customFormat="false" ht="15.75" hidden="false" customHeight="false" outlineLevel="2" collapsed="false">
      <c r="A175" s="44" t="n">
        <v>36740</v>
      </c>
      <c r="B175" s="30" t="s">
        <v>26</v>
      </c>
      <c r="C175" s="30" t="s">
        <v>24</v>
      </c>
      <c r="D175" s="30" t="s">
        <v>57</v>
      </c>
      <c r="E175" s="45" t="n">
        <v>-12967</v>
      </c>
      <c r="F175" s="45" t="n">
        <v>-12967</v>
      </c>
      <c r="G175" s="46" t="n">
        <v>0</v>
      </c>
      <c r="H175" s="47" t="n">
        <f aca="false">IF(F175&gt;0,((F175*G175)*-1),((F175*G175)*-1))</f>
        <v>0</v>
      </c>
      <c r="I175" s="48" t="n">
        <v>36739</v>
      </c>
      <c r="J175" s="35" t="n">
        <v>353820</v>
      </c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  <c r="IS175" s="35"/>
      <c r="IT175" s="35"/>
      <c r="IU175" s="35"/>
      <c r="IV175" s="35"/>
      <c r="IW175" s="35"/>
    </row>
    <row r="176" customFormat="false" ht="15.75" hidden="false" customHeight="false" outlineLevel="2" collapsed="false">
      <c r="A176" s="44" t="n">
        <v>36741</v>
      </c>
      <c r="B176" s="30" t="s">
        <v>26</v>
      </c>
      <c r="C176" s="30" t="s">
        <v>24</v>
      </c>
      <c r="D176" s="30" t="s">
        <v>57</v>
      </c>
      <c r="E176" s="45" t="n">
        <v>-10000</v>
      </c>
      <c r="F176" s="45" t="n">
        <v>-10000</v>
      </c>
      <c r="G176" s="46" t="n">
        <v>0</v>
      </c>
      <c r="H176" s="47" t="n">
        <f aca="false">IF(F176&gt;0,((F176*G176)*-1),((F176*G176)*-1))</f>
        <v>0</v>
      </c>
      <c r="I176" s="48" t="n">
        <v>36739</v>
      </c>
      <c r="J176" s="35" t="n">
        <v>355336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  <c r="IT176" s="35"/>
      <c r="IU176" s="35"/>
      <c r="IV176" s="35"/>
      <c r="IW176" s="35"/>
    </row>
    <row r="177" customFormat="false" ht="15.75" hidden="false" customHeight="false" outlineLevel="2" collapsed="false">
      <c r="A177" s="44" t="n">
        <v>36741</v>
      </c>
      <c r="B177" s="30" t="s">
        <v>26</v>
      </c>
      <c r="C177" s="30" t="s">
        <v>24</v>
      </c>
      <c r="D177" s="30" t="s">
        <v>57</v>
      </c>
      <c r="E177" s="45" t="n">
        <v>-10000</v>
      </c>
      <c r="F177" s="45" t="n">
        <v>-10000</v>
      </c>
      <c r="G177" s="46" t="n">
        <v>0</v>
      </c>
      <c r="H177" s="47" t="n">
        <f aca="false">IF(F177&gt;0,((F177*G177)*-1),((F177*G177)*-1))</f>
        <v>0</v>
      </c>
      <c r="I177" s="48" t="n">
        <v>36739</v>
      </c>
      <c r="J177" s="35" t="n">
        <v>355338</v>
      </c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  <c r="IS177" s="35"/>
      <c r="IT177" s="35"/>
      <c r="IU177" s="35"/>
      <c r="IV177" s="35"/>
      <c r="IW177" s="35"/>
    </row>
    <row r="178" customFormat="false" ht="15.75" hidden="false" customHeight="false" outlineLevel="2" collapsed="false">
      <c r="A178" s="44" t="n">
        <v>36741</v>
      </c>
      <c r="B178" s="30" t="s">
        <v>26</v>
      </c>
      <c r="C178" s="30" t="s">
        <v>24</v>
      </c>
      <c r="D178" s="30" t="s">
        <v>57</v>
      </c>
      <c r="E178" s="45" t="n">
        <v>-2745</v>
      </c>
      <c r="F178" s="45" t="n">
        <v>-2745</v>
      </c>
      <c r="G178" s="46" t="n">
        <v>0</v>
      </c>
      <c r="H178" s="47" t="n">
        <f aca="false">IF(F178&gt;0,((F178*G178)*-1),((F178*G178)*-1))</f>
        <v>0</v>
      </c>
      <c r="I178" s="48" t="n">
        <v>36739</v>
      </c>
      <c r="J178" s="35" t="n">
        <v>355340</v>
      </c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  <c r="IT178" s="35"/>
      <c r="IU178" s="35"/>
      <c r="IV178" s="35"/>
      <c r="IW178" s="35"/>
    </row>
    <row r="179" customFormat="false" ht="15.75" hidden="false" customHeight="false" outlineLevel="2" collapsed="false">
      <c r="A179" s="44" t="n">
        <v>36742</v>
      </c>
      <c r="B179" s="30" t="s">
        <v>26</v>
      </c>
      <c r="C179" s="30" t="s">
        <v>24</v>
      </c>
      <c r="D179" s="30" t="s">
        <v>57</v>
      </c>
      <c r="E179" s="45" t="n">
        <v>-30000</v>
      </c>
      <c r="F179" s="45" t="n">
        <v>-30000</v>
      </c>
      <c r="G179" s="46" t="n">
        <v>0</v>
      </c>
      <c r="H179" s="47" t="n">
        <f aca="false">IF(F179&gt;0,((F179*G179)*-1),((F179*G179)*-1))</f>
        <v>0</v>
      </c>
      <c r="I179" s="48" t="n">
        <v>36739</v>
      </c>
      <c r="J179" s="35" t="n">
        <v>356729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  <c r="IS179" s="35"/>
      <c r="IT179" s="35"/>
      <c r="IU179" s="35"/>
      <c r="IV179" s="35"/>
      <c r="IW179" s="35"/>
    </row>
    <row r="180" customFormat="false" ht="15.75" hidden="false" customHeight="false" outlineLevel="2" collapsed="false">
      <c r="A180" s="44" t="n">
        <v>36742</v>
      </c>
      <c r="B180" s="30" t="s">
        <v>26</v>
      </c>
      <c r="C180" s="30" t="s">
        <v>24</v>
      </c>
      <c r="D180" s="30" t="s">
        <v>57</v>
      </c>
      <c r="E180" s="45" t="n">
        <v>-30000</v>
      </c>
      <c r="F180" s="45" t="n">
        <v>-30000</v>
      </c>
      <c r="G180" s="46" t="n">
        <v>0</v>
      </c>
      <c r="H180" s="47" t="n">
        <f aca="false">IF(F180&gt;0,((F180*G180)*-1),((F180*G180)*-1))</f>
        <v>0</v>
      </c>
      <c r="I180" s="48" t="n">
        <v>36739</v>
      </c>
      <c r="J180" s="35" t="n">
        <v>356731</v>
      </c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  <c r="IS180" s="35"/>
      <c r="IT180" s="35"/>
      <c r="IU180" s="35"/>
      <c r="IV180" s="35"/>
      <c r="IW180" s="35"/>
    </row>
    <row r="181" customFormat="false" ht="15.75" hidden="false" customHeight="false" outlineLevel="2" collapsed="false">
      <c r="A181" s="44" t="n">
        <v>36742</v>
      </c>
      <c r="B181" s="30" t="s">
        <v>26</v>
      </c>
      <c r="C181" s="30" t="s">
        <v>24</v>
      </c>
      <c r="D181" s="30" t="s">
        <v>57</v>
      </c>
      <c r="E181" s="45" t="n">
        <v>-30000</v>
      </c>
      <c r="F181" s="45" t="n">
        <v>-30000</v>
      </c>
      <c r="G181" s="46" t="n">
        <v>0</v>
      </c>
      <c r="H181" s="47" t="n">
        <f aca="false">IF(F181&gt;0,((F181*G181)*-1),((F181*G181)*-1))</f>
        <v>0</v>
      </c>
      <c r="I181" s="48" t="n">
        <v>36739</v>
      </c>
      <c r="J181" s="35" t="n">
        <v>356732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  <c r="IT181" s="35"/>
      <c r="IU181" s="35"/>
      <c r="IV181" s="35"/>
      <c r="IW181" s="35"/>
    </row>
    <row r="182" customFormat="false" ht="15.75" hidden="false" customHeight="false" outlineLevel="2" collapsed="false">
      <c r="A182" s="44" t="n">
        <v>36742</v>
      </c>
      <c r="B182" s="30" t="s">
        <v>26</v>
      </c>
      <c r="C182" s="30" t="s">
        <v>24</v>
      </c>
      <c r="D182" s="30" t="s">
        <v>57</v>
      </c>
      <c r="E182" s="45" t="n">
        <v>-30000</v>
      </c>
      <c r="F182" s="45" t="n">
        <v>-30000</v>
      </c>
      <c r="G182" s="46" t="n">
        <v>0</v>
      </c>
      <c r="H182" s="47" t="n">
        <f aca="false">IF(F182&gt;0,((F182*G182)*-1),((F182*G182)*-1))</f>
        <v>0</v>
      </c>
      <c r="I182" s="48" t="n">
        <v>36739</v>
      </c>
      <c r="J182" s="35" t="n">
        <v>356733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  <c r="IT182" s="35"/>
      <c r="IU182" s="35"/>
      <c r="IV182" s="35"/>
      <c r="IW182" s="35"/>
    </row>
    <row r="183" customFormat="false" ht="15.75" hidden="false" customHeight="false" outlineLevel="2" collapsed="false">
      <c r="A183" s="44" t="n">
        <v>36742</v>
      </c>
      <c r="B183" s="30" t="s">
        <v>26</v>
      </c>
      <c r="C183" s="30" t="s">
        <v>24</v>
      </c>
      <c r="D183" s="30" t="s">
        <v>57</v>
      </c>
      <c r="E183" s="45" t="n">
        <v>-30000</v>
      </c>
      <c r="F183" s="45" t="n">
        <v>-30000</v>
      </c>
      <c r="G183" s="46" t="n">
        <v>0</v>
      </c>
      <c r="H183" s="47" t="n">
        <f aca="false">IF(F183&gt;0,((F183*G183)*-1),((F183*G183)*-1))</f>
        <v>0</v>
      </c>
      <c r="I183" s="48" t="n">
        <v>36739</v>
      </c>
      <c r="J183" s="35" t="n">
        <v>356734</v>
      </c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  <c r="IT183" s="35"/>
      <c r="IU183" s="35"/>
      <c r="IV183" s="35"/>
      <c r="IW183" s="35"/>
    </row>
    <row r="184" customFormat="false" ht="15.75" hidden="false" customHeight="false" outlineLevel="2" collapsed="false">
      <c r="A184" s="44" t="n">
        <v>36745</v>
      </c>
      <c r="B184" s="30" t="s">
        <v>26</v>
      </c>
      <c r="C184" s="30" t="s">
        <v>24</v>
      </c>
      <c r="D184" s="30" t="s">
        <v>57</v>
      </c>
      <c r="E184" s="45" t="n">
        <v>-10000</v>
      </c>
      <c r="F184" s="45" t="n">
        <v>-10000</v>
      </c>
      <c r="G184" s="46" t="n">
        <v>0</v>
      </c>
      <c r="H184" s="47" t="n">
        <f aca="false">IF(F184&gt;0,((F184*G184)*-1),((F184*G184)*-1))</f>
        <v>0</v>
      </c>
      <c r="I184" s="48" t="n">
        <v>36739</v>
      </c>
      <c r="J184" s="35" t="n">
        <v>358129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  <c r="IS184" s="35"/>
      <c r="IT184" s="35"/>
      <c r="IU184" s="35"/>
      <c r="IV184" s="35"/>
      <c r="IW184" s="35"/>
    </row>
    <row r="185" customFormat="false" ht="15.75" hidden="false" customHeight="false" outlineLevel="2" collapsed="false">
      <c r="A185" s="44" t="n">
        <v>36745</v>
      </c>
      <c r="B185" s="30" t="s">
        <v>26</v>
      </c>
      <c r="C185" s="30" t="s">
        <v>24</v>
      </c>
      <c r="D185" s="30" t="s">
        <v>57</v>
      </c>
      <c r="E185" s="45" t="n">
        <v>-10000</v>
      </c>
      <c r="F185" s="45" t="n">
        <v>-10000</v>
      </c>
      <c r="G185" s="46" t="n">
        <v>0</v>
      </c>
      <c r="H185" s="47" t="n">
        <f aca="false">IF(F185&gt;0,((F185*G185)*-1),((F185*G185)*-1))</f>
        <v>0</v>
      </c>
      <c r="I185" s="48" t="n">
        <v>36739</v>
      </c>
      <c r="J185" s="35" t="n">
        <v>358131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  <c r="IT185" s="35"/>
      <c r="IU185" s="35"/>
      <c r="IV185" s="35"/>
      <c r="IW185" s="35"/>
    </row>
    <row r="186" customFormat="false" ht="15.75" hidden="false" customHeight="false" outlineLevel="2" collapsed="false">
      <c r="A186" s="44" t="n">
        <v>36748</v>
      </c>
      <c r="B186" s="30" t="s">
        <v>26</v>
      </c>
      <c r="C186" s="30" t="s">
        <v>24</v>
      </c>
      <c r="D186" s="30" t="s">
        <v>57</v>
      </c>
      <c r="E186" s="45" t="n">
        <v>-2000</v>
      </c>
      <c r="F186" s="45" t="n">
        <v>-2000</v>
      </c>
      <c r="G186" s="46" t="n">
        <v>0</v>
      </c>
      <c r="H186" s="47" t="n">
        <f aca="false">IF(F186&gt;0,((F186*G186)*-1),((F186*G186)*-1))</f>
        <v>0</v>
      </c>
      <c r="I186" s="48" t="n">
        <v>36739</v>
      </c>
      <c r="J186" s="35" t="n">
        <v>363469</v>
      </c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  <c r="EW186" s="35"/>
      <c r="EX186" s="35"/>
      <c r="EY186" s="35"/>
      <c r="EZ186" s="35"/>
      <c r="FA186" s="35"/>
      <c r="FB186" s="35"/>
      <c r="FC186" s="35"/>
      <c r="FD186" s="35"/>
      <c r="FE186" s="35"/>
      <c r="FF186" s="35"/>
      <c r="FG186" s="35"/>
      <c r="FH186" s="35"/>
      <c r="FI186" s="35"/>
      <c r="FJ186" s="35"/>
      <c r="FK186" s="35"/>
      <c r="FL186" s="35"/>
      <c r="FM186" s="35"/>
      <c r="FN186" s="35"/>
      <c r="FO186" s="35"/>
      <c r="FP186" s="35"/>
      <c r="FQ186" s="35"/>
      <c r="FR186" s="35"/>
      <c r="FS186" s="35"/>
      <c r="FT186" s="35"/>
      <c r="FU186" s="35"/>
      <c r="FV186" s="35"/>
      <c r="FW186" s="35"/>
      <c r="FX186" s="35"/>
      <c r="FY186" s="35"/>
      <c r="FZ186" s="35"/>
      <c r="GA186" s="35"/>
      <c r="GB186" s="35"/>
      <c r="GC186" s="35"/>
      <c r="GD186" s="35"/>
      <c r="GE186" s="35"/>
      <c r="GF186" s="35"/>
      <c r="GG186" s="35"/>
      <c r="GH186" s="35"/>
      <c r="GI186" s="35"/>
      <c r="GJ186" s="35"/>
      <c r="GK186" s="35"/>
      <c r="GL186" s="35"/>
      <c r="GM186" s="35"/>
      <c r="GN186" s="35"/>
      <c r="GO186" s="35"/>
      <c r="GP186" s="35"/>
      <c r="GQ186" s="35"/>
      <c r="GR186" s="35"/>
      <c r="GS186" s="35"/>
      <c r="GT186" s="35"/>
      <c r="GU186" s="35"/>
      <c r="GV186" s="35"/>
      <c r="GW186" s="35"/>
      <c r="GX186" s="35"/>
      <c r="GY186" s="35"/>
      <c r="GZ186" s="35"/>
      <c r="HA186" s="35"/>
      <c r="HB186" s="35"/>
      <c r="HC186" s="35"/>
      <c r="HD186" s="35"/>
      <c r="HE186" s="35"/>
      <c r="HF186" s="35"/>
      <c r="HG186" s="35"/>
      <c r="HH186" s="35"/>
      <c r="HI186" s="35"/>
      <c r="HJ186" s="35"/>
      <c r="HK186" s="35"/>
      <c r="HL186" s="35"/>
      <c r="HM186" s="35"/>
      <c r="HN186" s="35"/>
      <c r="HO186" s="35"/>
      <c r="HP186" s="35"/>
      <c r="HQ186" s="35"/>
      <c r="HR186" s="35"/>
      <c r="HS186" s="35"/>
      <c r="HT186" s="35"/>
      <c r="HU186" s="35"/>
      <c r="HV186" s="35"/>
      <c r="HW186" s="35"/>
      <c r="HX186" s="35"/>
      <c r="HY186" s="35"/>
      <c r="HZ186" s="35"/>
      <c r="IA186" s="35"/>
      <c r="IB186" s="35"/>
      <c r="IC186" s="35"/>
      <c r="ID186" s="35"/>
      <c r="IE186" s="35"/>
      <c r="IF186" s="35"/>
      <c r="IG186" s="35"/>
      <c r="IH186" s="35"/>
      <c r="II186" s="35"/>
      <c r="IJ186" s="35"/>
      <c r="IK186" s="35"/>
      <c r="IL186" s="35"/>
      <c r="IM186" s="35"/>
      <c r="IN186" s="35"/>
      <c r="IO186" s="35"/>
      <c r="IP186" s="35"/>
      <c r="IQ186" s="35"/>
      <c r="IR186" s="35"/>
      <c r="IS186" s="35"/>
      <c r="IT186" s="35"/>
      <c r="IU186" s="35"/>
      <c r="IV186" s="35"/>
      <c r="IW186" s="35"/>
    </row>
    <row r="187" customFormat="false" ht="15.75" hidden="false" customHeight="false" outlineLevel="2" collapsed="false">
      <c r="A187" s="44" t="n">
        <v>36748</v>
      </c>
      <c r="B187" s="30" t="s">
        <v>26</v>
      </c>
      <c r="C187" s="30" t="s">
        <v>24</v>
      </c>
      <c r="D187" s="30" t="s">
        <v>57</v>
      </c>
      <c r="E187" s="45" t="n">
        <v>-3000</v>
      </c>
      <c r="F187" s="45" t="n">
        <v>-3000</v>
      </c>
      <c r="G187" s="46" t="n">
        <v>0</v>
      </c>
      <c r="H187" s="47" t="n">
        <f aca="false">IF(F187&gt;0,((F187*G187)*-1),((F187*G187)*-1))</f>
        <v>0</v>
      </c>
      <c r="I187" s="48" t="n">
        <v>36739</v>
      </c>
      <c r="J187" s="35" t="n">
        <v>363473</v>
      </c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  <c r="IS187" s="35"/>
      <c r="IT187" s="35"/>
      <c r="IU187" s="35"/>
      <c r="IV187" s="35"/>
      <c r="IW187" s="35"/>
    </row>
    <row r="188" customFormat="false" ht="15.75" hidden="false" customHeight="false" outlineLevel="2" collapsed="false">
      <c r="A188" s="44" t="n">
        <v>36753</v>
      </c>
      <c r="B188" s="30" t="s">
        <v>26</v>
      </c>
      <c r="C188" s="30" t="s">
        <v>24</v>
      </c>
      <c r="D188" s="30" t="s">
        <v>57</v>
      </c>
      <c r="E188" s="45" t="n">
        <v>-9155</v>
      </c>
      <c r="F188" s="45" t="n">
        <v>-9155</v>
      </c>
      <c r="G188" s="46" t="n">
        <v>0</v>
      </c>
      <c r="H188" s="47" t="n">
        <f aca="false">IF(F188&gt;0,((F188*G188)*-1),((F188*G188)*-1))</f>
        <v>0</v>
      </c>
      <c r="I188" s="48" t="n">
        <v>36739</v>
      </c>
      <c r="J188" s="35" t="n">
        <v>366357</v>
      </c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  <c r="EW188" s="35"/>
      <c r="EX188" s="35"/>
      <c r="EY188" s="35"/>
      <c r="EZ188" s="35"/>
      <c r="FA188" s="35"/>
      <c r="FB188" s="35"/>
      <c r="FC188" s="35"/>
      <c r="FD188" s="35"/>
      <c r="FE188" s="35"/>
      <c r="FF188" s="35"/>
      <c r="FG188" s="35"/>
      <c r="FH188" s="35"/>
      <c r="FI188" s="35"/>
      <c r="FJ188" s="35"/>
      <c r="FK188" s="35"/>
      <c r="FL188" s="35"/>
      <c r="FM188" s="35"/>
      <c r="FN188" s="35"/>
      <c r="FO188" s="35"/>
      <c r="FP188" s="35"/>
      <c r="FQ188" s="35"/>
      <c r="FR188" s="35"/>
      <c r="FS188" s="35"/>
      <c r="FT188" s="35"/>
      <c r="FU188" s="35"/>
      <c r="FV188" s="35"/>
      <c r="FW188" s="35"/>
      <c r="FX188" s="35"/>
      <c r="FY188" s="35"/>
      <c r="FZ188" s="35"/>
      <c r="GA188" s="35"/>
      <c r="GB188" s="35"/>
      <c r="GC188" s="35"/>
      <c r="GD188" s="35"/>
      <c r="GE188" s="35"/>
      <c r="GF188" s="35"/>
      <c r="GG188" s="35"/>
      <c r="GH188" s="35"/>
      <c r="GI188" s="35"/>
      <c r="GJ188" s="35"/>
      <c r="GK188" s="35"/>
      <c r="GL188" s="35"/>
      <c r="GM188" s="35"/>
      <c r="GN188" s="35"/>
      <c r="GO188" s="35"/>
      <c r="GP188" s="35"/>
      <c r="GQ188" s="35"/>
      <c r="GR188" s="35"/>
      <c r="GS188" s="35"/>
      <c r="GT188" s="35"/>
      <c r="GU188" s="35"/>
      <c r="GV188" s="35"/>
      <c r="GW188" s="35"/>
      <c r="GX188" s="35"/>
      <c r="GY188" s="35"/>
      <c r="GZ188" s="35"/>
      <c r="HA188" s="35"/>
      <c r="HB188" s="35"/>
      <c r="HC188" s="35"/>
      <c r="HD188" s="35"/>
      <c r="HE188" s="35"/>
      <c r="HF188" s="35"/>
      <c r="HG188" s="35"/>
      <c r="HH188" s="35"/>
      <c r="HI188" s="35"/>
      <c r="HJ188" s="35"/>
      <c r="HK188" s="35"/>
      <c r="HL188" s="35"/>
      <c r="HM188" s="35"/>
      <c r="HN188" s="35"/>
      <c r="HO188" s="35"/>
      <c r="HP188" s="35"/>
      <c r="HQ188" s="35"/>
      <c r="HR188" s="35"/>
      <c r="HS188" s="35"/>
      <c r="HT188" s="35"/>
      <c r="HU188" s="35"/>
      <c r="HV188" s="35"/>
      <c r="HW188" s="35"/>
      <c r="HX188" s="35"/>
      <c r="HY188" s="35"/>
      <c r="HZ188" s="35"/>
      <c r="IA188" s="35"/>
      <c r="IB188" s="35"/>
      <c r="IC188" s="35"/>
      <c r="ID188" s="35"/>
      <c r="IE188" s="35"/>
      <c r="IF188" s="35"/>
      <c r="IG188" s="35"/>
      <c r="IH188" s="35"/>
      <c r="II188" s="35"/>
      <c r="IJ188" s="35"/>
      <c r="IK188" s="35"/>
      <c r="IL188" s="35"/>
      <c r="IM188" s="35"/>
      <c r="IN188" s="35"/>
      <c r="IO188" s="35"/>
      <c r="IP188" s="35"/>
      <c r="IQ188" s="35"/>
      <c r="IR188" s="35"/>
      <c r="IS188" s="35"/>
      <c r="IT188" s="35"/>
      <c r="IU188" s="35"/>
      <c r="IV188" s="35"/>
      <c r="IW188" s="35"/>
    </row>
    <row r="189" customFormat="false" ht="15.75" hidden="false" customHeight="false" outlineLevel="2" collapsed="false">
      <c r="A189" s="44" t="n">
        <v>36755</v>
      </c>
      <c r="B189" s="30" t="s">
        <v>26</v>
      </c>
      <c r="C189" s="30" t="s">
        <v>24</v>
      </c>
      <c r="D189" s="30" t="s">
        <v>57</v>
      </c>
      <c r="E189" s="45" t="n">
        <v>-10000</v>
      </c>
      <c r="F189" s="45" t="n">
        <v>-10000</v>
      </c>
      <c r="G189" s="46" t="n">
        <v>0</v>
      </c>
      <c r="H189" s="47" t="n">
        <f aca="false">IF(F189&gt;0,((F189*G189)*-1),((F189*G189)*-1))</f>
        <v>0</v>
      </c>
      <c r="I189" s="48" t="n">
        <v>36739</v>
      </c>
      <c r="J189" s="35" t="n">
        <v>369387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  <c r="IT189" s="35"/>
      <c r="IU189" s="35"/>
      <c r="IV189" s="35"/>
      <c r="IW189" s="35"/>
    </row>
    <row r="190" customFormat="false" ht="15.75" hidden="false" customHeight="false" outlineLevel="2" collapsed="false">
      <c r="A190" s="44" t="n">
        <v>36755</v>
      </c>
      <c r="B190" s="30" t="s">
        <v>26</v>
      </c>
      <c r="C190" s="30" t="s">
        <v>24</v>
      </c>
      <c r="D190" s="30" t="s">
        <v>57</v>
      </c>
      <c r="E190" s="45" t="n">
        <v>-10000</v>
      </c>
      <c r="F190" s="45" t="n">
        <v>-10000</v>
      </c>
      <c r="G190" s="46" t="n">
        <v>0</v>
      </c>
      <c r="H190" s="47" t="n">
        <f aca="false">IF(F190&gt;0,((F190*G190)*-1),((F190*G190)*-1))</f>
        <v>0</v>
      </c>
      <c r="I190" s="48" t="n">
        <v>36739</v>
      </c>
      <c r="J190" s="35" t="n">
        <v>369389</v>
      </c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  <c r="IS190" s="35"/>
      <c r="IT190" s="35"/>
      <c r="IU190" s="35"/>
      <c r="IV190" s="35"/>
      <c r="IW190" s="35"/>
    </row>
    <row r="191" customFormat="false" ht="15.75" hidden="false" customHeight="false" outlineLevel="2" collapsed="false">
      <c r="A191" s="44" t="n">
        <v>36755</v>
      </c>
      <c r="B191" s="30" t="s">
        <v>26</v>
      </c>
      <c r="C191" s="30" t="s">
        <v>24</v>
      </c>
      <c r="D191" s="30" t="s">
        <v>57</v>
      </c>
      <c r="E191" s="45" t="n">
        <v>-5000</v>
      </c>
      <c r="F191" s="45" t="n">
        <v>-5000</v>
      </c>
      <c r="G191" s="46" t="n">
        <v>0</v>
      </c>
      <c r="H191" s="47" t="n">
        <f aca="false">IF(F191&gt;0,((F191*G191)*-1),((F191*G191)*-1))</f>
        <v>0</v>
      </c>
      <c r="I191" s="48" t="n">
        <v>36739</v>
      </c>
      <c r="J191" s="35" t="n">
        <v>369390</v>
      </c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  <c r="IT191" s="35"/>
      <c r="IU191" s="35"/>
      <c r="IV191" s="35"/>
      <c r="IW191" s="35"/>
    </row>
    <row r="192" customFormat="false" ht="15.75" hidden="false" customHeight="false" outlineLevel="2" collapsed="false">
      <c r="A192" s="44" t="n">
        <v>36756</v>
      </c>
      <c r="B192" s="30" t="s">
        <v>26</v>
      </c>
      <c r="C192" s="30" t="s">
        <v>24</v>
      </c>
      <c r="D192" s="30" t="s">
        <v>57</v>
      </c>
      <c r="E192" s="45" t="n">
        <v>-30000</v>
      </c>
      <c r="F192" s="45" t="n">
        <v>-30000</v>
      </c>
      <c r="G192" s="46" t="n">
        <v>0</v>
      </c>
      <c r="H192" s="47" t="n">
        <f aca="false">IF(F192&gt;0,((F192*G192)*-1),((F192*G192)*-1))</f>
        <v>0</v>
      </c>
      <c r="I192" s="48" t="n">
        <v>36739</v>
      </c>
      <c r="J192" s="35" t="n">
        <v>370808</v>
      </c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  <c r="IT192" s="35"/>
      <c r="IU192" s="35"/>
      <c r="IV192" s="35"/>
      <c r="IW192" s="35"/>
    </row>
    <row r="193" customFormat="false" ht="15.75" hidden="false" customHeight="false" outlineLevel="2" collapsed="false">
      <c r="A193" s="44" t="n">
        <v>36757</v>
      </c>
      <c r="B193" s="30" t="s">
        <v>26</v>
      </c>
      <c r="C193" s="30" t="s">
        <v>24</v>
      </c>
      <c r="D193" s="30" t="s">
        <v>57</v>
      </c>
      <c r="E193" s="45" t="n">
        <v>-30000</v>
      </c>
      <c r="F193" s="45" t="n">
        <v>-30000</v>
      </c>
      <c r="G193" s="46" t="n">
        <v>0</v>
      </c>
      <c r="H193" s="47" t="n">
        <f aca="false">IF(F193&gt;0,((F193*G193)*-1),((F193*G193)*-1))</f>
        <v>0</v>
      </c>
      <c r="I193" s="48" t="n">
        <v>36739</v>
      </c>
      <c r="J193" s="35" t="n">
        <v>370810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  <c r="IS193" s="35"/>
      <c r="IT193" s="35"/>
      <c r="IU193" s="35"/>
      <c r="IV193" s="35"/>
      <c r="IW193" s="35"/>
    </row>
    <row r="194" customFormat="false" ht="15.75" hidden="false" customHeight="false" outlineLevel="2" collapsed="false">
      <c r="A194" s="44" t="n">
        <v>36760</v>
      </c>
      <c r="B194" s="30" t="s">
        <v>26</v>
      </c>
      <c r="C194" s="30" t="s">
        <v>24</v>
      </c>
      <c r="D194" s="30" t="s">
        <v>57</v>
      </c>
      <c r="E194" s="45" t="n">
        <v>-6104</v>
      </c>
      <c r="F194" s="45" t="n">
        <v>-6104</v>
      </c>
      <c r="G194" s="46" t="n">
        <v>0</v>
      </c>
      <c r="H194" s="47" t="n">
        <f aca="false">IF(F194&gt;0,((F194*G194)*-1),((F194*G194)*-1))</f>
        <v>0</v>
      </c>
      <c r="I194" s="48" t="n">
        <v>36739</v>
      </c>
      <c r="J194" s="35" t="n">
        <v>373986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  <c r="HH194" s="35"/>
      <c r="HI194" s="35"/>
      <c r="HJ194" s="35"/>
      <c r="HK194" s="35"/>
      <c r="HL194" s="35"/>
      <c r="HM194" s="35"/>
      <c r="HN194" s="35"/>
      <c r="HO194" s="35"/>
      <c r="HP194" s="35"/>
      <c r="HQ194" s="35"/>
      <c r="HR194" s="35"/>
      <c r="HS194" s="35"/>
      <c r="HT194" s="35"/>
      <c r="HU194" s="35"/>
      <c r="HV194" s="35"/>
      <c r="HW194" s="35"/>
      <c r="HX194" s="35"/>
      <c r="HY194" s="35"/>
      <c r="HZ194" s="35"/>
      <c r="IA194" s="35"/>
      <c r="IB194" s="35"/>
      <c r="IC194" s="35"/>
      <c r="ID194" s="35"/>
      <c r="IE194" s="35"/>
      <c r="IF194" s="35"/>
      <c r="IG194" s="35"/>
      <c r="IH194" s="35"/>
      <c r="II194" s="35"/>
      <c r="IJ194" s="35"/>
      <c r="IK194" s="35"/>
      <c r="IL194" s="35"/>
      <c r="IM194" s="35"/>
      <c r="IN194" s="35"/>
      <c r="IO194" s="35"/>
      <c r="IP194" s="35"/>
      <c r="IQ194" s="35"/>
      <c r="IR194" s="35"/>
      <c r="IS194" s="35"/>
      <c r="IT194" s="35"/>
      <c r="IU194" s="35"/>
      <c r="IV194" s="35"/>
      <c r="IW194" s="35"/>
    </row>
    <row r="195" customFormat="false" ht="15.75" hidden="false" customHeight="false" outlineLevel="2" collapsed="false">
      <c r="A195" s="44" t="n">
        <v>36763</v>
      </c>
      <c r="B195" s="30" t="s">
        <v>26</v>
      </c>
      <c r="C195" s="30" t="s">
        <v>24</v>
      </c>
      <c r="D195" s="30" t="s">
        <v>57</v>
      </c>
      <c r="E195" s="45" t="n">
        <v>30000</v>
      </c>
      <c r="F195" s="45" t="n">
        <v>30000</v>
      </c>
      <c r="G195" s="46" t="n">
        <v>0</v>
      </c>
      <c r="H195" s="47" t="n">
        <f aca="false">IF(F195&gt;0,((F195*G195)*-1),((F195*G195)*-1))</f>
        <v>-0</v>
      </c>
      <c r="I195" s="48" t="n">
        <v>36739</v>
      </c>
      <c r="J195" s="35" t="n">
        <v>378844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  <c r="IS195" s="35"/>
      <c r="IT195" s="35"/>
      <c r="IU195" s="35"/>
      <c r="IV195" s="35"/>
      <c r="IW195" s="35"/>
    </row>
    <row r="196" customFormat="false" ht="15.75" hidden="false" customHeight="false" outlineLevel="2" collapsed="false">
      <c r="A196" s="29" t="n">
        <v>36630</v>
      </c>
      <c r="B196" s="30" t="s">
        <v>26</v>
      </c>
      <c r="C196" s="30" t="s">
        <v>24</v>
      </c>
      <c r="D196" s="30" t="s">
        <v>57</v>
      </c>
      <c r="E196" s="45" t="n">
        <v>-4921</v>
      </c>
      <c r="F196" s="45" t="n">
        <v>-152551</v>
      </c>
      <c r="G196" s="33" t="n">
        <v>0</v>
      </c>
      <c r="H196" s="34" t="n">
        <f aca="false">IF(F196&gt;0,((F196*G196)*-1),((F196*G196)*-1))</f>
        <v>0</v>
      </c>
      <c r="I196" s="48" t="n">
        <v>36739</v>
      </c>
      <c r="J196" s="35" t="n">
        <v>244546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  <c r="EW196" s="35"/>
      <c r="EX196" s="35"/>
      <c r="EY196" s="35"/>
      <c r="EZ196" s="35"/>
      <c r="FA196" s="35"/>
      <c r="FB196" s="35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35"/>
      <c r="FT196" s="35"/>
      <c r="FU196" s="35"/>
      <c r="FV196" s="35"/>
      <c r="FW196" s="35"/>
      <c r="FX196" s="35"/>
      <c r="FY196" s="35"/>
      <c r="FZ196" s="35"/>
      <c r="GA196" s="35"/>
      <c r="GB196" s="35"/>
      <c r="GC196" s="35"/>
      <c r="GD196" s="35"/>
      <c r="GE196" s="35"/>
      <c r="GF196" s="35"/>
      <c r="GG196" s="35"/>
      <c r="GH196" s="35"/>
      <c r="GI196" s="35"/>
      <c r="GJ196" s="35"/>
      <c r="GK196" s="35"/>
      <c r="GL196" s="35"/>
      <c r="GM196" s="35"/>
      <c r="GN196" s="35"/>
      <c r="GO196" s="35"/>
      <c r="GP196" s="35"/>
      <c r="GQ196" s="35"/>
      <c r="GR196" s="35"/>
      <c r="GS196" s="35"/>
      <c r="GT196" s="35"/>
      <c r="GU196" s="35"/>
      <c r="GV196" s="35"/>
      <c r="GW196" s="35"/>
      <c r="GX196" s="35"/>
      <c r="GY196" s="35"/>
      <c r="GZ196" s="35"/>
      <c r="HA196" s="35"/>
      <c r="HB196" s="35"/>
      <c r="HC196" s="35"/>
      <c r="HD196" s="35"/>
      <c r="HE196" s="35"/>
      <c r="HF196" s="35"/>
      <c r="HG196" s="35"/>
      <c r="HH196" s="35"/>
      <c r="HI196" s="35"/>
      <c r="HJ196" s="35"/>
      <c r="HK196" s="35"/>
      <c r="HL196" s="35"/>
      <c r="HM196" s="35"/>
      <c r="HN196" s="35"/>
      <c r="HO196" s="35"/>
      <c r="HP196" s="35"/>
      <c r="HQ196" s="35"/>
      <c r="HR196" s="35"/>
      <c r="HS196" s="35"/>
      <c r="HT196" s="35"/>
      <c r="HU196" s="35"/>
      <c r="HV196" s="35"/>
      <c r="HW196" s="35"/>
      <c r="HX196" s="35"/>
      <c r="HY196" s="35"/>
      <c r="HZ196" s="35"/>
      <c r="IA196" s="35"/>
      <c r="IB196" s="35"/>
      <c r="IC196" s="35"/>
      <c r="ID196" s="35"/>
      <c r="IE196" s="35"/>
      <c r="IF196" s="35"/>
      <c r="IG196" s="35"/>
      <c r="IH196" s="35"/>
      <c r="II196" s="35"/>
      <c r="IJ196" s="35"/>
      <c r="IK196" s="35"/>
      <c r="IL196" s="35"/>
      <c r="IM196" s="35"/>
      <c r="IN196" s="35"/>
      <c r="IO196" s="35"/>
      <c r="IP196" s="35"/>
      <c r="IQ196" s="35"/>
      <c r="IR196" s="35"/>
      <c r="IS196" s="35"/>
      <c r="IT196" s="35"/>
      <c r="IU196" s="35"/>
      <c r="IV196" s="35"/>
      <c r="IW196" s="35"/>
    </row>
    <row r="197" customFormat="false" ht="15.75" hidden="false" customHeight="false" outlineLevel="2" collapsed="false">
      <c r="A197" s="29" t="n">
        <v>36729</v>
      </c>
      <c r="B197" s="30" t="s">
        <v>26</v>
      </c>
      <c r="C197" s="30" t="s">
        <v>24</v>
      </c>
      <c r="D197" s="30" t="s">
        <v>57</v>
      </c>
      <c r="E197" s="45" t="n">
        <v>-7620</v>
      </c>
      <c r="F197" s="45" t="n">
        <v>-236220</v>
      </c>
      <c r="G197" s="33" t="n">
        <v>0</v>
      </c>
      <c r="H197" s="34" t="n">
        <f aca="false">IF(F197&gt;0,((F197*G197)*-1),((F197*G197)*-1))</f>
        <v>0</v>
      </c>
      <c r="I197" s="48" t="n">
        <v>36739</v>
      </c>
      <c r="J197" s="35" t="n">
        <v>233096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  <c r="EW197" s="35"/>
      <c r="EX197" s="35"/>
      <c r="EY197" s="35"/>
      <c r="EZ197" s="35"/>
      <c r="FA197" s="35"/>
      <c r="FB197" s="35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35"/>
      <c r="FT197" s="35"/>
      <c r="FU197" s="35"/>
      <c r="FV197" s="35"/>
      <c r="FW197" s="35"/>
      <c r="FX197" s="35"/>
      <c r="FY197" s="35"/>
      <c r="FZ197" s="35"/>
      <c r="GA197" s="35"/>
      <c r="GB197" s="35"/>
      <c r="GC197" s="35"/>
      <c r="GD197" s="35"/>
      <c r="GE197" s="35"/>
      <c r="GF197" s="35"/>
      <c r="GG197" s="35"/>
      <c r="GH197" s="35"/>
      <c r="GI197" s="35"/>
      <c r="GJ197" s="35"/>
      <c r="GK197" s="35"/>
      <c r="GL197" s="35"/>
      <c r="GM197" s="35"/>
      <c r="GN197" s="35"/>
      <c r="GO197" s="35"/>
      <c r="GP197" s="35"/>
      <c r="GQ197" s="35"/>
      <c r="GR197" s="35"/>
      <c r="GS197" s="35"/>
      <c r="GT197" s="35"/>
      <c r="GU197" s="35"/>
      <c r="GV197" s="35"/>
      <c r="GW197" s="35"/>
      <c r="GX197" s="35"/>
      <c r="GY197" s="35"/>
      <c r="GZ197" s="35"/>
      <c r="HA197" s="35"/>
      <c r="HB197" s="35"/>
      <c r="HC197" s="35"/>
      <c r="HD197" s="35"/>
      <c r="HE197" s="35"/>
      <c r="HF197" s="35"/>
      <c r="HG197" s="35"/>
      <c r="HH197" s="35"/>
      <c r="HI197" s="35"/>
      <c r="HJ197" s="35"/>
      <c r="HK197" s="35"/>
      <c r="HL197" s="35"/>
      <c r="HM197" s="35"/>
      <c r="HN197" s="35"/>
      <c r="HO197" s="35"/>
      <c r="HP197" s="35"/>
      <c r="HQ197" s="35"/>
      <c r="HR197" s="35"/>
      <c r="HS197" s="35"/>
      <c r="HT197" s="35"/>
      <c r="HU197" s="35"/>
      <c r="HV197" s="35"/>
      <c r="HW197" s="35"/>
      <c r="HX197" s="35"/>
      <c r="HY197" s="35"/>
      <c r="HZ197" s="35"/>
      <c r="IA197" s="35"/>
      <c r="IB197" s="35"/>
      <c r="IC197" s="35"/>
      <c r="ID197" s="35"/>
      <c r="IE197" s="35"/>
      <c r="IF197" s="35"/>
      <c r="IG197" s="35"/>
      <c r="IH197" s="35"/>
      <c r="II197" s="35"/>
      <c r="IJ197" s="35"/>
      <c r="IK197" s="35"/>
      <c r="IL197" s="35"/>
      <c r="IM197" s="35"/>
      <c r="IN197" s="35"/>
      <c r="IO197" s="35"/>
      <c r="IP197" s="35"/>
      <c r="IQ197" s="35"/>
      <c r="IR197" s="35"/>
      <c r="IS197" s="35"/>
      <c r="IT197" s="35"/>
      <c r="IU197" s="35"/>
      <c r="IV197" s="35"/>
      <c r="IW197" s="35"/>
    </row>
    <row r="198" customFormat="false" ht="15.75" hidden="false" customHeight="false" outlineLevel="2" collapsed="false">
      <c r="A198" s="29" t="n">
        <v>36734</v>
      </c>
      <c r="B198" s="30" t="s">
        <v>26</v>
      </c>
      <c r="C198" s="30" t="s">
        <v>24</v>
      </c>
      <c r="D198" s="30" t="s">
        <v>57</v>
      </c>
      <c r="E198" s="45" t="n">
        <v>-49347</v>
      </c>
      <c r="F198" s="45" t="n">
        <v>-1529757</v>
      </c>
      <c r="G198" s="33" t="n">
        <v>0</v>
      </c>
      <c r="H198" s="34" t="n">
        <f aca="false">IF(F198&gt;0,((F198*G198)*-1),((F198*G198)*-1))</f>
        <v>0</v>
      </c>
      <c r="I198" s="48" t="n">
        <v>36739</v>
      </c>
      <c r="J198" s="35" t="n">
        <v>346941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  <c r="IT198" s="35"/>
      <c r="IU198" s="35"/>
      <c r="IV198" s="35"/>
      <c r="IW198" s="35"/>
    </row>
    <row r="199" customFormat="false" ht="15.75" hidden="false" customHeight="false" outlineLevel="1" collapsed="false">
      <c r="A199" s="29"/>
      <c r="B199" s="30"/>
      <c r="C199" s="30" t="s">
        <v>41</v>
      </c>
      <c r="D199" s="30"/>
      <c r="E199" s="45"/>
      <c r="F199" s="45" t="n">
        <f aca="false">SUBTOTAL(9,F172:F198)</f>
        <v>-2229499</v>
      </c>
      <c r="G199" s="33"/>
      <c r="H199" s="34" t="n">
        <f aca="false">SUBTOTAL(9,H172:H198)</f>
        <v>0</v>
      </c>
      <c r="I199" s="48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  <c r="HH199" s="35"/>
      <c r="HI199" s="35"/>
      <c r="HJ199" s="35"/>
      <c r="HK199" s="35"/>
      <c r="HL199" s="35"/>
      <c r="HM199" s="35"/>
      <c r="HN199" s="35"/>
      <c r="HO199" s="35"/>
      <c r="HP199" s="35"/>
      <c r="HQ199" s="35"/>
      <c r="HR199" s="35"/>
      <c r="HS199" s="35"/>
      <c r="HT199" s="35"/>
      <c r="HU199" s="35"/>
      <c r="HV199" s="35"/>
      <c r="HW199" s="35"/>
      <c r="HX199" s="35"/>
      <c r="HY199" s="35"/>
      <c r="HZ199" s="35"/>
      <c r="IA199" s="35"/>
      <c r="IB199" s="35"/>
      <c r="IC199" s="35"/>
      <c r="ID199" s="35"/>
      <c r="IE199" s="35"/>
      <c r="IF199" s="35"/>
      <c r="IG199" s="35"/>
      <c r="IH199" s="35"/>
      <c r="II199" s="35"/>
      <c r="IJ199" s="35"/>
      <c r="IK199" s="35"/>
      <c r="IL199" s="35"/>
      <c r="IM199" s="35"/>
      <c r="IN199" s="35"/>
      <c r="IO199" s="35"/>
      <c r="IP199" s="35"/>
      <c r="IQ199" s="35"/>
      <c r="IR199" s="35"/>
      <c r="IS199" s="35"/>
      <c r="IT199" s="35"/>
      <c r="IU199" s="35"/>
      <c r="IV199" s="35"/>
      <c r="IW199" s="35"/>
    </row>
    <row r="200" customFormat="false" ht="15.75" hidden="false" customHeight="false" outlineLevel="2" collapsed="false">
      <c r="A200" s="44" t="n">
        <v>36760</v>
      </c>
      <c r="B200" s="30" t="s">
        <v>26</v>
      </c>
      <c r="C200" s="30" t="s">
        <v>19</v>
      </c>
      <c r="D200" s="30" t="s">
        <v>58</v>
      </c>
      <c r="E200" s="45" t="n">
        <v>10000</v>
      </c>
      <c r="F200" s="45" t="n">
        <v>10000</v>
      </c>
      <c r="G200" s="46" t="n">
        <v>0</v>
      </c>
      <c r="H200" s="47" t="n">
        <f aca="false">IF(F200&gt;0,((F200*G200)*-1),((F200*G200)*-1))</f>
        <v>-0</v>
      </c>
      <c r="I200" s="48" t="n">
        <v>36739</v>
      </c>
      <c r="J200" s="35" t="n">
        <v>373987</v>
      </c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  <c r="HH200" s="35"/>
      <c r="HI200" s="35"/>
      <c r="HJ200" s="35"/>
      <c r="HK200" s="35"/>
      <c r="HL200" s="35"/>
      <c r="HM200" s="35"/>
      <c r="HN200" s="35"/>
      <c r="HO200" s="35"/>
      <c r="HP200" s="35"/>
      <c r="HQ200" s="35"/>
      <c r="HR200" s="35"/>
      <c r="HS200" s="35"/>
      <c r="HT200" s="35"/>
      <c r="HU200" s="35"/>
      <c r="HV200" s="35"/>
      <c r="HW200" s="35"/>
      <c r="HX200" s="35"/>
      <c r="HY200" s="35"/>
      <c r="HZ200" s="35"/>
      <c r="IA200" s="35"/>
      <c r="IB200" s="35"/>
      <c r="IC200" s="35"/>
      <c r="ID200" s="35"/>
      <c r="IE200" s="35"/>
      <c r="IF200" s="35"/>
      <c r="IG200" s="35"/>
      <c r="IH200" s="35"/>
      <c r="II200" s="35"/>
      <c r="IJ200" s="35"/>
      <c r="IK200" s="35"/>
      <c r="IL200" s="35"/>
      <c r="IM200" s="35"/>
      <c r="IN200" s="35"/>
      <c r="IO200" s="35"/>
      <c r="IP200" s="35"/>
      <c r="IQ200" s="35"/>
      <c r="IR200" s="35"/>
      <c r="IS200" s="35"/>
      <c r="IT200" s="35"/>
      <c r="IU200" s="35"/>
      <c r="IV200" s="35"/>
      <c r="IW200" s="35"/>
    </row>
    <row r="201" customFormat="false" ht="16.5" hidden="false" customHeight="true" outlineLevel="2" collapsed="false">
      <c r="A201" s="44" t="n">
        <v>36760</v>
      </c>
      <c r="B201" s="30" t="s">
        <v>26</v>
      </c>
      <c r="C201" s="30" t="s">
        <v>19</v>
      </c>
      <c r="D201" s="30" t="s">
        <v>58</v>
      </c>
      <c r="E201" s="45" t="n">
        <v>1753</v>
      </c>
      <c r="F201" s="45" t="n">
        <v>1753</v>
      </c>
      <c r="G201" s="46" t="n">
        <v>0</v>
      </c>
      <c r="H201" s="47" t="n">
        <f aca="false">IF(F201&gt;0,((F201*G201)*-1),((F201*G201)*-1))</f>
        <v>-0</v>
      </c>
      <c r="I201" s="48" t="n">
        <v>36739</v>
      </c>
      <c r="J201" s="35" t="n">
        <v>373989</v>
      </c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  <c r="IS201" s="35"/>
      <c r="IT201" s="35"/>
      <c r="IU201" s="35"/>
      <c r="IV201" s="35"/>
      <c r="IW201" s="35"/>
    </row>
    <row r="202" customFormat="false" ht="15.75" hidden="false" customHeight="false" outlineLevel="2" collapsed="false">
      <c r="A202" s="44" t="n">
        <v>36760</v>
      </c>
      <c r="B202" s="30" t="s">
        <v>26</v>
      </c>
      <c r="C202" s="30" t="s">
        <v>19</v>
      </c>
      <c r="D202" s="30" t="s">
        <v>58</v>
      </c>
      <c r="E202" s="45" t="n">
        <v>16000</v>
      </c>
      <c r="F202" s="45" t="n">
        <v>16000</v>
      </c>
      <c r="G202" s="46" t="n">
        <v>0</v>
      </c>
      <c r="H202" s="47" t="n">
        <f aca="false">IF(F202&gt;0,((F202*G202)*-1),((F202*G202)*-1))</f>
        <v>-0</v>
      </c>
      <c r="I202" s="48" t="n">
        <v>36739</v>
      </c>
      <c r="J202" s="35" t="n">
        <v>373990</v>
      </c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  <c r="HH202" s="35"/>
      <c r="HI202" s="35"/>
      <c r="HJ202" s="35"/>
      <c r="HK202" s="35"/>
      <c r="HL202" s="35"/>
      <c r="HM202" s="35"/>
      <c r="HN202" s="35"/>
      <c r="HO202" s="35"/>
      <c r="HP202" s="35"/>
      <c r="HQ202" s="35"/>
      <c r="HR202" s="35"/>
      <c r="HS202" s="35"/>
      <c r="HT202" s="35"/>
      <c r="HU202" s="35"/>
      <c r="HV202" s="35"/>
      <c r="HW202" s="35"/>
      <c r="HX202" s="35"/>
      <c r="HY202" s="35"/>
      <c r="HZ202" s="35"/>
      <c r="IA202" s="35"/>
      <c r="IB202" s="35"/>
      <c r="IC202" s="35"/>
      <c r="ID202" s="35"/>
      <c r="IE202" s="35"/>
      <c r="IF202" s="35"/>
      <c r="IG202" s="35"/>
      <c r="IH202" s="35"/>
      <c r="II202" s="35"/>
      <c r="IJ202" s="35"/>
      <c r="IK202" s="35"/>
      <c r="IL202" s="35"/>
      <c r="IM202" s="35"/>
      <c r="IN202" s="35"/>
      <c r="IO202" s="35"/>
      <c r="IP202" s="35"/>
      <c r="IQ202" s="35"/>
      <c r="IR202" s="35"/>
      <c r="IS202" s="35"/>
      <c r="IT202" s="35"/>
      <c r="IU202" s="35"/>
      <c r="IV202" s="35"/>
      <c r="IW202" s="35"/>
    </row>
    <row r="203" customFormat="false" ht="15.75" hidden="false" customHeight="false" outlineLevel="2" collapsed="false">
      <c r="A203" s="44" t="n">
        <v>36761</v>
      </c>
      <c r="B203" s="30" t="s">
        <v>26</v>
      </c>
      <c r="C203" s="30" t="s">
        <v>19</v>
      </c>
      <c r="D203" s="30" t="s">
        <v>58</v>
      </c>
      <c r="E203" s="45" t="n">
        <v>35000</v>
      </c>
      <c r="F203" s="45" t="n">
        <v>35000</v>
      </c>
      <c r="G203" s="46" t="n">
        <v>0</v>
      </c>
      <c r="H203" s="47" t="n">
        <f aca="false">IF(F203&gt;0,((F203*G203)*-1),((F203*G203)*-1))</f>
        <v>-0</v>
      </c>
      <c r="I203" s="48" t="n">
        <v>36739</v>
      </c>
      <c r="J203" s="35" t="n">
        <v>375507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  <c r="IT203" s="35"/>
      <c r="IU203" s="35"/>
      <c r="IV203" s="35"/>
      <c r="IW203" s="35"/>
    </row>
    <row r="204" customFormat="false" ht="15.75" hidden="false" customHeight="false" outlineLevel="2" collapsed="false">
      <c r="A204" s="44" t="n">
        <v>36762</v>
      </c>
      <c r="B204" s="30" t="s">
        <v>26</v>
      </c>
      <c r="C204" s="30" t="s">
        <v>19</v>
      </c>
      <c r="D204" s="30" t="s">
        <v>58</v>
      </c>
      <c r="E204" s="45" t="n">
        <v>5000</v>
      </c>
      <c r="F204" s="45" t="n">
        <v>5000</v>
      </c>
      <c r="G204" s="46" t="n">
        <v>0</v>
      </c>
      <c r="H204" s="47" t="n">
        <f aca="false">IF(F204&gt;0,((F204*G204)*-1),((F204*G204)*-1))</f>
        <v>-0</v>
      </c>
      <c r="I204" s="48" t="n">
        <v>36739</v>
      </c>
      <c r="J204" s="35" t="n">
        <v>377256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  <c r="IS204" s="35"/>
      <c r="IT204" s="35"/>
      <c r="IU204" s="35"/>
      <c r="IV204" s="35"/>
      <c r="IW204" s="35"/>
    </row>
    <row r="205" customFormat="false" ht="15.75" hidden="false" customHeight="false" outlineLevel="2" collapsed="false">
      <c r="A205" s="44" t="n">
        <v>36763</v>
      </c>
      <c r="B205" s="30" t="s">
        <v>26</v>
      </c>
      <c r="C205" s="30" t="s">
        <v>19</v>
      </c>
      <c r="D205" s="30" t="s">
        <v>58</v>
      </c>
      <c r="E205" s="45" t="n">
        <v>-5000</v>
      </c>
      <c r="F205" s="45" t="n">
        <v>-5000</v>
      </c>
      <c r="G205" s="46" t="n">
        <v>0</v>
      </c>
      <c r="H205" s="47" t="n">
        <f aca="false">IF(F205&gt;0,((F205*G205)*-1),((F205*G205)*-1))</f>
        <v>0</v>
      </c>
      <c r="I205" s="48" t="n">
        <v>36739</v>
      </c>
      <c r="J205" s="35" t="n">
        <v>378810</v>
      </c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  <c r="IT205" s="35"/>
      <c r="IU205" s="35"/>
      <c r="IV205" s="35"/>
      <c r="IW205" s="35"/>
    </row>
    <row r="206" customFormat="false" ht="15.75" hidden="false" customHeight="false" outlineLevel="2" collapsed="false">
      <c r="A206" s="44" t="n">
        <v>36766</v>
      </c>
      <c r="B206" s="30" t="s">
        <v>26</v>
      </c>
      <c r="C206" s="30" t="s">
        <v>19</v>
      </c>
      <c r="D206" s="30" t="s">
        <v>58</v>
      </c>
      <c r="E206" s="45" t="n">
        <v>1500</v>
      </c>
      <c r="F206" s="45" t="n">
        <v>1500</v>
      </c>
      <c r="G206" s="46" t="n">
        <v>0</v>
      </c>
      <c r="H206" s="47" t="n">
        <f aca="false">IF(F206&gt;0,((F206*G206)*-1),((F206*G206)*-1))</f>
        <v>-0</v>
      </c>
      <c r="I206" s="48" t="n">
        <v>36739</v>
      </c>
      <c r="J206" s="35" t="n">
        <v>382764</v>
      </c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  <c r="IS206" s="35"/>
      <c r="IT206" s="35"/>
      <c r="IU206" s="35"/>
      <c r="IV206" s="35"/>
      <c r="IW206" s="35"/>
    </row>
    <row r="207" customFormat="false" ht="15.75" hidden="false" customHeight="false" outlineLevel="2" collapsed="false">
      <c r="A207" s="44" t="n">
        <v>36766</v>
      </c>
      <c r="B207" s="30" t="s">
        <v>26</v>
      </c>
      <c r="C207" s="30" t="s">
        <v>19</v>
      </c>
      <c r="D207" s="30" t="s">
        <v>58</v>
      </c>
      <c r="E207" s="45" t="n">
        <v>5000</v>
      </c>
      <c r="F207" s="45" t="n">
        <v>5000</v>
      </c>
      <c r="G207" s="46" t="n">
        <v>0</v>
      </c>
      <c r="H207" s="47" t="n">
        <f aca="false">IF(F207&gt;0,((F207*G207)*-1),((F207*G207)*-1))</f>
        <v>-0</v>
      </c>
      <c r="I207" s="48" t="n">
        <v>36739</v>
      </c>
      <c r="J207" s="35" t="n">
        <v>382767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  <c r="HH207" s="35"/>
      <c r="HI207" s="35"/>
      <c r="HJ207" s="35"/>
      <c r="HK207" s="35"/>
      <c r="HL207" s="35"/>
      <c r="HM207" s="35"/>
      <c r="HN207" s="35"/>
      <c r="HO207" s="35"/>
      <c r="HP207" s="35"/>
      <c r="HQ207" s="35"/>
      <c r="HR207" s="35"/>
      <c r="HS207" s="35"/>
      <c r="HT207" s="35"/>
      <c r="HU207" s="35"/>
      <c r="HV207" s="35"/>
      <c r="HW207" s="35"/>
      <c r="HX207" s="35"/>
      <c r="HY207" s="35"/>
      <c r="HZ207" s="35"/>
      <c r="IA207" s="35"/>
      <c r="IB207" s="35"/>
      <c r="IC207" s="35"/>
      <c r="ID207" s="35"/>
      <c r="IE207" s="35"/>
      <c r="IF207" s="35"/>
      <c r="IG207" s="35"/>
      <c r="IH207" s="35"/>
      <c r="II207" s="35"/>
      <c r="IJ207" s="35"/>
      <c r="IK207" s="35"/>
      <c r="IL207" s="35"/>
      <c r="IM207" s="35"/>
      <c r="IN207" s="35"/>
      <c r="IO207" s="35"/>
      <c r="IP207" s="35"/>
      <c r="IQ207" s="35"/>
      <c r="IR207" s="35"/>
      <c r="IS207" s="35"/>
      <c r="IT207" s="35"/>
      <c r="IU207" s="35"/>
      <c r="IV207" s="35"/>
      <c r="IW207" s="35"/>
    </row>
    <row r="208" customFormat="false" ht="15.75" hidden="false" customHeight="false" outlineLevel="2" collapsed="false">
      <c r="A208" s="44" t="n">
        <v>36769</v>
      </c>
      <c r="B208" s="30" t="s">
        <v>26</v>
      </c>
      <c r="C208" s="30" t="s">
        <v>19</v>
      </c>
      <c r="D208" s="30" t="s">
        <v>58</v>
      </c>
      <c r="E208" s="45" t="n">
        <v>15000</v>
      </c>
      <c r="F208" s="45" t="n">
        <v>15000</v>
      </c>
      <c r="G208" s="46" t="n">
        <v>0</v>
      </c>
      <c r="H208" s="47" t="n">
        <f aca="false">IF(F208&gt;0,((F208*G208)*-1),((F208*G208)*-1))</f>
        <v>-0</v>
      </c>
      <c r="I208" s="48" t="n">
        <v>36739</v>
      </c>
      <c r="J208" s="35" t="n">
        <v>386209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  <c r="HH208" s="35"/>
      <c r="HI208" s="35"/>
      <c r="HJ208" s="35"/>
      <c r="HK208" s="35"/>
      <c r="HL208" s="35"/>
      <c r="HM208" s="35"/>
      <c r="HN208" s="35"/>
      <c r="HO208" s="35"/>
      <c r="HP208" s="35"/>
      <c r="HQ208" s="35"/>
      <c r="HR208" s="35"/>
      <c r="HS208" s="35"/>
      <c r="HT208" s="35"/>
      <c r="HU208" s="35"/>
      <c r="HV208" s="35"/>
      <c r="HW208" s="35"/>
      <c r="HX208" s="35"/>
      <c r="HY208" s="35"/>
      <c r="HZ208" s="35"/>
      <c r="IA208" s="35"/>
      <c r="IB208" s="35"/>
      <c r="IC208" s="35"/>
      <c r="ID208" s="35"/>
      <c r="IE208" s="35"/>
      <c r="IF208" s="35"/>
      <c r="IG208" s="35"/>
      <c r="IH208" s="35"/>
      <c r="II208" s="35"/>
      <c r="IJ208" s="35"/>
      <c r="IK208" s="35"/>
      <c r="IL208" s="35"/>
      <c r="IM208" s="35"/>
      <c r="IN208" s="35"/>
      <c r="IO208" s="35"/>
      <c r="IP208" s="35"/>
      <c r="IQ208" s="35"/>
      <c r="IR208" s="35"/>
      <c r="IS208" s="35"/>
      <c r="IT208" s="35"/>
      <c r="IU208" s="35"/>
      <c r="IV208" s="35"/>
      <c r="IW208" s="35"/>
    </row>
    <row r="209" customFormat="false" ht="15.75" hidden="false" customHeight="false" outlineLevel="2" collapsed="false">
      <c r="A209" s="29" t="n">
        <v>36704</v>
      </c>
      <c r="B209" s="30" t="s">
        <v>26</v>
      </c>
      <c r="C209" s="30" t="s">
        <v>19</v>
      </c>
      <c r="D209" s="30" t="s">
        <v>58</v>
      </c>
      <c r="E209" s="45" t="n">
        <v>12710</v>
      </c>
      <c r="F209" s="45" t="n">
        <v>394010</v>
      </c>
      <c r="G209" s="33" t="n">
        <v>0</v>
      </c>
      <c r="H209" s="34" t="n">
        <f aca="false">IF(F209&gt;0,((F209*G209)*-1),((F209*G209)*-1))</f>
        <v>-0</v>
      </c>
      <c r="I209" s="48" t="n">
        <v>36739</v>
      </c>
      <c r="J209" s="35" t="n">
        <v>314945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  <c r="HH209" s="35"/>
      <c r="HI209" s="35"/>
      <c r="HJ209" s="35"/>
      <c r="HK209" s="35"/>
      <c r="HL209" s="35"/>
      <c r="HM209" s="35"/>
      <c r="HN209" s="35"/>
      <c r="HO209" s="35"/>
      <c r="HP209" s="35"/>
      <c r="HQ209" s="35"/>
      <c r="HR209" s="35"/>
      <c r="HS209" s="35"/>
      <c r="HT209" s="35"/>
      <c r="HU209" s="35"/>
      <c r="HV209" s="35"/>
      <c r="HW209" s="35"/>
      <c r="HX209" s="35"/>
      <c r="HY209" s="35"/>
      <c r="HZ209" s="35"/>
      <c r="IA209" s="35"/>
      <c r="IB209" s="35"/>
      <c r="IC209" s="35"/>
      <c r="ID209" s="35"/>
      <c r="IE209" s="35"/>
      <c r="IF209" s="35"/>
      <c r="IG209" s="35"/>
      <c r="IH209" s="35"/>
      <c r="II209" s="35"/>
      <c r="IJ209" s="35"/>
      <c r="IK209" s="35"/>
      <c r="IL209" s="35"/>
      <c r="IM209" s="35"/>
      <c r="IN209" s="35"/>
      <c r="IO209" s="35"/>
      <c r="IP209" s="35"/>
      <c r="IQ209" s="35"/>
      <c r="IR209" s="35"/>
      <c r="IS209" s="35"/>
      <c r="IT209" s="35"/>
      <c r="IU209" s="35"/>
      <c r="IV209" s="35"/>
      <c r="IW209" s="35"/>
    </row>
    <row r="210" customFormat="false" ht="15.75" hidden="false" customHeight="false" outlineLevel="2" collapsed="false">
      <c r="A210" s="29" t="n">
        <v>36707</v>
      </c>
      <c r="B210" s="30" t="s">
        <v>26</v>
      </c>
      <c r="C210" s="30" t="s">
        <v>19</v>
      </c>
      <c r="D210" s="30" t="s">
        <v>58</v>
      </c>
      <c r="E210" s="45" t="n">
        <v>3411</v>
      </c>
      <c r="F210" s="45" t="n">
        <v>105741</v>
      </c>
      <c r="G210" s="33" t="n">
        <v>0</v>
      </c>
      <c r="H210" s="34" t="n">
        <f aca="false">IF(F210&gt;0,((F210*G210)*-1),((F210*G210)*-1))</f>
        <v>-0</v>
      </c>
      <c r="I210" s="48" t="n">
        <v>36739</v>
      </c>
      <c r="J210" s="35" t="n">
        <v>320216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  <c r="GU210" s="35"/>
      <c r="GV210" s="35"/>
      <c r="GW210" s="35"/>
      <c r="GX210" s="35"/>
      <c r="GY210" s="35"/>
      <c r="GZ210" s="35"/>
      <c r="HA210" s="35"/>
      <c r="HB210" s="35"/>
      <c r="HC210" s="35"/>
      <c r="HD210" s="35"/>
      <c r="HE210" s="35"/>
      <c r="HF210" s="35"/>
      <c r="HG210" s="35"/>
      <c r="HH210" s="35"/>
      <c r="HI210" s="35"/>
      <c r="HJ210" s="35"/>
      <c r="HK210" s="35"/>
      <c r="HL210" s="35"/>
      <c r="HM210" s="35"/>
      <c r="HN210" s="35"/>
      <c r="HO210" s="35"/>
      <c r="HP210" s="35"/>
      <c r="HQ210" s="35"/>
      <c r="HR210" s="35"/>
      <c r="HS210" s="35"/>
      <c r="HT210" s="35"/>
      <c r="HU210" s="35"/>
      <c r="HV210" s="35"/>
      <c r="HW210" s="35"/>
      <c r="HX210" s="35"/>
      <c r="HY210" s="35"/>
      <c r="HZ210" s="35"/>
      <c r="IA210" s="35"/>
      <c r="IB210" s="35"/>
      <c r="IC210" s="35"/>
      <c r="ID210" s="35"/>
      <c r="IE210" s="35"/>
      <c r="IF210" s="35"/>
      <c r="IG210" s="35"/>
      <c r="IH210" s="35"/>
      <c r="II210" s="35"/>
      <c r="IJ210" s="35"/>
      <c r="IK210" s="35"/>
      <c r="IL210" s="35"/>
      <c r="IM210" s="35"/>
      <c r="IN210" s="35"/>
      <c r="IO210" s="35"/>
      <c r="IP210" s="35"/>
      <c r="IQ210" s="35"/>
      <c r="IR210" s="35"/>
      <c r="IS210" s="35"/>
      <c r="IT210" s="35"/>
      <c r="IU210" s="35"/>
      <c r="IV210" s="35"/>
      <c r="IW210" s="35"/>
    </row>
    <row r="211" customFormat="false" ht="15.75" hidden="false" customHeight="false" outlineLevel="2" collapsed="false">
      <c r="A211" s="29" t="n">
        <v>36712</v>
      </c>
      <c r="B211" s="30" t="s">
        <v>26</v>
      </c>
      <c r="C211" s="30" t="s">
        <v>19</v>
      </c>
      <c r="D211" s="30" t="s">
        <v>58</v>
      </c>
      <c r="E211" s="45" t="n">
        <v>440</v>
      </c>
      <c r="F211" s="45" t="n">
        <v>13640</v>
      </c>
      <c r="G211" s="33" t="n">
        <v>0</v>
      </c>
      <c r="H211" s="34" t="n">
        <f aca="false">IF(F211&gt;0,((F211*G211)*-1),((F211*G211)*-1))</f>
        <v>-0</v>
      </c>
      <c r="I211" s="48" t="n">
        <v>36739</v>
      </c>
      <c r="J211" s="35" t="n">
        <v>322137</v>
      </c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5"/>
      <c r="FB211" s="35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35"/>
      <c r="FT211" s="35"/>
      <c r="FU211" s="35"/>
      <c r="FV211" s="35"/>
      <c r="FW211" s="35"/>
      <c r="FX211" s="35"/>
      <c r="FY211" s="35"/>
      <c r="FZ211" s="35"/>
      <c r="GA211" s="35"/>
      <c r="GB211" s="35"/>
      <c r="GC211" s="35"/>
      <c r="GD211" s="35"/>
      <c r="GE211" s="35"/>
      <c r="GF211" s="35"/>
      <c r="GG211" s="35"/>
      <c r="GH211" s="35"/>
      <c r="GI211" s="35"/>
      <c r="GJ211" s="35"/>
      <c r="GK211" s="35"/>
      <c r="GL211" s="35"/>
      <c r="GM211" s="35"/>
      <c r="GN211" s="35"/>
      <c r="GO211" s="35"/>
      <c r="GP211" s="35"/>
      <c r="GQ211" s="35"/>
      <c r="GR211" s="35"/>
      <c r="GS211" s="35"/>
      <c r="GT211" s="35"/>
      <c r="GU211" s="35"/>
      <c r="GV211" s="35"/>
      <c r="GW211" s="35"/>
      <c r="GX211" s="35"/>
      <c r="GY211" s="35"/>
      <c r="GZ211" s="35"/>
      <c r="HA211" s="35"/>
      <c r="HB211" s="35"/>
      <c r="HC211" s="35"/>
      <c r="HD211" s="35"/>
      <c r="HE211" s="35"/>
      <c r="HF211" s="35"/>
      <c r="HG211" s="35"/>
      <c r="HH211" s="35"/>
      <c r="HI211" s="35"/>
      <c r="HJ211" s="35"/>
      <c r="HK211" s="35"/>
      <c r="HL211" s="35"/>
      <c r="HM211" s="35"/>
      <c r="HN211" s="35"/>
      <c r="HO211" s="35"/>
      <c r="HP211" s="35"/>
      <c r="HQ211" s="35"/>
      <c r="HR211" s="35"/>
      <c r="HS211" s="35"/>
      <c r="HT211" s="35"/>
      <c r="HU211" s="35"/>
      <c r="HV211" s="35"/>
      <c r="HW211" s="35"/>
      <c r="HX211" s="35"/>
      <c r="HY211" s="35"/>
      <c r="HZ211" s="35"/>
      <c r="IA211" s="35"/>
      <c r="IB211" s="35"/>
      <c r="IC211" s="35"/>
      <c r="ID211" s="35"/>
      <c r="IE211" s="35"/>
      <c r="IF211" s="35"/>
      <c r="IG211" s="35"/>
      <c r="IH211" s="35"/>
      <c r="II211" s="35"/>
      <c r="IJ211" s="35"/>
      <c r="IK211" s="35"/>
      <c r="IL211" s="35"/>
      <c r="IM211" s="35"/>
      <c r="IN211" s="35"/>
      <c r="IO211" s="35"/>
      <c r="IP211" s="35"/>
      <c r="IQ211" s="35"/>
      <c r="IR211" s="35"/>
      <c r="IS211" s="35"/>
      <c r="IT211" s="35"/>
      <c r="IU211" s="35"/>
      <c r="IV211" s="35"/>
      <c r="IW211" s="35"/>
    </row>
    <row r="212" customFormat="false" ht="15.75" hidden="false" customHeight="false" outlineLevel="2" collapsed="false">
      <c r="A212" s="29" t="n">
        <v>36713</v>
      </c>
      <c r="B212" s="30" t="s">
        <v>26</v>
      </c>
      <c r="C212" s="30" t="s">
        <v>19</v>
      </c>
      <c r="D212" s="30" t="s">
        <v>58</v>
      </c>
      <c r="E212" s="45" t="n">
        <v>682</v>
      </c>
      <c r="F212" s="45" t="n">
        <v>21142</v>
      </c>
      <c r="G212" s="33" t="n">
        <v>0</v>
      </c>
      <c r="H212" s="34" t="n">
        <f aca="false">IF(F212&gt;0,((F212*G212)*-1),((F212*G212)*-1))</f>
        <v>-0</v>
      </c>
      <c r="I212" s="48" t="n">
        <v>36739</v>
      </c>
      <c r="J212" s="35" t="n">
        <v>323713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5"/>
      <c r="FB212" s="35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35"/>
      <c r="FR212" s="35"/>
      <c r="FS212" s="35"/>
      <c r="FT212" s="35"/>
      <c r="FU212" s="35"/>
      <c r="FV212" s="35"/>
      <c r="FW212" s="35"/>
      <c r="FX212" s="35"/>
      <c r="FY212" s="35"/>
      <c r="FZ212" s="35"/>
      <c r="GA212" s="35"/>
      <c r="GB212" s="35"/>
      <c r="GC212" s="35"/>
      <c r="GD212" s="35"/>
      <c r="GE212" s="35"/>
      <c r="GF212" s="35"/>
      <c r="GG212" s="35"/>
      <c r="GH212" s="35"/>
      <c r="GI212" s="35"/>
      <c r="GJ212" s="35"/>
      <c r="GK212" s="35"/>
      <c r="GL212" s="35"/>
      <c r="GM212" s="35"/>
      <c r="GN212" s="35"/>
      <c r="GO212" s="35"/>
      <c r="GP212" s="35"/>
      <c r="GQ212" s="35"/>
      <c r="GR212" s="35"/>
      <c r="GS212" s="35"/>
      <c r="GT212" s="35"/>
      <c r="GU212" s="35"/>
      <c r="GV212" s="35"/>
      <c r="GW212" s="35"/>
      <c r="GX212" s="35"/>
      <c r="GY212" s="35"/>
      <c r="GZ212" s="35"/>
      <c r="HA212" s="35"/>
      <c r="HB212" s="35"/>
      <c r="HC212" s="35"/>
      <c r="HD212" s="35"/>
      <c r="HE212" s="35"/>
      <c r="HF212" s="35"/>
      <c r="HG212" s="35"/>
      <c r="HH212" s="35"/>
      <c r="HI212" s="35"/>
      <c r="HJ212" s="35"/>
      <c r="HK212" s="35"/>
      <c r="HL212" s="35"/>
      <c r="HM212" s="35"/>
      <c r="HN212" s="35"/>
      <c r="HO212" s="35"/>
      <c r="HP212" s="35"/>
      <c r="HQ212" s="35"/>
      <c r="HR212" s="35"/>
      <c r="HS212" s="35"/>
      <c r="HT212" s="35"/>
      <c r="HU212" s="35"/>
      <c r="HV212" s="35"/>
      <c r="HW212" s="35"/>
      <c r="HX212" s="35"/>
      <c r="HY212" s="35"/>
      <c r="HZ212" s="35"/>
      <c r="IA212" s="35"/>
      <c r="IB212" s="35"/>
      <c r="IC212" s="35"/>
      <c r="ID212" s="35"/>
      <c r="IE212" s="35"/>
      <c r="IF212" s="35"/>
      <c r="IG212" s="35"/>
      <c r="IH212" s="35"/>
      <c r="II212" s="35"/>
      <c r="IJ212" s="35"/>
      <c r="IK212" s="35"/>
      <c r="IL212" s="35"/>
      <c r="IM212" s="35"/>
      <c r="IN212" s="35"/>
      <c r="IO212" s="35"/>
      <c r="IP212" s="35"/>
      <c r="IQ212" s="35"/>
      <c r="IR212" s="35"/>
      <c r="IS212" s="35"/>
      <c r="IT212" s="35"/>
      <c r="IU212" s="35"/>
      <c r="IV212" s="35"/>
      <c r="IW212" s="35"/>
    </row>
    <row r="213" customFormat="false" ht="15.75" hidden="false" customHeight="false" outlineLevel="2" collapsed="false">
      <c r="A213" s="29" t="n">
        <v>36714</v>
      </c>
      <c r="B213" s="30" t="s">
        <v>26</v>
      </c>
      <c r="C213" s="30" t="s">
        <v>19</v>
      </c>
      <c r="D213" s="30" t="s">
        <v>58</v>
      </c>
      <c r="E213" s="45" t="n">
        <v>2047</v>
      </c>
      <c r="F213" s="45" t="n">
        <v>63457</v>
      </c>
      <c r="G213" s="33" t="n">
        <v>0</v>
      </c>
      <c r="H213" s="34" t="n">
        <f aca="false">IF(F213&gt;0,((F213*G213)*-1),((F213*G213)*-1))</f>
        <v>-0</v>
      </c>
      <c r="I213" s="48" t="n">
        <v>36739</v>
      </c>
      <c r="J213" s="35" t="n">
        <v>325206</v>
      </c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5"/>
      <c r="FB213" s="35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35"/>
      <c r="FR213" s="35"/>
      <c r="FS213" s="35"/>
      <c r="FT213" s="35"/>
      <c r="FU213" s="35"/>
      <c r="FV213" s="35"/>
      <c r="FW213" s="35"/>
      <c r="FX213" s="35"/>
      <c r="FY213" s="35"/>
      <c r="FZ213" s="35"/>
      <c r="GA213" s="35"/>
      <c r="GB213" s="35"/>
      <c r="GC213" s="35"/>
      <c r="GD213" s="35"/>
      <c r="GE213" s="35"/>
      <c r="GF213" s="35"/>
      <c r="GG213" s="35"/>
      <c r="GH213" s="35"/>
      <c r="GI213" s="35"/>
      <c r="GJ213" s="35"/>
      <c r="GK213" s="35"/>
      <c r="GL213" s="35"/>
      <c r="GM213" s="35"/>
      <c r="GN213" s="35"/>
      <c r="GO213" s="35"/>
      <c r="GP213" s="35"/>
      <c r="GQ213" s="35"/>
      <c r="GR213" s="35"/>
      <c r="GS213" s="35"/>
      <c r="GT213" s="35"/>
      <c r="GU213" s="35"/>
      <c r="GV213" s="35"/>
      <c r="GW213" s="35"/>
      <c r="GX213" s="35"/>
      <c r="GY213" s="35"/>
      <c r="GZ213" s="35"/>
      <c r="HA213" s="35"/>
      <c r="HB213" s="35"/>
      <c r="HC213" s="35"/>
      <c r="HD213" s="35"/>
      <c r="HE213" s="35"/>
      <c r="HF213" s="35"/>
      <c r="HG213" s="35"/>
      <c r="HH213" s="35"/>
      <c r="HI213" s="35"/>
      <c r="HJ213" s="35"/>
      <c r="HK213" s="35"/>
      <c r="HL213" s="35"/>
      <c r="HM213" s="35"/>
      <c r="HN213" s="35"/>
      <c r="HO213" s="35"/>
      <c r="HP213" s="35"/>
      <c r="HQ213" s="35"/>
      <c r="HR213" s="35"/>
      <c r="HS213" s="35"/>
      <c r="HT213" s="35"/>
      <c r="HU213" s="35"/>
      <c r="HV213" s="35"/>
      <c r="HW213" s="35"/>
      <c r="HX213" s="35"/>
      <c r="HY213" s="35"/>
      <c r="HZ213" s="35"/>
      <c r="IA213" s="35"/>
      <c r="IB213" s="35"/>
      <c r="IC213" s="35"/>
      <c r="ID213" s="35"/>
      <c r="IE213" s="35"/>
      <c r="IF213" s="35"/>
      <c r="IG213" s="35"/>
      <c r="IH213" s="35"/>
      <c r="II213" s="35"/>
      <c r="IJ213" s="35"/>
      <c r="IK213" s="35"/>
      <c r="IL213" s="35"/>
      <c r="IM213" s="35"/>
      <c r="IN213" s="35"/>
      <c r="IO213" s="35"/>
      <c r="IP213" s="35"/>
      <c r="IQ213" s="35"/>
      <c r="IR213" s="35"/>
      <c r="IS213" s="35"/>
      <c r="IT213" s="35"/>
      <c r="IU213" s="35"/>
      <c r="IV213" s="35"/>
      <c r="IW213" s="35"/>
    </row>
    <row r="214" customFormat="false" ht="15.75" hidden="false" customHeight="false" outlineLevel="2" collapsed="false">
      <c r="A214" s="29" t="n">
        <v>36717</v>
      </c>
      <c r="B214" s="30" t="s">
        <v>26</v>
      </c>
      <c r="C214" s="30" t="s">
        <v>19</v>
      </c>
      <c r="D214" s="30" t="s">
        <v>58</v>
      </c>
      <c r="E214" s="45" t="n">
        <v>715</v>
      </c>
      <c r="F214" s="45" t="n">
        <v>22165</v>
      </c>
      <c r="G214" s="33" t="n">
        <v>0</v>
      </c>
      <c r="H214" s="34" t="n">
        <f aca="false">IF(F214&gt;0,((F214*G214)*-1),((F214*G214)*-1))</f>
        <v>-0</v>
      </c>
      <c r="I214" s="48" t="n">
        <v>36739</v>
      </c>
      <c r="J214" s="35" t="n">
        <v>326693</v>
      </c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  <c r="IT214" s="35"/>
      <c r="IU214" s="35"/>
      <c r="IV214" s="35"/>
      <c r="IW214" s="35"/>
    </row>
    <row r="215" customFormat="false" ht="15.75" hidden="false" customHeight="false" outlineLevel="2" collapsed="false">
      <c r="A215" s="29" t="n">
        <v>36718</v>
      </c>
      <c r="B215" s="30" t="s">
        <v>26</v>
      </c>
      <c r="C215" s="30" t="s">
        <v>19</v>
      </c>
      <c r="D215" s="30" t="s">
        <v>58</v>
      </c>
      <c r="E215" s="45" t="n">
        <v>682</v>
      </c>
      <c r="F215" s="45" t="n">
        <v>21142</v>
      </c>
      <c r="G215" s="33" t="n">
        <v>0</v>
      </c>
      <c r="H215" s="34" t="n">
        <f aca="false">IF(F215&gt;0,((F215*G215)*-1),((F215*G215)*-1))</f>
        <v>-0</v>
      </c>
      <c r="I215" s="48" t="n">
        <v>36739</v>
      </c>
      <c r="J215" s="35" t="n">
        <v>328057</v>
      </c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  <c r="EW215" s="35"/>
      <c r="EX215" s="35"/>
      <c r="EY215" s="35"/>
      <c r="EZ215" s="35"/>
      <c r="FA215" s="35"/>
      <c r="FB215" s="35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P215" s="35"/>
      <c r="FQ215" s="35"/>
      <c r="FR215" s="35"/>
      <c r="FS215" s="35"/>
      <c r="FT215" s="35"/>
      <c r="FU215" s="35"/>
      <c r="FV215" s="35"/>
      <c r="FW215" s="35"/>
      <c r="FX215" s="35"/>
      <c r="FY215" s="35"/>
      <c r="FZ215" s="35"/>
      <c r="GA215" s="35"/>
      <c r="GB215" s="35"/>
      <c r="GC215" s="35"/>
      <c r="GD215" s="35"/>
      <c r="GE215" s="35"/>
      <c r="GF215" s="35"/>
      <c r="GG215" s="35"/>
      <c r="GH215" s="35"/>
      <c r="GI215" s="35"/>
      <c r="GJ215" s="35"/>
      <c r="GK215" s="35"/>
      <c r="GL215" s="35"/>
      <c r="GM215" s="35"/>
      <c r="GN215" s="35"/>
      <c r="GO215" s="35"/>
      <c r="GP215" s="35"/>
      <c r="GQ215" s="35"/>
      <c r="GR215" s="35"/>
      <c r="GS215" s="35"/>
      <c r="GT215" s="35"/>
      <c r="GU215" s="35"/>
      <c r="GV215" s="35"/>
      <c r="GW215" s="35"/>
      <c r="GX215" s="35"/>
      <c r="GY215" s="35"/>
      <c r="GZ215" s="35"/>
      <c r="HA215" s="35"/>
      <c r="HB215" s="35"/>
      <c r="HC215" s="35"/>
      <c r="HD215" s="35"/>
      <c r="HE215" s="35"/>
      <c r="HF215" s="35"/>
      <c r="HG215" s="35"/>
      <c r="HH215" s="35"/>
      <c r="HI215" s="35"/>
      <c r="HJ215" s="35"/>
      <c r="HK215" s="35"/>
      <c r="HL215" s="35"/>
      <c r="HM215" s="35"/>
      <c r="HN215" s="35"/>
      <c r="HO215" s="35"/>
      <c r="HP215" s="35"/>
      <c r="HQ215" s="35"/>
      <c r="HR215" s="35"/>
      <c r="HS215" s="35"/>
      <c r="HT215" s="35"/>
      <c r="HU215" s="35"/>
      <c r="HV215" s="35"/>
      <c r="HW215" s="35"/>
      <c r="HX215" s="35"/>
      <c r="HY215" s="35"/>
      <c r="HZ215" s="35"/>
      <c r="IA215" s="35"/>
      <c r="IB215" s="35"/>
      <c r="IC215" s="35"/>
      <c r="ID215" s="35"/>
      <c r="IE215" s="35"/>
      <c r="IF215" s="35"/>
      <c r="IG215" s="35"/>
      <c r="IH215" s="35"/>
      <c r="II215" s="35"/>
      <c r="IJ215" s="35"/>
      <c r="IK215" s="35"/>
      <c r="IL215" s="35"/>
      <c r="IM215" s="35"/>
      <c r="IN215" s="35"/>
      <c r="IO215" s="35"/>
      <c r="IP215" s="35"/>
      <c r="IQ215" s="35"/>
      <c r="IR215" s="35"/>
      <c r="IS215" s="35"/>
      <c r="IT215" s="35"/>
      <c r="IU215" s="35"/>
      <c r="IV215" s="35"/>
      <c r="IW215" s="35"/>
    </row>
    <row r="216" customFormat="false" ht="15.75" hidden="false" customHeight="false" outlineLevel="2" collapsed="false">
      <c r="A216" s="29" t="n">
        <v>36719</v>
      </c>
      <c r="B216" s="30" t="s">
        <v>26</v>
      </c>
      <c r="C216" s="30" t="s">
        <v>19</v>
      </c>
      <c r="D216" s="30" t="s">
        <v>58</v>
      </c>
      <c r="E216" s="45" t="n">
        <v>682</v>
      </c>
      <c r="F216" s="45" t="n">
        <v>21142</v>
      </c>
      <c r="G216" s="33" t="n">
        <v>0</v>
      </c>
      <c r="H216" s="34" t="n">
        <f aca="false">IF(F216&gt;0,((F216*G216)*-1),((F216*G216)*-1))</f>
        <v>-0</v>
      </c>
      <c r="I216" s="48" t="n">
        <v>36739</v>
      </c>
      <c r="J216" s="35" t="n">
        <v>329292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35"/>
      <c r="IA216" s="35"/>
      <c r="IB216" s="35"/>
      <c r="IC216" s="35"/>
      <c r="ID216" s="35"/>
      <c r="IE216" s="35"/>
      <c r="IF216" s="35"/>
      <c r="IG216" s="35"/>
      <c r="IH216" s="35"/>
      <c r="II216" s="35"/>
      <c r="IJ216" s="35"/>
      <c r="IK216" s="35"/>
      <c r="IL216" s="35"/>
      <c r="IM216" s="35"/>
      <c r="IN216" s="35"/>
      <c r="IO216" s="35"/>
      <c r="IP216" s="35"/>
      <c r="IQ216" s="35"/>
      <c r="IR216" s="35"/>
      <c r="IS216" s="35"/>
      <c r="IT216" s="35"/>
      <c r="IU216" s="35"/>
      <c r="IV216" s="35"/>
      <c r="IW216" s="35"/>
    </row>
    <row r="217" customFormat="false" ht="15.75" hidden="false" customHeight="false" outlineLevel="2" collapsed="false">
      <c r="A217" s="29" t="n">
        <v>36721</v>
      </c>
      <c r="B217" s="30" t="s">
        <v>26</v>
      </c>
      <c r="C217" s="30" t="s">
        <v>19</v>
      </c>
      <c r="D217" s="30" t="s">
        <v>58</v>
      </c>
      <c r="E217" s="45" t="n">
        <v>2047</v>
      </c>
      <c r="F217" s="45" t="n">
        <v>63457</v>
      </c>
      <c r="G217" s="33" t="n">
        <v>0</v>
      </c>
      <c r="H217" s="34" t="n">
        <f aca="false">IF(F217&gt;0,((F217*G217)*-1),((F217*G217)*-1))</f>
        <v>-0</v>
      </c>
      <c r="I217" s="48" t="n">
        <v>36739</v>
      </c>
      <c r="J217" s="35" t="n">
        <v>332055</v>
      </c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  <c r="IS217" s="35"/>
      <c r="IT217" s="35"/>
      <c r="IU217" s="35"/>
      <c r="IV217" s="35"/>
      <c r="IW217" s="35"/>
    </row>
    <row r="218" customFormat="false" ht="15.75" hidden="false" customHeight="false" outlineLevel="2" collapsed="false">
      <c r="A218" s="29" t="n">
        <v>36732</v>
      </c>
      <c r="B218" s="30" t="s">
        <v>26</v>
      </c>
      <c r="C218" s="30" t="s">
        <v>19</v>
      </c>
      <c r="D218" s="30" t="s">
        <v>58</v>
      </c>
      <c r="E218" s="45" t="n">
        <v>323</v>
      </c>
      <c r="F218" s="45" t="n">
        <v>10013</v>
      </c>
      <c r="G218" s="33" t="n">
        <v>0</v>
      </c>
      <c r="H218" s="34" t="n">
        <f aca="false">IF(F218&gt;0,((F218*G218)*-1),((F218*G218)*-1))</f>
        <v>-0</v>
      </c>
      <c r="I218" s="48" t="n">
        <v>36739</v>
      </c>
      <c r="J218" s="35" t="n">
        <v>341977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  <c r="IS218" s="35"/>
      <c r="IT218" s="35"/>
      <c r="IU218" s="35"/>
      <c r="IV218" s="35"/>
      <c r="IW218" s="35"/>
    </row>
    <row r="219" customFormat="false" ht="15.75" hidden="false" customHeight="false" outlineLevel="2" collapsed="false">
      <c r="A219" s="29" t="n">
        <v>36732</v>
      </c>
      <c r="B219" s="30" t="s">
        <v>26</v>
      </c>
      <c r="C219" s="30" t="s">
        <v>19</v>
      </c>
      <c r="D219" s="30" t="s">
        <v>58</v>
      </c>
      <c r="E219" s="45" t="n">
        <v>521</v>
      </c>
      <c r="F219" s="45" t="n">
        <v>16151</v>
      </c>
      <c r="G219" s="33" t="n">
        <v>0</v>
      </c>
      <c r="H219" s="34" t="n">
        <f aca="false">IF(F219&gt;0,((F219*G219)*-1),((F219*G219)*-1))</f>
        <v>-0</v>
      </c>
      <c r="I219" s="48" t="n">
        <v>36739</v>
      </c>
      <c r="J219" s="35" t="n">
        <v>343484</v>
      </c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  <c r="HH219" s="35"/>
      <c r="HI219" s="35"/>
      <c r="HJ219" s="35"/>
      <c r="HK219" s="35"/>
      <c r="HL219" s="35"/>
      <c r="HM219" s="35"/>
      <c r="HN219" s="35"/>
      <c r="HO219" s="35"/>
      <c r="HP219" s="35"/>
      <c r="HQ219" s="35"/>
      <c r="HR219" s="35"/>
      <c r="HS219" s="35"/>
      <c r="HT219" s="35"/>
      <c r="HU219" s="35"/>
      <c r="HV219" s="35"/>
      <c r="HW219" s="35"/>
      <c r="HX219" s="35"/>
      <c r="HY219" s="35"/>
      <c r="HZ219" s="35"/>
      <c r="IA219" s="35"/>
      <c r="IB219" s="35"/>
      <c r="IC219" s="35"/>
      <c r="ID219" s="35"/>
      <c r="IE219" s="35"/>
      <c r="IF219" s="35"/>
      <c r="IG219" s="35"/>
      <c r="IH219" s="35"/>
      <c r="II219" s="35"/>
      <c r="IJ219" s="35"/>
      <c r="IK219" s="35"/>
      <c r="IL219" s="35"/>
      <c r="IM219" s="35"/>
      <c r="IN219" s="35"/>
      <c r="IO219" s="35"/>
      <c r="IP219" s="35"/>
      <c r="IQ219" s="35"/>
      <c r="IR219" s="35"/>
      <c r="IS219" s="35"/>
      <c r="IT219" s="35"/>
      <c r="IU219" s="35"/>
      <c r="IV219" s="35"/>
      <c r="IW219" s="35"/>
    </row>
    <row r="220" customFormat="false" ht="15.75" hidden="false" customHeight="false" outlineLevel="2" collapsed="false">
      <c r="A220" s="29" t="n">
        <v>36733</v>
      </c>
      <c r="B220" s="30" t="s">
        <v>26</v>
      </c>
      <c r="C220" s="30" t="s">
        <v>19</v>
      </c>
      <c r="D220" s="30" t="s">
        <v>58</v>
      </c>
      <c r="E220" s="45" t="n">
        <v>521</v>
      </c>
      <c r="F220" s="45" t="n">
        <v>16151</v>
      </c>
      <c r="G220" s="33" t="n">
        <v>0</v>
      </c>
      <c r="H220" s="34" t="n">
        <f aca="false">IF(F220&gt;0,((F220*G220)*-1),((F220*G220)*-1))</f>
        <v>-0</v>
      </c>
      <c r="I220" s="48" t="n">
        <v>36739</v>
      </c>
      <c r="J220" s="35" t="n">
        <v>345126</v>
      </c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  <c r="HH220" s="35"/>
      <c r="HI220" s="35"/>
      <c r="HJ220" s="35"/>
      <c r="HK220" s="35"/>
      <c r="HL220" s="35"/>
      <c r="HM220" s="35"/>
      <c r="HN220" s="35"/>
      <c r="HO220" s="35"/>
      <c r="HP220" s="35"/>
      <c r="HQ220" s="35"/>
      <c r="HR220" s="35"/>
      <c r="HS220" s="35"/>
      <c r="HT220" s="35"/>
      <c r="HU220" s="35"/>
      <c r="HV220" s="35"/>
      <c r="HW220" s="35"/>
      <c r="HX220" s="35"/>
      <c r="HY220" s="35"/>
      <c r="HZ220" s="35"/>
      <c r="IA220" s="35"/>
      <c r="IB220" s="35"/>
      <c r="IC220" s="35"/>
      <c r="ID220" s="35"/>
      <c r="IE220" s="35"/>
      <c r="IF220" s="35"/>
      <c r="IG220" s="35"/>
      <c r="IH220" s="35"/>
      <c r="II220" s="35"/>
      <c r="IJ220" s="35"/>
      <c r="IK220" s="35"/>
      <c r="IL220" s="35"/>
      <c r="IM220" s="35"/>
      <c r="IN220" s="35"/>
      <c r="IO220" s="35"/>
      <c r="IP220" s="35"/>
      <c r="IQ220" s="35"/>
      <c r="IR220" s="35"/>
      <c r="IS220" s="35"/>
      <c r="IT220" s="35"/>
      <c r="IU220" s="35"/>
      <c r="IV220" s="35"/>
      <c r="IW220" s="35"/>
    </row>
    <row r="221" customFormat="false" ht="15.75" hidden="false" customHeight="false" outlineLevel="2" collapsed="false">
      <c r="A221" s="29" t="n">
        <v>36734</v>
      </c>
      <c r="B221" s="30" t="s">
        <v>26</v>
      </c>
      <c r="C221" s="30" t="s">
        <v>19</v>
      </c>
      <c r="D221" s="30" t="s">
        <v>58</v>
      </c>
      <c r="E221" s="45" t="n">
        <v>521</v>
      </c>
      <c r="F221" s="45" t="n">
        <v>16151</v>
      </c>
      <c r="G221" s="33" t="n">
        <v>0</v>
      </c>
      <c r="H221" s="34" t="n">
        <f aca="false">IF(F221&gt;0,((F221*G221)*-1),((F221*G221)*-1))</f>
        <v>-0</v>
      </c>
      <c r="I221" s="48" t="n">
        <v>36739</v>
      </c>
      <c r="J221" s="35" t="n">
        <v>346910</v>
      </c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  <c r="IS221" s="35"/>
      <c r="IT221" s="35"/>
      <c r="IU221" s="35"/>
      <c r="IV221" s="35"/>
      <c r="IW221" s="35"/>
    </row>
    <row r="222" customFormat="false" ht="15.75" hidden="false" customHeight="false" outlineLevel="2" collapsed="false">
      <c r="A222" s="29" t="n">
        <v>36738</v>
      </c>
      <c r="B222" s="30" t="s">
        <v>26</v>
      </c>
      <c r="C222" s="30" t="s">
        <v>19</v>
      </c>
      <c r="D222" s="30" t="s">
        <v>58</v>
      </c>
      <c r="E222" s="45" t="n">
        <v>1563</v>
      </c>
      <c r="F222" s="45" t="n">
        <v>48453</v>
      </c>
      <c r="G222" s="33" t="n">
        <v>0</v>
      </c>
      <c r="H222" s="34" t="n">
        <f aca="false">IF(F222&gt;0,((F222*G222)*-1),((F222*G222)*-1))</f>
        <v>-0</v>
      </c>
      <c r="I222" s="48" t="n">
        <v>36739</v>
      </c>
      <c r="J222" s="35" t="n">
        <v>340223</v>
      </c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  <c r="IS222" s="35"/>
      <c r="IT222" s="35"/>
      <c r="IU222" s="35"/>
      <c r="IV222" s="35"/>
      <c r="IW222" s="35"/>
    </row>
    <row r="223" customFormat="false" ht="15.75" hidden="false" customHeight="false" outlineLevel="1" collapsed="false">
      <c r="A223" s="29"/>
      <c r="B223" s="30"/>
      <c r="C223" s="30" t="s">
        <v>40</v>
      </c>
      <c r="D223" s="30"/>
      <c r="E223" s="45"/>
      <c r="F223" s="45" t="n">
        <f aca="false">SUBTOTAL(9,F200:F222)</f>
        <v>917068</v>
      </c>
      <c r="G223" s="33"/>
      <c r="H223" s="34" t="n">
        <f aca="false">SUBTOTAL(9,H200:H222)</f>
        <v>0</v>
      </c>
      <c r="I223" s="48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  <c r="IS223" s="35"/>
      <c r="IT223" s="35"/>
      <c r="IU223" s="35"/>
      <c r="IV223" s="35"/>
      <c r="IW223" s="35"/>
    </row>
    <row r="224" customFormat="false" ht="15.75" hidden="false" customHeight="false" outlineLevel="2" collapsed="false">
      <c r="A224" s="44" t="n">
        <v>36741</v>
      </c>
      <c r="B224" s="30" t="s">
        <v>26</v>
      </c>
      <c r="C224" s="30" t="s">
        <v>24</v>
      </c>
      <c r="D224" s="30" t="s">
        <v>58</v>
      </c>
      <c r="E224" s="45" t="n">
        <v>-10000</v>
      </c>
      <c r="F224" s="45" t="n">
        <v>-10000</v>
      </c>
      <c r="G224" s="46" t="n">
        <v>0</v>
      </c>
      <c r="H224" s="47" t="n">
        <f aca="false">IF(F224&gt;0,((F224*G224)*-1),((F224*G224)*-1))</f>
        <v>0</v>
      </c>
      <c r="I224" s="48" t="n">
        <v>36739</v>
      </c>
      <c r="J224" s="35" t="n">
        <v>355330</v>
      </c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  <c r="IS224" s="35"/>
      <c r="IT224" s="35"/>
      <c r="IU224" s="35"/>
      <c r="IV224" s="35"/>
      <c r="IW224" s="35"/>
    </row>
    <row r="225" customFormat="false" ht="15.75" hidden="false" customHeight="false" outlineLevel="2" collapsed="false">
      <c r="A225" s="44" t="n">
        <v>36741</v>
      </c>
      <c r="B225" s="30" t="s">
        <v>26</v>
      </c>
      <c r="C225" s="30" t="s">
        <v>24</v>
      </c>
      <c r="D225" s="30" t="s">
        <v>58</v>
      </c>
      <c r="E225" s="45" t="n">
        <v>-10000</v>
      </c>
      <c r="F225" s="45" t="n">
        <v>-10000</v>
      </c>
      <c r="G225" s="46" t="n">
        <v>0</v>
      </c>
      <c r="H225" s="47" t="n">
        <f aca="false">IF(F225&gt;0,((F225*G225)*-1),((F225*G225)*-1))</f>
        <v>0</v>
      </c>
      <c r="I225" s="48" t="n">
        <v>36739</v>
      </c>
      <c r="J225" s="35" t="n">
        <v>355334</v>
      </c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  <c r="IW225" s="35"/>
    </row>
    <row r="226" customFormat="false" ht="15.75" hidden="false" customHeight="false" outlineLevel="2" collapsed="false">
      <c r="A226" s="44" t="n">
        <v>36741</v>
      </c>
      <c r="B226" s="30" t="s">
        <v>26</v>
      </c>
      <c r="C226" s="30" t="s">
        <v>24</v>
      </c>
      <c r="D226" s="30" t="s">
        <v>58</v>
      </c>
      <c r="E226" s="45" t="n">
        <v>-10000</v>
      </c>
      <c r="F226" s="45" t="n">
        <v>-10000</v>
      </c>
      <c r="G226" s="46" t="n">
        <v>0</v>
      </c>
      <c r="H226" s="47" t="n">
        <f aca="false">IF(F226&gt;0,((F226*G226)*-1),((F226*G226)*-1))</f>
        <v>0</v>
      </c>
      <c r="I226" s="48" t="n">
        <v>36739</v>
      </c>
      <c r="J226" s="35" t="n">
        <v>355498</v>
      </c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  <c r="HH226" s="35"/>
      <c r="HI226" s="35"/>
      <c r="HJ226" s="35"/>
      <c r="HK226" s="35"/>
      <c r="HL226" s="35"/>
      <c r="HM226" s="35"/>
      <c r="HN226" s="35"/>
      <c r="HO226" s="35"/>
      <c r="HP226" s="35"/>
      <c r="HQ226" s="35"/>
      <c r="HR226" s="35"/>
      <c r="HS226" s="35"/>
      <c r="HT226" s="35"/>
      <c r="HU226" s="35"/>
      <c r="HV226" s="35"/>
      <c r="HW226" s="35"/>
      <c r="HX226" s="35"/>
      <c r="HY226" s="35"/>
      <c r="HZ226" s="35"/>
      <c r="IA226" s="35"/>
      <c r="IB226" s="35"/>
      <c r="IC226" s="35"/>
      <c r="ID226" s="35"/>
      <c r="IE226" s="35"/>
      <c r="IF226" s="35"/>
      <c r="IG226" s="35"/>
      <c r="IH226" s="35"/>
      <c r="II226" s="35"/>
      <c r="IJ226" s="35"/>
      <c r="IK226" s="35"/>
      <c r="IL226" s="35"/>
      <c r="IM226" s="35"/>
      <c r="IN226" s="35"/>
      <c r="IO226" s="35"/>
      <c r="IP226" s="35"/>
      <c r="IQ226" s="35"/>
      <c r="IR226" s="35"/>
      <c r="IS226" s="35"/>
      <c r="IT226" s="35"/>
      <c r="IU226" s="35"/>
      <c r="IV226" s="35"/>
      <c r="IW226" s="35"/>
    </row>
    <row r="227" customFormat="false" ht="15.75" hidden="false" customHeight="false" outlineLevel="2" collapsed="false">
      <c r="A227" s="44" t="n">
        <v>36742</v>
      </c>
      <c r="B227" s="30" t="s">
        <v>26</v>
      </c>
      <c r="C227" s="30" t="s">
        <v>24</v>
      </c>
      <c r="D227" s="30" t="s">
        <v>58</v>
      </c>
      <c r="E227" s="45" t="n">
        <v>-30000</v>
      </c>
      <c r="F227" s="45" t="n">
        <v>-30000</v>
      </c>
      <c r="G227" s="46" t="n">
        <v>0</v>
      </c>
      <c r="H227" s="47" t="n">
        <f aca="false">IF(F227&gt;0,((F227*G227)*-1),((F227*G227)*-1))</f>
        <v>0</v>
      </c>
      <c r="I227" s="48" t="n">
        <v>36739</v>
      </c>
      <c r="J227" s="35" t="n">
        <v>356735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  <c r="HH227" s="35"/>
      <c r="HI227" s="35"/>
      <c r="HJ227" s="35"/>
      <c r="HK227" s="35"/>
      <c r="HL227" s="35"/>
      <c r="HM227" s="35"/>
      <c r="HN227" s="35"/>
      <c r="HO227" s="35"/>
      <c r="HP227" s="35"/>
      <c r="HQ227" s="35"/>
      <c r="HR227" s="35"/>
      <c r="HS227" s="35"/>
      <c r="HT227" s="35"/>
      <c r="HU227" s="35"/>
      <c r="HV227" s="35"/>
      <c r="HW227" s="35"/>
      <c r="HX227" s="35"/>
      <c r="HY227" s="35"/>
      <c r="HZ227" s="35"/>
      <c r="IA227" s="35"/>
      <c r="IB227" s="35"/>
      <c r="IC227" s="35"/>
      <c r="ID227" s="35"/>
      <c r="IE227" s="35"/>
      <c r="IF227" s="35"/>
      <c r="IG227" s="35"/>
      <c r="IH227" s="35"/>
      <c r="II227" s="35"/>
      <c r="IJ227" s="35"/>
      <c r="IK227" s="35"/>
      <c r="IL227" s="35"/>
      <c r="IM227" s="35"/>
      <c r="IN227" s="35"/>
      <c r="IO227" s="35"/>
      <c r="IP227" s="35"/>
      <c r="IQ227" s="35"/>
      <c r="IR227" s="35"/>
      <c r="IS227" s="35"/>
      <c r="IT227" s="35"/>
      <c r="IU227" s="35"/>
      <c r="IV227" s="35"/>
      <c r="IW227" s="35"/>
    </row>
    <row r="228" customFormat="false" ht="15.75" hidden="false" customHeight="false" outlineLevel="2" collapsed="false">
      <c r="A228" s="44" t="n">
        <v>36742</v>
      </c>
      <c r="B228" s="30" t="s">
        <v>26</v>
      </c>
      <c r="C228" s="30" t="s">
        <v>24</v>
      </c>
      <c r="D228" s="30" t="s">
        <v>58</v>
      </c>
      <c r="E228" s="45" t="n">
        <v>-15000</v>
      </c>
      <c r="F228" s="45" t="n">
        <v>-15000</v>
      </c>
      <c r="G228" s="46" t="n">
        <v>0</v>
      </c>
      <c r="H228" s="47" t="n">
        <f aca="false">IF(F228&gt;0,((F228*G228)*-1),((F228*G228)*-1))</f>
        <v>0</v>
      </c>
      <c r="I228" s="48" t="n">
        <v>36739</v>
      </c>
      <c r="J228" s="35" t="n">
        <v>356736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  <c r="HH228" s="35"/>
      <c r="HI228" s="35"/>
      <c r="HJ228" s="35"/>
      <c r="HK228" s="35"/>
      <c r="HL228" s="35"/>
      <c r="HM228" s="35"/>
      <c r="HN228" s="35"/>
      <c r="HO228" s="35"/>
      <c r="HP228" s="35"/>
      <c r="HQ228" s="35"/>
      <c r="HR228" s="35"/>
      <c r="HS228" s="35"/>
      <c r="HT228" s="35"/>
      <c r="HU228" s="35"/>
      <c r="HV228" s="35"/>
      <c r="HW228" s="35"/>
      <c r="HX228" s="35"/>
      <c r="HY228" s="35"/>
      <c r="HZ228" s="35"/>
      <c r="IA228" s="35"/>
      <c r="IB228" s="35"/>
      <c r="IC228" s="35"/>
      <c r="ID228" s="35"/>
      <c r="IE228" s="35"/>
      <c r="IF228" s="35"/>
      <c r="IG228" s="35"/>
      <c r="IH228" s="35"/>
      <c r="II228" s="35"/>
      <c r="IJ228" s="35"/>
      <c r="IK228" s="35"/>
      <c r="IL228" s="35"/>
      <c r="IM228" s="35"/>
      <c r="IN228" s="35"/>
      <c r="IO228" s="35"/>
      <c r="IP228" s="35"/>
      <c r="IQ228" s="35"/>
      <c r="IR228" s="35"/>
      <c r="IS228" s="35"/>
      <c r="IT228" s="35"/>
      <c r="IU228" s="35"/>
      <c r="IV228" s="35"/>
      <c r="IW228" s="35"/>
    </row>
    <row r="229" customFormat="false" ht="15.75" hidden="false" customHeight="false" outlineLevel="2" collapsed="false">
      <c r="A229" s="44" t="n">
        <v>36745</v>
      </c>
      <c r="B229" s="30" t="s">
        <v>26</v>
      </c>
      <c r="C229" s="30" t="s">
        <v>24</v>
      </c>
      <c r="D229" s="30" t="s">
        <v>58</v>
      </c>
      <c r="E229" s="45" t="n">
        <v>-10000</v>
      </c>
      <c r="F229" s="45" t="n">
        <v>-10000</v>
      </c>
      <c r="G229" s="46" t="n">
        <v>0</v>
      </c>
      <c r="H229" s="47" t="n">
        <f aca="false">IF(F229&gt;0,((F229*G229)*-1),((F229*G229)*-1))</f>
        <v>0</v>
      </c>
      <c r="I229" s="48" t="n">
        <v>36739</v>
      </c>
      <c r="J229" s="35" t="n">
        <v>358132</v>
      </c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  <c r="EW229" s="35"/>
      <c r="EX229" s="35"/>
      <c r="EY229" s="35"/>
      <c r="EZ229" s="35"/>
      <c r="FA229" s="35"/>
      <c r="FB229" s="35"/>
      <c r="FC229" s="35"/>
      <c r="FD229" s="35"/>
      <c r="FE229" s="35"/>
      <c r="FF229" s="35"/>
      <c r="FG229" s="35"/>
      <c r="FH229" s="35"/>
      <c r="FI229" s="35"/>
      <c r="FJ229" s="35"/>
      <c r="FK229" s="35"/>
      <c r="FL229" s="35"/>
      <c r="FM229" s="35"/>
      <c r="FN229" s="35"/>
      <c r="FO229" s="35"/>
      <c r="FP229" s="35"/>
      <c r="FQ229" s="35"/>
      <c r="FR229" s="35"/>
      <c r="FS229" s="35"/>
      <c r="FT229" s="35"/>
      <c r="FU229" s="35"/>
      <c r="FV229" s="35"/>
      <c r="FW229" s="35"/>
      <c r="FX229" s="35"/>
      <c r="FY229" s="35"/>
      <c r="FZ229" s="35"/>
      <c r="GA229" s="35"/>
      <c r="GB229" s="35"/>
      <c r="GC229" s="35"/>
      <c r="GD229" s="35"/>
      <c r="GE229" s="35"/>
      <c r="GF229" s="35"/>
      <c r="GG229" s="35"/>
      <c r="GH229" s="35"/>
      <c r="GI229" s="35"/>
      <c r="GJ229" s="35"/>
      <c r="GK229" s="35"/>
      <c r="GL229" s="35"/>
      <c r="GM229" s="35"/>
      <c r="GN229" s="35"/>
      <c r="GO229" s="35"/>
      <c r="GP229" s="35"/>
      <c r="GQ229" s="35"/>
      <c r="GR229" s="35"/>
      <c r="GS229" s="35"/>
      <c r="GT229" s="35"/>
      <c r="GU229" s="35"/>
      <c r="GV229" s="35"/>
      <c r="GW229" s="35"/>
      <c r="GX229" s="35"/>
      <c r="GY229" s="35"/>
      <c r="GZ229" s="35"/>
      <c r="HA229" s="35"/>
      <c r="HB229" s="35"/>
      <c r="HC229" s="35"/>
      <c r="HD229" s="35"/>
      <c r="HE229" s="35"/>
      <c r="HF229" s="35"/>
      <c r="HG229" s="35"/>
      <c r="HH229" s="35"/>
      <c r="HI229" s="35"/>
      <c r="HJ229" s="35"/>
      <c r="HK229" s="35"/>
      <c r="HL229" s="35"/>
      <c r="HM229" s="35"/>
      <c r="HN229" s="35"/>
      <c r="HO229" s="35"/>
      <c r="HP229" s="35"/>
      <c r="HQ229" s="35"/>
      <c r="HR229" s="35"/>
      <c r="HS229" s="35"/>
      <c r="HT229" s="35"/>
      <c r="HU229" s="35"/>
      <c r="HV229" s="35"/>
      <c r="HW229" s="35"/>
      <c r="HX229" s="35"/>
      <c r="HY229" s="35"/>
      <c r="HZ229" s="35"/>
      <c r="IA229" s="35"/>
      <c r="IB229" s="35"/>
      <c r="IC229" s="35"/>
      <c r="ID229" s="35"/>
      <c r="IE229" s="35"/>
      <c r="IF229" s="35"/>
      <c r="IG229" s="35"/>
      <c r="IH229" s="35"/>
      <c r="II229" s="35"/>
      <c r="IJ229" s="35"/>
      <c r="IK229" s="35"/>
      <c r="IL229" s="35"/>
      <c r="IM229" s="35"/>
      <c r="IN229" s="35"/>
      <c r="IO229" s="35"/>
      <c r="IP229" s="35"/>
      <c r="IQ229" s="35"/>
      <c r="IR229" s="35"/>
      <c r="IS229" s="35"/>
      <c r="IT229" s="35"/>
      <c r="IU229" s="35"/>
      <c r="IV229" s="35"/>
      <c r="IW229" s="35"/>
    </row>
    <row r="230" customFormat="false" ht="15.75" hidden="false" customHeight="false" outlineLevel="2" collapsed="false">
      <c r="A230" s="44" t="n">
        <v>36745</v>
      </c>
      <c r="B230" s="30" t="s">
        <v>26</v>
      </c>
      <c r="C230" s="30" t="s">
        <v>24</v>
      </c>
      <c r="D230" s="30" t="s">
        <v>58</v>
      </c>
      <c r="E230" s="45" t="n">
        <v>-10000</v>
      </c>
      <c r="F230" s="45" t="n">
        <v>-10000</v>
      </c>
      <c r="G230" s="46" t="n">
        <v>0</v>
      </c>
      <c r="H230" s="47" t="n">
        <f aca="false">IF(F230&gt;0,((F230*G230)*-1),((F230*G230)*-1))</f>
        <v>0</v>
      </c>
      <c r="I230" s="48" t="n">
        <v>36739</v>
      </c>
      <c r="J230" s="35" t="n">
        <v>358133</v>
      </c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  <c r="EW230" s="35"/>
      <c r="EX230" s="35"/>
      <c r="EY230" s="35"/>
      <c r="EZ230" s="35"/>
      <c r="FA230" s="35"/>
      <c r="FB230" s="35"/>
      <c r="FC230" s="35"/>
      <c r="FD230" s="35"/>
      <c r="FE230" s="35"/>
      <c r="FF230" s="35"/>
      <c r="FG230" s="35"/>
      <c r="FH230" s="35"/>
      <c r="FI230" s="35"/>
      <c r="FJ230" s="35"/>
      <c r="FK230" s="35"/>
      <c r="FL230" s="35"/>
      <c r="FM230" s="35"/>
      <c r="FN230" s="35"/>
      <c r="FO230" s="35"/>
      <c r="FP230" s="35"/>
      <c r="FQ230" s="35"/>
      <c r="FR230" s="35"/>
      <c r="FS230" s="35"/>
      <c r="FT230" s="35"/>
      <c r="FU230" s="35"/>
      <c r="FV230" s="35"/>
      <c r="FW230" s="35"/>
      <c r="FX230" s="35"/>
      <c r="FY230" s="35"/>
      <c r="FZ230" s="35"/>
      <c r="GA230" s="35"/>
      <c r="GB230" s="35"/>
      <c r="GC230" s="35"/>
      <c r="GD230" s="35"/>
      <c r="GE230" s="35"/>
      <c r="GF230" s="35"/>
      <c r="GG230" s="35"/>
      <c r="GH230" s="35"/>
      <c r="GI230" s="35"/>
      <c r="GJ230" s="35"/>
      <c r="GK230" s="35"/>
      <c r="GL230" s="35"/>
      <c r="GM230" s="35"/>
      <c r="GN230" s="35"/>
      <c r="GO230" s="35"/>
      <c r="GP230" s="35"/>
      <c r="GQ230" s="35"/>
      <c r="GR230" s="35"/>
      <c r="GS230" s="35"/>
      <c r="GT230" s="35"/>
      <c r="GU230" s="35"/>
      <c r="GV230" s="35"/>
      <c r="GW230" s="35"/>
      <c r="GX230" s="35"/>
      <c r="GY230" s="35"/>
      <c r="GZ230" s="35"/>
      <c r="HA230" s="35"/>
      <c r="HB230" s="35"/>
      <c r="HC230" s="35"/>
      <c r="HD230" s="35"/>
      <c r="HE230" s="35"/>
      <c r="HF230" s="35"/>
      <c r="HG230" s="35"/>
      <c r="HH230" s="35"/>
      <c r="HI230" s="35"/>
      <c r="HJ230" s="35"/>
      <c r="HK230" s="35"/>
      <c r="HL230" s="35"/>
      <c r="HM230" s="35"/>
      <c r="HN230" s="35"/>
      <c r="HO230" s="35"/>
      <c r="HP230" s="35"/>
      <c r="HQ230" s="35"/>
      <c r="HR230" s="35"/>
      <c r="HS230" s="35"/>
      <c r="HT230" s="35"/>
      <c r="HU230" s="35"/>
      <c r="HV230" s="35"/>
      <c r="HW230" s="35"/>
      <c r="HX230" s="35"/>
      <c r="HY230" s="35"/>
      <c r="HZ230" s="35"/>
      <c r="IA230" s="35"/>
      <c r="IB230" s="35"/>
      <c r="IC230" s="35"/>
      <c r="ID230" s="35"/>
      <c r="IE230" s="35"/>
      <c r="IF230" s="35"/>
      <c r="IG230" s="35"/>
      <c r="IH230" s="35"/>
      <c r="II230" s="35"/>
      <c r="IJ230" s="35"/>
      <c r="IK230" s="35"/>
      <c r="IL230" s="35"/>
      <c r="IM230" s="35"/>
      <c r="IN230" s="35"/>
      <c r="IO230" s="35"/>
      <c r="IP230" s="35"/>
      <c r="IQ230" s="35"/>
      <c r="IR230" s="35"/>
      <c r="IS230" s="35"/>
      <c r="IT230" s="35"/>
      <c r="IU230" s="35"/>
      <c r="IV230" s="35"/>
      <c r="IW230" s="35"/>
    </row>
    <row r="231" customFormat="false" ht="15.75" hidden="false" customHeight="false" outlineLevel="2" collapsed="false">
      <c r="A231" s="44" t="n">
        <v>36745</v>
      </c>
      <c r="B231" s="30" t="s">
        <v>26</v>
      </c>
      <c r="C231" s="30" t="s">
        <v>24</v>
      </c>
      <c r="D231" s="30" t="s">
        <v>58</v>
      </c>
      <c r="E231" s="45" t="n">
        <v>-5000</v>
      </c>
      <c r="F231" s="45" t="n">
        <v>-5000</v>
      </c>
      <c r="G231" s="46" t="n">
        <v>0</v>
      </c>
      <c r="H231" s="47" t="n">
        <f aca="false">IF(F231&gt;0,((F231*G231)*-1),((F231*G231)*-1))</f>
        <v>0</v>
      </c>
      <c r="I231" s="48" t="n">
        <v>36739</v>
      </c>
      <c r="J231" s="35" t="n">
        <v>358134</v>
      </c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  <c r="GO231" s="35"/>
      <c r="GP231" s="35"/>
      <c r="GQ231" s="35"/>
      <c r="GR231" s="35"/>
      <c r="GS231" s="35"/>
      <c r="GT231" s="35"/>
      <c r="GU231" s="35"/>
      <c r="GV231" s="35"/>
      <c r="GW231" s="35"/>
      <c r="GX231" s="35"/>
      <c r="GY231" s="35"/>
      <c r="GZ231" s="35"/>
      <c r="HA231" s="35"/>
      <c r="HB231" s="35"/>
      <c r="HC231" s="35"/>
      <c r="HD231" s="35"/>
      <c r="HE231" s="35"/>
      <c r="HF231" s="35"/>
      <c r="HG231" s="35"/>
      <c r="HH231" s="35"/>
      <c r="HI231" s="35"/>
      <c r="HJ231" s="35"/>
      <c r="HK231" s="35"/>
      <c r="HL231" s="35"/>
      <c r="HM231" s="35"/>
      <c r="HN231" s="35"/>
      <c r="HO231" s="35"/>
      <c r="HP231" s="35"/>
      <c r="HQ231" s="35"/>
      <c r="HR231" s="35"/>
      <c r="HS231" s="35"/>
      <c r="HT231" s="35"/>
      <c r="HU231" s="35"/>
      <c r="HV231" s="35"/>
      <c r="HW231" s="35"/>
      <c r="HX231" s="35"/>
      <c r="HY231" s="35"/>
      <c r="HZ231" s="35"/>
      <c r="IA231" s="35"/>
      <c r="IB231" s="35"/>
      <c r="IC231" s="35"/>
      <c r="ID231" s="35"/>
      <c r="IE231" s="35"/>
      <c r="IF231" s="35"/>
      <c r="IG231" s="35"/>
      <c r="IH231" s="35"/>
      <c r="II231" s="35"/>
      <c r="IJ231" s="35"/>
      <c r="IK231" s="35"/>
      <c r="IL231" s="35"/>
      <c r="IM231" s="35"/>
      <c r="IN231" s="35"/>
      <c r="IO231" s="35"/>
      <c r="IP231" s="35"/>
      <c r="IQ231" s="35"/>
      <c r="IR231" s="35"/>
      <c r="IS231" s="35"/>
      <c r="IT231" s="35"/>
      <c r="IU231" s="35"/>
      <c r="IV231" s="35"/>
      <c r="IW231" s="35"/>
    </row>
    <row r="232" customFormat="false" ht="15.75" hidden="false" customHeight="false" outlineLevel="2" collapsed="false">
      <c r="A232" s="44" t="n">
        <v>36749</v>
      </c>
      <c r="B232" s="30" t="s">
        <v>26</v>
      </c>
      <c r="C232" s="30" t="s">
        <v>24</v>
      </c>
      <c r="D232" s="30" t="s">
        <v>58</v>
      </c>
      <c r="E232" s="45" t="n">
        <v>-4045</v>
      </c>
      <c r="F232" s="45" t="n">
        <v>-4045</v>
      </c>
      <c r="G232" s="46" t="n">
        <v>0</v>
      </c>
      <c r="H232" s="47" t="n">
        <f aca="false">IF(F232&gt;0,((F232*G232)*-1),((F232*G232)*-1))</f>
        <v>0</v>
      </c>
      <c r="I232" s="48" t="n">
        <v>36739</v>
      </c>
      <c r="J232" s="35" t="n">
        <v>363476</v>
      </c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  <c r="EW232" s="35"/>
      <c r="EX232" s="35"/>
      <c r="EY232" s="35"/>
      <c r="EZ232" s="35"/>
      <c r="FA232" s="35"/>
      <c r="FB232" s="35"/>
      <c r="FC232" s="35"/>
      <c r="FD232" s="35"/>
      <c r="FE232" s="35"/>
      <c r="FF232" s="35"/>
      <c r="FG232" s="35"/>
      <c r="FH232" s="35"/>
      <c r="FI232" s="35"/>
      <c r="FJ232" s="35"/>
      <c r="FK232" s="35"/>
      <c r="FL232" s="35"/>
      <c r="FM232" s="35"/>
      <c r="FN232" s="35"/>
      <c r="FO232" s="35"/>
      <c r="FP232" s="35"/>
      <c r="FQ232" s="35"/>
      <c r="FR232" s="35"/>
      <c r="FS232" s="35"/>
      <c r="FT232" s="35"/>
      <c r="FU232" s="35"/>
      <c r="FV232" s="35"/>
      <c r="FW232" s="35"/>
      <c r="FX232" s="35"/>
      <c r="FY232" s="35"/>
      <c r="FZ232" s="35"/>
      <c r="GA232" s="35"/>
      <c r="GB232" s="35"/>
      <c r="GC232" s="35"/>
      <c r="GD232" s="35"/>
      <c r="GE232" s="35"/>
      <c r="GF232" s="35"/>
      <c r="GG232" s="35"/>
      <c r="GH232" s="35"/>
      <c r="GI232" s="35"/>
      <c r="GJ232" s="35"/>
      <c r="GK232" s="35"/>
      <c r="GL232" s="35"/>
      <c r="GM232" s="35"/>
      <c r="GN232" s="35"/>
      <c r="GO232" s="35"/>
      <c r="GP232" s="35"/>
      <c r="GQ232" s="35"/>
      <c r="GR232" s="35"/>
      <c r="GS232" s="35"/>
      <c r="GT232" s="35"/>
      <c r="GU232" s="35"/>
      <c r="GV232" s="35"/>
      <c r="GW232" s="35"/>
      <c r="GX232" s="35"/>
      <c r="GY232" s="35"/>
      <c r="GZ232" s="35"/>
      <c r="HA232" s="35"/>
      <c r="HB232" s="35"/>
      <c r="HC232" s="35"/>
      <c r="HD232" s="35"/>
      <c r="HE232" s="35"/>
      <c r="HF232" s="35"/>
      <c r="HG232" s="35"/>
      <c r="HH232" s="35"/>
      <c r="HI232" s="35"/>
      <c r="HJ232" s="35"/>
      <c r="HK232" s="35"/>
      <c r="HL232" s="35"/>
      <c r="HM232" s="35"/>
      <c r="HN232" s="35"/>
      <c r="HO232" s="35"/>
      <c r="HP232" s="35"/>
      <c r="HQ232" s="35"/>
      <c r="HR232" s="35"/>
      <c r="HS232" s="35"/>
      <c r="HT232" s="35"/>
      <c r="HU232" s="35"/>
      <c r="HV232" s="35"/>
      <c r="HW232" s="35"/>
      <c r="HX232" s="35"/>
      <c r="HY232" s="35"/>
      <c r="HZ232" s="35"/>
      <c r="IA232" s="35"/>
      <c r="IB232" s="35"/>
      <c r="IC232" s="35"/>
      <c r="ID232" s="35"/>
      <c r="IE232" s="35"/>
      <c r="IF232" s="35"/>
      <c r="IG232" s="35"/>
      <c r="IH232" s="35"/>
      <c r="II232" s="35"/>
      <c r="IJ232" s="35"/>
      <c r="IK232" s="35"/>
      <c r="IL232" s="35"/>
      <c r="IM232" s="35"/>
      <c r="IN232" s="35"/>
      <c r="IO232" s="35"/>
      <c r="IP232" s="35"/>
      <c r="IQ232" s="35"/>
      <c r="IR232" s="35"/>
      <c r="IS232" s="35"/>
      <c r="IT232" s="35"/>
      <c r="IU232" s="35"/>
      <c r="IV232" s="35"/>
      <c r="IW232" s="35"/>
    </row>
    <row r="233" customFormat="false" ht="15.75" hidden="false" customHeight="false" outlineLevel="2" collapsed="false">
      <c r="A233" s="44" t="n">
        <v>36759</v>
      </c>
      <c r="B233" s="30" t="s">
        <v>26</v>
      </c>
      <c r="C233" s="30" t="s">
        <v>24</v>
      </c>
      <c r="D233" s="30" t="s">
        <v>58</v>
      </c>
      <c r="E233" s="45" t="n">
        <v>-10000</v>
      </c>
      <c r="F233" s="45" t="n">
        <v>-10000</v>
      </c>
      <c r="G233" s="46" t="n">
        <v>0</v>
      </c>
      <c r="H233" s="47" t="n">
        <f aca="false">IF(F233&gt;0,((F233*G233)*-1),((F233*G233)*-1))</f>
        <v>0</v>
      </c>
      <c r="I233" s="48" t="n">
        <v>36739</v>
      </c>
      <c r="J233" s="35" t="n">
        <v>372079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  <c r="EW233" s="35"/>
      <c r="EX233" s="35"/>
      <c r="EY233" s="35"/>
      <c r="EZ233" s="35"/>
      <c r="FA233" s="35"/>
      <c r="FB233" s="35"/>
      <c r="FC233" s="35"/>
      <c r="FD233" s="35"/>
      <c r="FE233" s="35"/>
      <c r="FF233" s="35"/>
      <c r="FG233" s="35"/>
      <c r="FH233" s="35"/>
      <c r="FI233" s="35"/>
      <c r="FJ233" s="35"/>
      <c r="FK233" s="35"/>
      <c r="FL233" s="35"/>
      <c r="FM233" s="35"/>
      <c r="FN233" s="35"/>
      <c r="FO233" s="35"/>
      <c r="FP233" s="35"/>
      <c r="FQ233" s="35"/>
      <c r="FR233" s="35"/>
      <c r="FS233" s="35"/>
      <c r="FT233" s="35"/>
      <c r="FU233" s="35"/>
      <c r="FV233" s="35"/>
      <c r="FW233" s="35"/>
      <c r="FX233" s="35"/>
      <c r="FY233" s="35"/>
      <c r="FZ233" s="35"/>
      <c r="GA233" s="35"/>
      <c r="GB233" s="35"/>
      <c r="GC233" s="35"/>
      <c r="GD233" s="35"/>
      <c r="GE233" s="35"/>
      <c r="GF233" s="35"/>
      <c r="GG233" s="35"/>
      <c r="GH233" s="35"/>
      <c r="GI233" s="35"/>
      <c r="GJ233" s="35"/>
      <c r="GK233" s="35"/>
      <c r="GL233" s="35"/>
      <c r="GM233" s="35"/>
      <c r="GN233" s="35"/>
      <c r="GO233" s="35"/>
      <c r="GP233" s="35"/>
      <c r="GQ233" s="35"/>
      <c r="GR233" s="35"/>
      <c r="GS233" s="35"/>
      <c r="GT233" s="35"/>
      <c r="GU233" s="35"/>
      <c r="GV233" s="35"/>
      <c r="GW233" s="35"/>
      <c r="GX233" s="35"/>
      <c r="GY233" s="35"/>
      <c r="GZ233" s="35"/>
      <c r="HA233" s="35"/>
      <c r="HB233" s="35"/>
      <c r="HC233" s="35"/>
      <c r="HD233" s="35"/>
      <c r="HE233" s="35"/>
      <c r="HF233" s="35"/>
      <c r="HG233" s="35"/>
      <c r="HH233" s="35"/>
      <c r="HI233" s="35"/>
      <c r="HJ233" s="35"/>
      <c r="HK233" s="35"/>
      <c r="HL233" s="35"/>
      <c r="HM233" s="35"/>
      <c r="HN233" s="35"/>
      <c r="HO233" s="35"/>
      <c r="HP233" s="35"/>
      <c r="HQ233" s="35"/>
      <c r="HR233" s="35"/>
      <c r="HS233" s="35"/>
      <c r="HT233" s="35"/>
      <c r="HU233" s="35"/>
      <c r="HV233" s="35"/>
      <c r="HW233" s="35"/>
      <c r="HX233" s="35"/>
      <c r="HY233" s="35"/>
      <c r="HZ233" s="35"/>
      <c r="IA233" s="35"/>
      <c r="IB233" s="35"/>
      <c r="IC233" s="35"/>
      <c r="ID233" s="35"/>
      <c r="IE233" s="35"/>
      <c r="IF233" s="35"/>
      <c r="IG233" s="35"/>
      <c r="IH233" s="35"/>
      <c r="II233" s="35"/>
      <c r="IJ233" s="35"/>
      <c r="IK233" s="35"/>
      <c r="IL233" s="35"/>
      <c r="IM233" s="35"/>
      <c r="IN233" s="35"/>
      <c r="IO233" s="35"/>
      <c r="IP233" s="35"/>
      <c r="IQ233" s="35"/>
      <c r="IR233" s="35"/>
      <c r="IS233" s="35"/>
      <c r="IT233" s="35"/>
      <c r="IU233" s="35"/>
      <c r="IV233" s="35"/>
      <c r="IW233" s="35"/>
    </row>
    <row r="234" customFormat="false" ht="15.75" hidden="false" customHeight="false" outlineLevel="2" collapsed="false">
      <c r="A234" s="44" t="n">
        <v>36759</v>
      </c>
      <c r="B234" s="30" t="s">
        <v>26</v>
      </c>
      <c r="C234" s="30" t="s">
        <v>24</v>
      </c>
      <c r="D234" s="30" t="s">
        <v>58</v>
      </c>
      <c r="E234" s="45" t="n">
        <v>-10000</v>
      </c>
      <c r="F234" s="45" t="n">
        <v>-10000</v>
      </c>
      <c r="G234" s="46" t="n">
        <v>0</v>
      </c>
      <c r="H234" s="47" t="n">
        <f aca="false">IF(F234&gt;0,((F234*G234)*-1),((F234*G234)*-1))</f>
        <v>0</v>
      </c>
      <c r="I234" s="48" t="n">
        <v>36739</v>
      </c>
      <c r="J234" s="35" t="n">
        <v>372079</v>
      </c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  <c r="IT234" s="35"/>
      <c r="IU234" s="35"/>
      <c r="IV234" s="35"/>
      <c r="IW234" s="35"/>
    </row>
    <row r="235" customFormat="false" ht="15.75" hidden="false" customHeight="false" outlineLevel="2" collapsed="false">
      <c r="A235" s="44" t="n">
        <v>36759</v>
      </c>
      <c r="B235" s="30" t="s">
        <v>26</v>
      </c>
      <c r="C235" s="30" t="s">
        <v>24</v>
      </c>
      <c r="D235" s="30" t="s">
        <v>58</v>
      </c>
      <c r="E235" s="45" t="n">
        <v>-10000</v>
      </c>
      <c r="F235" s="45" t="n">
        <v>-10000</v>
      </c>
      <c r="G235" s="46" t="n">
        <v>0</v>
      </c>
      <c r="H235" s="47" t="n">
        <f aca="false">IF(F235&gt;0,((F235*G235)*-1),((F235*G235)*-1))</f>
        <v>0</v>
      </c>
      <c r="I235" s="48" t="n">
        <v>36739</v>
      </c>
      <c r="J235" s="35" t="n">
        <v>372079</v>
      </c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  <c r="IT235" s="35"/>
      <c r="IU235" s="35"/>
      <c r="IV235" s="35"/>
      <c r="IW235" s="35"/>
    </row>
    <row r="236" customFormat="false" ht="15.75" hidden="false" customHeight="false" outlineLevel="2" collapsed="false">
      <c r="A236" s="44" t="n">
        <v>36760</v>
      </c>
      <c r="B236" s="30" t="s">
        <v>26</v>
      </c>
      <c r="C236" s="30" t="s">
        <v>24</v>
      </c>
      <c r="D236" s="30" t="s">
        <v>58</v>
      </c>
      <c r="E236" s="45" t="n">
        <v>-10000</v>
      </c>
      <c r="F236" s="45" t="n">
        <v>-10000</v>
      </c>
      <c r="G236" s="46" t="n">
        <v>0</v>
      </c>
      <c r="H236" s="47" t="n">
        <f aca="false">IF(F236&gt;0,((F236*G236)*-1),((F236*G236)*-1))</f>
        <v>0</v>
      </c>
      <c r="I236" s="48" t="n">
        <v>36739</v>
      </c>
      <c r="J236" s="35" t="n">
        <v>373988</v>
      </c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  <c r="IT236" s="35"/>
      <c r="IU236" s="35"/>
      <c r="IV236" s="35"/>
      <c r="IW236" s="35"/>
    </row>
    <row r="237" customFormat="false" ht="15.75" hidden="false" customHeight="false" outlineLevel="2" collapsed="false">
      <c r="A237" s="44" t="n">
        <v>36760</v>
      </c>
      <c r="B237" s="30" t="s">
        <v>26</v>
      </c>
      <c r="C237" s="30" t="s">
        <v>24</v>
      </c>
      <c r="D237" s="30" t="s">
        <v>58</v>
      </c>
      <c r="E237" s="45" t="n">
        <v>-10000</v>
      </c>
      <c r="F237" s="45" t="n">
        <v>-10000</v>
      </c>
      <c r="G237" s="46" t="n">
        <v>0</v>
      </c>
      <c r="H237" s="47" t="n">
        <f aca="false">IF(F237&gt;0,((F237*G237)*-1),((F237*G237)*-1))</f>
        <v>0</v>
      </c>
      <c r="I237" s="48" t="n">
        <v>36739</v>
      </c>
      <c r="J237" s="35" t="n">
        <v>373988</v>
      </c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  <c r="IT237" s="35"/>
      <c r="IU237" s="35"/>
      <c r="IV237" s="35"/>
      <c r="IW237" s="35"/>
    </row>
    <row r="238" customFormat="false" ht="15.75" hidden="false" customHeight="false" outlineLevel="2" collapsed="false">
      <c r="A238" s="44" t="n">
        <v>36760</v>
      </c>
      <c r="B238" s="30" t="s">
        <v>26</v>
      </c>
      <c r="C238" s="30" t="s">
        <v>24</v>
      </c>
      <c r="D238" s="30" t="s">
        <v>58</v>
      </c>
      <c r="E238" s="45" t="n">
        <v>-10000</v>
      </c>
      <c r="F238" s="45" t="n">
        <v>-10000</v>
      </c>
      <c r="G238" s="46" t="n">
        <v>0</v>
      </c>
      <c r="H238" s="47" t="n">
        <f aca="false">IF(F238&gt;0,((F238*G238)*-1),((F238*G238)*-1))</f>
        <v>0</v>
      </c>
      <c r="I238" s="48" t="n">
        <v>36739</v>
      </c>
      <c r="J238" s="35" t="n">
        <v>373988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  <c r="IT238" s="35"/>
      <c r="IU238" s="35"/>
      <c r="IV238" s="35"/>
      <c r="IW238" s="35"/>
    </row>
    <row r="239" customFormat="false" ht="15.75" hidden="false" customHeight="false" outlineLevel="2" collapsed="false">
      <c r="A239" s="44" t="n">
        <v>36761</v>
      </c>
      <c r="B239" s="30" t="s">
        <v>26</v>
      </c>
      <c r="C239" s="30" t="s">
        <v>24</v>
      </c>
      <c r="D239" s="30" t="s">
        <v>58</v>
      </c>
      <c r="E239" s="45" t="n">
        <v>-2000</v>
      </c>
      <c r="F239" s="45" t="n">
        <v>-2000</v>
      </c>
      <c r="G239" s="46" t="n">
        <v>0</v>
      </c>
      <c r="H239" s="47" t="n">
        <f aca="false">IF(F239&gt;0,((F239*G239)*-1),((F239*G239)*-1))</f>
        <v>0</v>
      </c>
      <c r="I239" s="48" t="n">
        <v>36739</v>
      </c>
      <c r="J239" s="35" t="n">
        <v>375505</v>
      </c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  <c r="IT239" s="35"/>
      <c r="IU239" s="35"/>
      <c r="IV239" s="35"/>
      <c r="IW239" s="35"/>
    </row>
    <row r="240" customFormat="false" ht="15.75" hidden="false" customHeight="false" outlineLevel="2" collapsed="false">
      <c r="A240" s="44" t="n">
        <v>36761</v>
      </c>
      <c r="B240" s="30" t="s">
        <v>26</v>
      </c>
      <c r="C240" s="30" t="s">
        <v>24</v>
      </c>
      <c r="D240" s="30" t="s">
        <v>58</v>
      </c>
      <c r="E240" s="45" t="n">
        <v>-10000</v>
      </c>
      <c r="F240" s="45" t="n">
        <v>-10000</v>
      </c>
      <c r="G240" s="46" t="n">
        <v>0</v>
      </c>
      <c r="H240" s="47" t="n">
        <f aca="false">IF(F240&gt;0,((F240*G240)*-1),((F240*G240)*-1))</f>
        <v>0</v>
      </c>
      <c r="I240" s="48" t="n">
        <v>36739</v>
      </c>
      <c r="J240" s="35" t="n">
        <v>375506</v>
      </c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  <c r="IT240" s="35"/>
      <c r="IU240" s="35"/>
      <c r="IV240" s="35"/>
      <c r="IW240" s="35"/>
    </row>
    <row r="241" customFormat="false" ht="15.75" hidden="false" customHeight="false" outlineLevel="2" collapsed="false">
      <c r="A241" s="44" t="n">
        <v>36761</v>
      </c>
      <c r="B241" s="30" t="s">
        <v>26</v>
      </c>
      <c r="C241" s="30" t="s">
        <v>24</v>
      </c>
      <c r="D241" s="30" t="s">
        <v>58</v>
      </c>
      <c r="E241" s="45" t="n">
        <v>-10000</v>
      </c>
      <c r="F241" s="45" t="n">
        <v>-10000</v>
      </c>
      <c r="G241" s="46" t="n">
        <v>0</v>
      </c>
      <c r="H241" s="47" t="n">
        <f aca="false">IF(F241&gt;0,((F241*G241)*-1),((F241*G241)*-1))</f>
        <v>0</v>
      </c>
      <c r="I241" s="48" t="n">
        <v>36739</v>
      </c>
      <c r="J241" s="35" t="n">
        <v>375506</v>
      </c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  <c r="IS241" s="35"/>
      <c r="IT241" s="35"/>
      <c r="IU241" s="35"/>
      <c r="IV241" s="35"/>
      <c r="IW241" s="35"/>
    </row>
    <row r="242" customFormat="false" ht="15.75" hidden="false" customHeight="false" outlineLevel="2" collapsed="false">
      <c r="A242" s="44" t="n">
        <v>36761</v>
      </c>
      <c r="B242" s="30" t="s">
        <v>26</v>
      </c>
      <c r="C242" s="30" t="s">
        <v>24</v>
      </c>
      <c r="D242" s="30" t="s">
        <v>58</v>
      </c>
      <c r="E242" s="45" t="n">
        <v>-10000</v>
      </c>
      <c r="F242" s="45" t="n">
        <v>-10000</v>
      </c>
      <c r="G242" s="46" t="n">
        <v>0</v>
      </c>
      <c r="H242" s="47" t="n">
        <f aca="false">IF(F242&gt;0,((F242*G242)*-1),((F242*G242)*-1))</f>
        <v>0</v>
      </c>
      <c r="I242" s="48" t="n">
        <v>36739</v>
      </c>
      <c r="J242" s="35" t="n">
        <v>375506</v>
      </c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  <c r="IS242" s="35"/>
      <c r="IT242" s="35"/>
      <c r="IU242" s="35"/>
      <c r="IV242" s="35"/>
      <c r="IW242" s="35"/>
    </row>
    <row r="243" customFormat="false" ht="15.75" hidden="false" customHeight="false" outlineLevel="2" collapsed="false">
      <c r="A243" s="44" t="n">
        <v>36762</v>
      </c>
      <c r="B243" s="30" t="s">
        <v>26</v>
      </c>
      <c r="C243" s="30" t="s">
        <v>24</v>
      </c>
      <c r="D243" s="30" t="s">
        <v>58</v>
      </c>
      <c r="E243" s="45" t="n">
        <v>-5000</v>
      </c>
      <c r="F243" s="45" t="n">
        <v>-5000</v>
      </c>
      <c r="G243" s="46" t="n">
        <v>0</v>
      </c>
      <c r="H243" s="47" t="n">
        <f aca="false">IF(F243&gt;0,((F243*G243)*-1),((F243*G243)*-1))</f>
        <v>0</v>
      </c>
      <c r="I243" s="48" t="n">
        <v>36739</v>
      </c>
      <c r="J243" s="35" t="n">
        <v>377253</v>
      </c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  <c r="EW243" s="35"/>
      <c r="EX243" s="35"/>
      <c r="EY243" s="35"/>
      <c r="EZ243" s="35"/>
      <c r="FA243" s="35"/>
      <c r="FB243" s="35"/>
      <c r="FC243" s="35"/>
      <c r="FD243" s="35"/>
      <c r="FE243" s="35"/>
      <c r="FF243" s="35"/>
      <c r="FG243" s="35"/>
      <c r="FH243" s="35"/>
      <c r="FI243" s="35"/>
      <c r="FJ243" s="35"/>
      <c r="FK243" s="35"/>
      <c r="FL243" s="35"/>
      <c r="FM243" s="35"/>
      <c r="FN243" s="35"/>
      <c r="FO243" s="35"/>
      <c r="FP243" s="35"/>
      <c r="FQ243" s="35"/>
      <c r="FR243" s="35"/>
      <c r="FS243" s="35"/>
      <c r="FT243" s="35"/>
      <c r="FU243" s="35"/>
      <c r="FV243" s="35"/>
      <c r="FW243" s="35"/>
      <c r="FX243" s="35"/>
      <c r="FY243" s="35"/>
      <c r="FZ243" s="35"/>
      <c r="GA243" s="35"/>
      <c r="GB243" s="35"/>
      <c r="GC243" s="35"/>
      <c r="GD243" s="35"/>
      <c r="GE243" s="35"/>
      <c r="GF243" s="35"/>
      <c r="GG243" s="35"/>
      <c r="GH243" s="35"/>
      <c r="GI243" s="35"/>
      <c r="GJ243" s="35"/>
      <c r="GK243" s="35"/>
      <c r="GL243" s="35"/>
      <c r="GM243" s="35"/>
      <c r="GN243" s="35"/>
      <c r="GO243" s="35"/>
      <c r="GP243" s="35"/>
      <c r="GQ243" s="35"/>
      <c r="GR243" s="35"/>
      <c r="GS243" s="35"/>
      <c r="GT243" s="35"/>
      <c r="GU243" s="35"/>
      <c r="GV243" s="35"/>
      <c r="GW243" s="35"/>
      <c r="GX243" s="35"/>
      <c r="GY243" s="35"/>
      <c r="GZ243" s="35"/>
      <c r="HA243" s="35"/>
      <c r="HB243" s="35"/>
      <c r="HC243" s="35"/>
      <c r="HD243" s="35"/>
      <c r="HE243" s="35"/>
      <c r="HF243" s="35"/>
      <c r="HG243" s="35"/>
      <c r="HH243" s="35"/>
      <c r="HI243" s="35"/>
      <c r="HJ243" s="35"/>
      <c r="HK243" s="35"/>
      <c r="HL243" s="35"/>
      <c r="HM243" s="35"/>
      <c r="HN243" s="35"/>
      <c r="HO243" s="35"/>
      <c r="HP243" s="35"/>
      <c r="HQ243" s="35"/>
      <c r="HR243" s="35"/>
      <c r="HS243" s="35"/>
      <c r="HT243" s="35"/>
      <c r="HU243" s="35"/>
      <c r="HV243" s="35"/>
      <c r="HW243" s="35"/>
      <c r="HX243" s="35"/>
      <c r="HY243" s="35"/>
      <c r="HZ243" s="35"/>
      <c r="IA243" s="35"/>
      <c r="IB243" s="35"/>
      <c r="IC243" s="35"/>
      <c r="ID243" s="35"/>
      <c r="IE243" s="35"/>
      <c r="IF243" s="35"/>
      <c r="IG243" s="35"/>
      <c r="IH243" s="35"/>
      <c r="II243" s="35"/>
      <c r="IJ243" s="35"/>
      <c r="IK243" s="35"/>
      <c r="IL243" s="35"/>
      <c r="IM243" s="35"/>
      <c r="IN243" s="35"/>
      <c r="IO243" s="35"/>
      <c r="IP243" s="35"/>
      <c r="IQ243" s="35"/>
      <c r="IR243" s="35"/>
      <c r="IS243" s="35"/>
      <c r="IT243" s="35"/>
      <c r="IU243" s="35"/>
      <c r="IV243" s="35"/>
      <c r="IW243" s="35"/>
    </row>
    <row r="244" customFormat="false" ht="15.75" hidden="false" customHeight="false" outlineLevel="2" collapsed="false">
      <c r="A244" s="44" t="n">
        <v>36762</v>
      </c>
      <c r="B244" s="30" t="s">
        <v>26</v>
      </c>
      <c r="C244" s="30" t="s">
        <v>24</v>
      </c>
      <c r="D244" s="30" t="s">
        <v>58</v>
      </c>
      <c r="E244" s="45" t="n">
        <v>-5000</v>
      </c>
      <c r="F244" s="45" t="n">
        <v>-5000</v>
      </c>
      <c r="G244" s="46" t="n">
        <v>0</v>
      </c>
      <c r="H244" s="47" t="n">
        <f aca="false">IF(F244&gt;0,((F244*G244)*-1),((F244*G244)*-1))</f>
        <v>0</v>
      </c>
      <c r="I244" s="48" t="n">
        <v>36739</v>
      </c>
      <c r="J244" s="35" t="n">
        <v>377253</v>
      </c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  <c r="HH244" s="35"/>
      <c r="HI244" s="35"/>
      <c r="HJ244" s="35"/>
      <c r="HK244" s="35"/>
      <c r="HL244" s="35"/>
      <c r="HM244" s="35"/>
      <c r="HN244" s="35"/>
      <c r="HO244" s="35"/>
      <c r="HP244" s="35"/>
      <c r="HQ244" s="35"/>
      <c r="HR244" s="35"/>
      <c r="HS244" s="35"/>
      <c r="HT244" s="35"/>
      <c r="HU244" s="35"/>
      <c r="HV244" s="35"/>
      <c r="HW244" s="35"/>
      <c r="HX244" s="35"/>
      <c r="HY244" s="35"/>
      <c r="HZ244" s="35"/>
      <c r="IA244" s="35"/>
      <c r="IB244" s="35"/>
      <c r="IC244" s="35"/>
      <c r="ID244" s="35"/>
      <c r="IE244" s="35"/>
      <c r="IF244" s="35"/>
      <c r="IG244" s="35"/>
      <c r="IH244" s="35"/>
      <c r="II244" s="35"/>
      <c r="IJ244" s="35"/>
      <c r="IK244" s="35"/>
      <c r="IL244" s="35"/>
      <c r="IM244" s="35"/>
      <c r="IN244" s="35"/>
      <c r="IO244" s="35"/>
      <c r="IP244" s="35"/>
      <c r="IQ244" s="35"/>
      <c r="IR244" s="35"/>
      <c r="IS244" s="35"/>
      <c r="IT244" s="35"/>
      <c r="IU244" s="35"/>
      <c r="IV244" s="35"/>
      <c r="IW244" s="35"/>
    </row>
    <row r="245" customFormat="false" ht="15.75" hidden="false" customHeight="false" outlineLevel="2" collapsed="false">
      <c r="A245" s="44" t="n">
        <v>36762</v>
      </c>
      <c r="B245" s="30" t="s">
        <v>26</v>
      </c>
      <c r="C245" s="30" t="s">
        <v>24</v>
      </c>
      <c r="D245" s="30" t="s">
        <v>58</v>
      </c>
      <c r="E245" s="45" t="n">
        <v>-5000</v>
      </c>
      <c r="F245" s="45" t="n">
        <v>-5000</v>
      </c>
      <c r="G245" s="46" t="n">
        <v>0</v>
      </c>
      <c r="H245" s="47" t="n">
        <f aca="false">IF(F245&gt;0,((F245*G245)*-1),((F245*G245)*-1))</f>
        <v>0</v>
      </c>
      <c r="I245" s="48" t="n">
        <v>36739</v>
      </c>
      <c r="J245" s="35" t="n">
        <v>377253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  <c r="IL245" s="35"/>
      <c r="IM245" s="35"/>
      <c r="IN245" s="35"/>
      <c r="IO245" s="35"/>
      <c r="IP245" s="35"/>
      <c r="IQ245" s="35"/>
      <c r="IR245" s="35"/>
      <c r="IS245" s="35"/>
      <c r="IT245" s="35"/>
      <c r="IU245" s="35"/>
      <c r="IV245" s="35"/>
      <c r="IW245" s="35"/>
    </row>
    <row r="246" customFormat="false" ht="15.75" hidden="false" customHeight="false" outlineLevel="2" collapsed="false">
      <c r="A246" s="44" t="n">
        <v>36762</v>
      </c>
      <c r="B246" s="30" t="s">
        <v>26</v>
      </c>
      <c r="C246" s="30" t="s">
        <v>24</v>
      </c>
      <c r="D246" s="30" t="s">
        <v>58</v>
      </c>
      <c r="E246" s="45" t="n">
        <v>-5000</v>
      </c>
      <c r="F246" s="45" t="n">
        <v>-5000</v>
      </c>
      <c r="G246" s="46" t="n">
        <v>0</v>
      </c>
      <c r="H246" s="47" t="n">
        <f aca="false">IF(F246&gt;0,((F246*G246)*-1),((F246*G246)*-1))</f>
        <v>0</v>
      </c>
      <c r="I246" s="48" t="n">
        <v>36739</v>
      </c>
      <c r="J246" s="35" t="n">
        <v>377255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  <c r="EW246" s="35"/>
      <c r="EX246" s="35"/>
      <c r="EY246" s="35"/>
      <c r="EZ246" s="35"/>
      <c r="FA246" s="35"/>
      <c r="FB246" s="35"/>
      <c r="FC246" s="35"/>
      <c r="FD246" s="35"/>
      <c r="FE246" s="35"/>
      <c r="FF246" s="35"/>
      <c r="FG246" s="35"/>
      <c r="FH246" s="35"/>
      <c r="FI246" s="35"/>
      <c r="FJ246" s="35"/>
      <c r="FK246" s="35"/>
      <c r="FL246" s="35"/>
      <c r="FM246" s="35"/>
      <c r="FN246" s="35"/>
      <c r="FO246" s="35"/>
      <c r="FP246" s="35"/>
      <c r="FQ246" s="35"/>
      <c r="FR246" s="35"/>
      <c r="FS246" s="35"/>
      <c r="FT246" s="35"/>
      <c r="FU246" s="35"/>
      <c r="FV246" s="35"/>
      <c r="FW246" s="35"/>
      <c r="FX246" s="35"/>
      <c r="FY246" s="35"/>
      <c r="FZ246" s="35"/>
      <c r="GA246" s="35"/>
      <c r="GB246" s="35"/>
      <c r="GC246" s="35"/>
      <c r="GD246" s="35"/>
      <c r="GE246" s="35"/>
      <c r="GF246" s="35"/>
      <c r="GG246" s="35"/>
      <c r="GH246" s="35"/>
      <c r="GI246" s="35"/>
      <c r="GJ246" s="35"/>
      <c r="GK246" s="35"/>
      <c r="GL246" s="35"/>
      <c r="GM246" s="35"/>
      <c r="GN246" s="35"/>
      <c r="GO246" s="35"/>
      <c r="GP246" s="35"/>
      <c r="GQ246" s="35"/>
      <c r="GR246" s="35"/>
      <c r="GS246" s="35"/>
      <c r="GT246" s="35"/>
      <c r="GU246" s="35"/>
      <c r="GV246" s="35"/>
      <c r="GW246" s="35"/>
      <c r="GX246" s="35"/>
      <c r="GY246" s="35"/>
      <c r="GZ246" s="35"/>
      <c r="HA246" s="35"/>
      <c r="HB246" s="35"/>
      <c r="HC246" s="35"/>
      <c r="HD246" s="35"/>
      <c r="HE246" s="35"/>
      <c r="HF246" s="35"/>
      <c r="HG246" s="35"/>
      <c r="HH246" s="35"/>
      <c r="HI246" s="35"/>
      <c r="HJ246" s="35"/>
      <c r="HK246" s="35"/>
      <c r="HL246" s="35"/>
      <c r="HM246" s="35"/>
      <c r="HN246" s="35"/>
      <c r="HO246" s="35"/>
      <c r="HP246" s="35"/>
      <c r="HQ246" s="35"/>
      <c r="HR246" s="35"/>
      <c r="HS246" s="35"/>
      <c r="HT246" s="35"/>
      <c r="HU246" s="35"/>
      <c r="HV246" s="35"/>
      <c r="HW246" s="35"/>
      <c r="HX246" s="35"/>
      <c r="HY246" s="35"/>
      <c r="HZ246" s="35"/>
      <c r="IA246" s="35"/>
      <c r="IB246" s="35"/>
      <c r="IC246" s="35"/>
      <c r="ID246" s="35"/>
      <c r="IE246" s="35"/>
      <c r="IF246" s="35"/>
      <c r="IG246" s="35"/>
      <c r="IH246" s="35"/>
      <c r="II246" s="35"/>
      <c r="IJ246" s="35"/>
      <c r="IK246" s="35"/>
      <c r="IL246" s="35"/>
      <c r="IM246" s="35"/>
      <c r="IN246" s="35"/>
      <c r="IO246" s="35"/>
      <c r="IP246" s="35"/>
      <c r="IQ246" s="35"/>
      <c r="IR246" s="35"/>
      <c r="IS246" s="35"/>
      <c r="IT246" s="35"/>
      <c r="IU246" s="35"/>
      <c r="IV246" s="35"/>
      <c r="IW246" s="35"/>
    </row>
    <row r="247" customFormat="false" ht="15.75" hidden="false" customHeight="false" outlineLevel="2" collapsed="false">
      <c r="A247" s="44" t="n">
        <v>36763</v>
      </c>
      <c r="B247" s="30" t="s">
        <v>26</v>
      </c>
      <c r="C247" s="30" t="s">
        <v>24</v>
      </c>
      <c r="D247" s="30" t="s">
        <v>58</v>
      </c>
      <c r="E247" s="45" t="n">
        <v>5000</v>
      </c>
      <c r="F247" s="45" t="n">
        <v>5000</v>
      </c>
      <c r="G247" s="46" t="n">
        <v>0</v>
      </c>
      <c r="H247" s="47" t="n">
        <f aca="false">IF(F247&gt;0,((F247*G247)*-1),((F247*G247)*-1))</f>
        <v>-0</v>
      </c>
      <c r="I247" s="48" t="n">
        <v>36739</v>
      </c>
      <c r="J247" s="35" t="n">
        <v>378800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  <c r="EW247" s="35"/>
      <c r="EX247" s="35"/>
      <c r="EY247" s="35"/>
      <c r="EZ247" s="35"/>
      <c r="FA247" s="35"/>
      <c r="FB247" s="35"/>
      <c r="FC247" s="35"/>
      <c r="FD247" s="35"/>
      <c r="FE247" s="35"/>
      <c r="FF247" s="35"/>
      <c r="FG247" s="35"/>
      <c r="FH247" s="35"/>
      <c r="FI247" s="35"/>
      <c r="FJ247" s="35"/>
      <c r="FK247" s="35"/>
      <c r="FL247" s="35"/>
      <c r="FM247" s="35"/>
      <c r="FN247" s="35"/>
      <c r="FO247" s="35"/>
      <c r="FP247" s="35"/>
      <c r="FQ247" s="35"/>
      <c r="FR247" s="35"/>
      <c r="FS247" s="35"/>
      <c r="FT247" s="35"/>
      <c r="FU247" s="35"/>
      <c r="FV247" s="35"/>
      <c r="FW247" s="35"/>
      <c r="FX247" s="35"/>
      <c r="FY247" s="35"/>
      <c r="FZ247" s="35"/>
      <c r="GA247" s="35"/>
      <c r="GB247" s="35"/>
      <c r="GC247" s="35"/>
      <c r="GD247" s="35"/>
      <c r="GE247" s="35"/>
      <c r="GF247" s="35"/>
      <c r="GG247" s="35"/>
      <c r="GH247" s="35"/>
      <c r="GI247" s="35"/>
      <c r="GJ247" s="35"/>
      <c r="GK247" s="35"/>
      <c r="GL247" s="35"/>
      <c r="GM247" s="35"/>
      <c r="GN247" s="35"/>
      <c r="GO247" s="35"/>
      <c r="GP247" s="35"/>
      <c r="GQ247" s="35"/>
      <c r="GR247" s="35"/>
      <c r="GS247" s="35"/>
      <c r="GT247" s="35"/>
      <c r="GU247" s="35"/>
      <c r="GV247" s="35"/>
      <c r="GW247" s="35"/>
      <c r="GX247" s="35"/>
      <c r="GY247" s="35"/>
      <c r="GZ247" s="35"/>
      <c r="HA247" s="35"/>
      <c r="HB247" s="35"/>
      <c r="HC247" s="35"/>
      <c r="HD247" s="35"/>
      <c r="HE247" s="35"/>
      <c r="HF247" s="35"/>
      <c r="HG247" s="35"/>
      <c r="HH247" s="35"/>
      <c r="HI247" s="35"/>
      <c r="HJ247" s="35"/>
      <c r="HK247" s="35"/>
      <c r="HL247" s="35"/>
      <c r="HM247" s="35"/>
      <c r="HN247" s="35"/>
      <c r="HO247" s="35"/>
      <c r="HP247" s="35"/>
      <c r="HQ247" s="35"/>
      <c r="HR247" s="35"/>
      <c r="HS247" s="35"/>
      <c r="HT247" s="35"/>
      <c r="HU247" s="35"/>
      <c r="HV247" s="35"/>
      <c r="HW247" s="35"/>
      <c r="HX247" s="35"/>
      <c r="HY247" s="35"/>
      <c r="HZ247" s="35"/>
      <c r="IA247" s="35"/>
      <c r="IB247" s="35"/>
      <c r="IC247" s="35"/>
      <c r="ID247" s="35"/>
      <c r="IE247" s="35"/>
      <c r="IF247" s="35"/>
      <c r="IG247" s="35"/>
      <c r="IH247" s="35"/>
      <c r="II247" s="35"/>
      <c r="IJ247" s="35"/>
      <c r="IK247" s="35"/>
      <c r="IL247" s="35"/>
      <c r="IM247" s="35"/>
      <c r="IN247" s="35"/>
      <c r="IO247" s="35"/>
      <c r="IP247" s="35"/>
      <c r="IQ247" s="35"/>
      <c r="IR247" s="35"/>
      <c r="IS247" s="35"/>
      <c r="IT247" s="35"/>
      <c r="IU247" s="35"/>
      <c r="IV247" s="35"/>
      <c r="IW247" s="35"/>
    </row>
    <row r="248" customFormat="false" ht="15.75" hidden="false" customHeight="false" outlineLevel="2" collapsed="false">
      <c r="A248" s="44" t="n">
        <v>36763</v>
      </c>
      <c r="B248" s="30" t="s">
        <v>26</v>
      </c>
      <c r="C248" s="30" t="s">
        <v>24</v>
      </c>
      <c r="D248" s="30" t="s">
        <v>58</v>
      </c>
      <c r="E248" s="45" t="n">
        <v>30000</v>
      </c>
      <c r="F248" s="45" t="n">
        <v>30000</v>
      </c>
      <c r="G248" s="46" t="n">
        <v>0</v>
      </c>
      <c r="H248" s="47" t="n">
        <f aca="false">IF(F248&gt;0,((F248*G248)*-1),((F248*G248)*-1))</f>
        <v>-0</v>
      </c>
      <c r="I248" s="48" t="n">
        <v>36739</v>
      </c>
      <c r="J248" s="35" t="n">
        <v>378812</v>
      </c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  <c r="EW248" s="35"/>
      <c r="EX248" s="35"/>
      <c r="EY248" s="35"/>
      <c r="EZ248" s="35"/>
      <c r="FA248" s="35"/>
      <c r="FB248" s="35"/>
      <c r="FC248" s="35"/>
      <c r="FD248" s="35"/>
      <c r="FE248" s="35"/>
      <c r="FF248" s="35"/>
      <c r="FG248" s="35"/>
      <c r="FH248" s="35"/>
      <c r="FI248" s="35"/>
      <c r="FJ248" s="35"/>
      <c r="FK248" s="35"/>
      <c r="FL248" s="35"/>
      <c r="FM248" s="35"/>
      <c r="FN248" s="35"/>
      <c r="FO248" s="35"/>
      <c r="FP248" s="35"/>
      <c r="FQ248" s="35"/>
      <c r="FR248" s="35"/>
      <c r="FS248" s="35"/>
      <c r="FT248" s="35"/>
      <c r="FU248" s="35"/>
      <c r="FV248" s="35"/>
      <c r="FW248" s="35"/>
      <c r="FX248" s="35"/>
      <c r="FY248" s="35"/>
      <c r="FZ248" s="35"/>
      <c r="GA248" s="35"/>
      <c r="GB248" s="35"/>
      <c r="GC248" s="35"/>
      <c r="GD248" s="35"/>
      <c r="GE248" s="35"/>
      <c r="GF248" s="35"/>
      <c r="GG248" s="35"/>
      <c r="GH248" s="35"/>
      <c r="GI248" s="35"/>
      <c r="GJ248" s="35"/>
      <c r="GK248" s="35"/>
      <c r="GL248" s="35"/>
      <c r="GM248" s="35"/>
      <c r="GN248" s="35"/>
      <c r="GO248" s="35"/>
      <c r="GP248" s="35"/>
      <c r="GQ248" s="35"/>
      <c r="GR248" s="35"/>
      <c r="GS248" s="35"/>
      <c r="GT248" s="35"/>
      <c r="GU248" s="35"/>
      <c r="GV248" s="35"/>
      <c r="GW248" s="35"/>
      <c r="GX248" s="35"/>
      <c r="GY248" s="35"/>
      <c r="GZ248" s="35"/>
      <c r="HA248" s="35"/>
      <c r="HB248" s="35"/>
      <c r="HC248" s="35"/>
      <c r="HD248" s="35"/>
      <c r="HE248" s="35"/>
      <c r="HF248" s="35"/>
      <c r="HG248" s="35"/>
      <c r="HH248" s="35"/>
      <c r="HI248" s="35"/>
      <c r="HJ248" s="35"/>
      <c r="HK248" s="35"/>
      <c r="HL248" s="35"/>
      <c r="HM248" s="35"/>
      <c r="HN248" s="35"/>
      <c r="HO248" s="35"/>
      <c r="HP248" s="35"/>
      <c r="HQ248" s="35"/>
      <c r="HR248" s="35"/>
      <c r="HS248" s="35"/>
      <c r="HT248" s="35"/>
      <c r="HU248" s="35"/>
      <c r="HV248" s="35"/>
      <c r="HW248" s="35"/>
      <c r="HX248" s="35"/>
      <c r="HY248" s="35"/>
      <c r="HZ248" s="35"/>
      <c r="IA248" s="35"/>
      <c r="IB248" s="35"/>
      <c r="IC248" s="35"/>
      <c r="ID248" s="35"/>
      <c r="IE248" s="35"/>
      <c r="IF248" s="35"/>
      <c r="IG248" s="35"/>
      <c r="IH248" s="35"/>
      <c r="II248" s="35"/>
      <c r="IJ248" s="35"/>
      <c r="IK248" s="35"/>
      <c r="IL248" s="35"/>
      <c r="IM248" s="35"/>
      <c r="IN248" s="35"/>
      <c r="IO248" s="35"/>
      <c r="IP248" s="35"/>
      <c r="IQ248" s="35"/>
      <c r="IR248" s="35"/>
      <c r="IS248" s="35"/>
      <c r="IT248" s="35"/>
      <c r="IU248" s="35"/>
      <c r="IV248" s="35"/>
      <c r="IW248" s="35"/>
    </row>
    <row r="249" customFormat="false" ht="15.75" hidden="false" customHeight="false" outlineLevel="2" collapsed="false">
      <c r="A249" s="44" t="n">
        <v>36763</v>
      </c>
      <c r="B249" s="30" t="s">
        <v>26</v>
      </c>
      <c r="C249" s="30" t="s">
        <v>24</v>
      </c>
      <c r="D249" s="30" t="s">
        <v>58</v>
      </c>
      <c r="E249" s="45" t="n">
        <v>7182</v>
      </c>
      <c r="F249" s="45" t="n">
        <v>7182</v>
      </c>
      <c r="G249" s="46" t="n">
        <v>0</v>
      </c>
      <c r="H249" s="47" t="n">
        <f aca="false">IF(F249&gt;0,((F249*G249)*-1),((F249*G249)*-1))</f>
        <v>-0</v>
      </c>
      <c r="I249" s="48" t="n">
        <v>36739</v>
      </c>
      <c r="J249" s="35" t="n">
        <v>378813</v>
      </c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GW249" s="35"/>
      <c r="GX249" s="35"/>
      <c r="GY249" s="35"/>
      <c r="GZ249" s="35"/>
      <c r="HA249" s="35"/>
      <c r="HB249" s="35"/>
      <c r="HC249" s="35"/>
      <c r="HD249" s="35"/>
      <c r="HE249" s="35"/>
      <c r="HF249" s="35"/>
      <c r="HG249" s="35"/>
      <c r="HH249" s="35"/>
      <c r="HI249" s="35"/>
      <c r="HJ249" s="35"/>
      <c r="HK249" s="35"/>
      <c r="HL249" s="35"/>
      <c r="HM249" s="35"/>
      <c r="HN249" s="35"/>
      <c r="HO249" s="35"/>
      <c r="HP249" s="35"/>
      <c r="HQ249" s="35"/>
      <c r="HR249" s="35"/>
      <c r="HS249" s="35"/>
      <c r="HT249" s="35"/>
      <c r="HU249" s="35"/>
      <c r="HV249" s="35"/>
      <c r="HW249" s="35"/>
      <c r="HX249" s="35"/>
      <c r="HY249" s="35"/>
      <c r="HZ249" s="35"/>
      <c r="IA249" s="35"/>
      <c r="IB249" s="35"/>
      <c r="IC249" s="35"/>
      <c r="ID249" s="35"/>
      <c r="IE249" s="35"/>
      <c r="IF249" s="35"/>
      <c r="IG249" s="35"/>
      <c r="IH249" s="35"/>
      <c r="II249" s="35"/>
      <c r="IJ249" s="35"/>
      <c r="IK249" s="35"/>
      <c r="IL249" s="35"/>
      <c r="IM249" s="35"/>
      <c r="IN249" s="35"/>
      <c r="IO249" s="35"/>
      <c r="IP249" s="35"/>
      <c r="IQ249" s="35"/>
      <c r="IR249" s="35"/>
      <c r="IS249" s="35"/>
      <c r="IT249" s="35"/>
      <c r="IU249" s="35"/>
      <c r="IV249" s="35"/>
      <c r="IW249" s="35"/>
    </row>
    <row r="250" customFormat="false" ht="15.75" hidden="false" customHeight="false" outlineLevel="2" collapsed="false">
      <c r="A250" s="44" t="n">
        <v>36763</v>
      </c>
      <c r="B250" s="30" t="s">
        <v>26</v>
      </c>
      <c r="C250" s="30" t="s">
        <v>24</v>
      </c>
      <c r="D250" s="30" t="s">
        <v>58</v>
      </c>
      <c r="E250" s="45" t="n">
        <v>30000</v>
      </c>
      <c r="F250" s="45" t="n">
        <v>30000</v>
      </c>
      <c r="G250" s="46" t="n">
        <v>0</v>
      </c>
      <c r="H250" s="47" t="n">
        <f aca="false">IF(F250&gt;0,((F250*G250)*-1),((F250*G250)*-1))</f>
        <v>-0</v>
      </c>
      <c r="I250" s="48" t="n">
        <v>36739</v>
      </c>
      <c r="J250" s="35" t="n">
        <v>378815</v>
      </c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  <c r="EW250" s="35"/>
      <c r="EX250" s="35"/>
      <c r="EY250" s="35"/>
      <c r="EZ250" s="35"/>
      <c r="FA250" s="35"/>
      <c r="FB250" s="35"/>
      <c r="FC250" s="35"/>
      <c r="FD250" s="35"/>
      <c r="FE250" s="35"/>
      <c r="FF250" s="35"/>
      <c r="FG250" s="35"/>
      <c r="FH250" s="35"/>
      <c r="FI250" s="35"/>
      <c r="FJ250" s="35"/>
      <c r="FK250" s="35"/>
      <c r="FL250" s="35"/>
      <c r="FM250" s="35"/>
      <c r="FN250" s="35"/>
      <c r="FO250" s="35"/>
      <c r="FP250" s="35"/>
      <c r="FQ250" s="35"/>
      <c r="FR250" s="35"/>
      <c r="FS250" s="35"/>
      <c r="FT250" s="35"/>
      <c r="FU250" s="35"/>
      <c r="FV250" s="35"/>
      <c r="FW250" s="35"/>
      <c r="FX250" s="35"/>
      <c r="FY250" s="35"/>
      <c r="FZ250" s="35"/>
      <c r="GA250" s="35"/>
      <c r="GB250" s="35"/>
      <c r="GC250" s="35"/>
      <c r="GD250" s="35"/>
      <c r="GE250" s="35"/>
      <c r="GF250" s="35"/>
      <c r="GG250" s="35"/>
      <c r="GH250" s="35"/>
      <c r="GI250" s="35"/>
      <c r="GJ250" s="35"/>
      <c r="GK250" s="35"/>
      <c r="GL250" s="35"/>
      <c r="GM250" s="35"/>
      <c r="GN250" s="35"/>
      <c r="GO250" s="35"/>
      <c r="GP250" s="35"/>
      <c r="GQ250" s="35"/>
      <c r="GR250" s="35"/>
      <c r="GS250" s="35"/>
      <c r="GT250" s="35"/>
      <c r="GU250" s="35"/>
      <c r="GV250" s="35"/>
      <c r="GW250" s="35"/>
      <c r="GX250" s="35"/>
      <c r="GY250" s="35"/>
      <c r="GZ250" s="35"/>
      <c r="HA250" s="35"/>
      <c r="HB250" s="35"/>
      <c r="HC250" s="35"/>
      <c r="HD250" s="35"/>
      <c r="HE250" s="35"/>
      <c r="HF250" s="35"/>
      <c r="HG250" s="35"/>
      <c r="HH250" s="35"/>
      <c r="HI250" s="35"/>
      <c r="HJ250" s="35"/>
      <c r="HK250" s="35"/>
      <c r="HL250" s="35"/>
      <c r="HM250" s="35"/>
      <c r="HN250" s="35"/>
      <c r="HO250" s="35"/>
      <c r="HP250" s="35"/>
      <c r="HQ250" s="35"/>
      <c r="HR250" s="35"/>
      <c r="HS250" s="35"/>
      <c r="HT250" s="35"/>
      <c r="HU250" s="35"/>
      <c r="HV250" s="35"/>
      <c r="HW250" s="35"/>
      <c r="HX250" s="35"/>
      <c r="HY250" s="35"/>
      <c r="HZ250" s="35"/>
      <c r="IA250" s="35"/>
      <c r="IB250" s="35"/>
      <c r="IC250" s="35"/>
      <c r="ID250" s="35"/>
      <c r="IE250" s="35"/>
      <c r="IF250" s="35"/>
      <c r="IG250" s="35"/>
      <c r="IH250" s="35"/>
      <c r="II250" s="35"/>
      <c r="IJ250" s="35"/>
      <c r="IK250" s="35"/>
      <c r="IL250" s="35"/>
      <c r="IM250" s="35"/>
      <c r="IN250" s="35"/>
      <c r="IO250" s="35"/>
      <c r="IP250" s="35"/>
      <c r="IQ250" s="35"/>
      <c r="IR250" s="35"/>
      <c r="IS250" s="35"/>
      <c r="IT250" s="35"/>
      <c r="IU250" s="35"/>
      <c r="IV250" s="35"/>
      <c r="IW250" s="35"/>
    </row>
    <row r="251" customFormat="false" ht="15.75" hidden="false" customHeight="false" outlineLevel="2" collapsed="false">
      <c r="A251" s="44" t="n">
        <v>36766</v>
      </c>
      <c r="B251" s="30" t="s">
        <v>26</v>
      </c>
      <c r="C251" s="30" t="s">
        <v>24</v>
      </c>
      <c r="D251" s="30" t="s">
        <v>58</v>
      </c>
      <c r="E251" s="45" t="n">
        <v>-20000</v>
      </c>
      <c r="F251" s="45" t="n">
        <v>-20000</v>
      </c>
      <c r="G251" s="46" t="n">
        <v>0</v>
      </c>
      <c r="H251" s="47" t="n">
        <f aca="false">IF(F251&gt;0,((F251*G251)*-1),((F251*G251)*-1))</f>
        <v>0</v>
      </c>
      <c r="I251" s="48" t="n">
        <v>36739</v>
      </c>
      <c r="J251" s="35" t="n">
        <v>382762</v>
      </c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  <c r="EW251" s="35"/>
      <c r="EX251" s="35"/>
      <c r="EY251" s="35"/>
      <c r="EZ251" s="35"/>
      <c r="FA251" s="35"/>
      <c r="FB251" s="35"/>
      <c r="FC251" s="35"/>
      <c r="FD251" s="35"/>
      <c r="FE251" s="35"/>
      <c r="FF251" s="35"/>
      <c r="FG251" s="35"/>
      <c r="FH251" s="35"/>
      <c r="FI251" s="35"/>
      <c r="FJ251" s="35"/>
      <c r="FK251" s="35"/>
      <c r="FL251" s="35"/>
      <c r="FM251" s="35"/>
      <c r="FN251" s="35"/>
      <c r="FO251" s="35"/>
      <c r="FP251" s="35"/>
      <c r="FQ251" s="35"/>
      <c r="FR251" s="35"/>
      <c r="FS251" s="35"/>
      <c r="FT251" s="35"/>
      <c r="FU251" s="35"/>
      <c r="FV251" s="35"/>
      <c r="FW251" s="35"/>
      <c r="FX251" s="35"/>
      <c r="FY251" s="35"/>
      <c r="FZ251" s="35"/>
      <c r="GA251" s="35"/>
      <c r="GB251" s="35"/>
      <c r="GC251" s="35"/>
      <c r="GD251" s="35"/>
      <c r="GE251" s="35"/>
      <c r="GF251" s="35"/>
      <c r="GG251" s="35"/>
      <c r="GH251" s="35"/>
      <c r="GI251" s="35"/>
      <c r="GJ251" s="35"/>
      <c r="GK251" s="35"/>
      <c r="GL251" s="35"/>
      <c r="GM251" s="35"/>
      <c r="GN251" s="35"/>
      <c r="GO251" s="35"/>
      <c r="GP251" s="35"/>
      <c r="GQ251" s="35"/>
      <c r="GR251" s="35"/>
      <c r="GS251" s="35"/>
      <c r="GT251" s="35"/>
      <c r="GU251" s="35"/>
      <c r="GV251" s="35"/>
      <c r="GW251" s="35"/>
      <c r="GX251" s="35"/>
      <c r="GY251" s="35"/>
      <c r="GZ251" s="35"/>
      <c r="HA251" s="35"/>
      <c r="HB251" s="35"/>
      <c r="HC251" s="35"/>
      <c r="HD251" s="35"/>
      <c r="HE251" s="35"/>
      <c r="HF251" s="35"/>
      <c r="HG251" s="35"/>
      <c r="HH251" s="35"/>
      <c r="HI251" s="35"/>
      <c r="HJ251" s="35"/>
      <c r="HK251" s="35"/>
      <c r="HL251" s="35"/>
      <c r="HM251" s="35"/>
      <c r="HN251" s="35"/>
      <c r="HO251" s="35"/>
      <c r="HP251" s="35"/>
      <c r="HQ251" s="35"/>
      <c r="HR251" s="35"/>
      <c r="HS251" s="35"/>
      <c r="HT251" s="35"/>
      <c r="HU251" s="35"/>
      <c r="HV251" s="35"/>
      <c r="HW251" s="35"/>
      <c r="HX251" s="35"/>
      <c r="HY251" s="35"/>
      <c r="HZ251" s="35"/>
      <c r="IA251" s="35"/>
      <c r="IB251" s="35"/>
      <c r="IC251" s="35"/>
      <c r="ID251" s="35"/>
      <c r="IE251" s="35"/>
      <c r="IF251" s="35"/>
      <c r="IG251" s="35"/>
      <c r="IH251" s="35"/>
      <c r="II251" s="35"/>
      <c r="IJ251" s="35"/>
      <c r="IK251" s="35"/>
      <c r="IL251" s="35"/>
      <c r="IM251" s="35"/>
      <c r="IN251" s="35"/>
      <c r="IO251" s="35"/>
      <c r="IP251" s="35"/>
      <c r="IQ251" s="35"/>
      <c r="IR251" s="35"/>
      <c r="IS251" s="35"/>
      <c r="IT251" s="35"/>
      <c r="IU251" s="35"/>
      <c r="IV251" s="35"/>
      <c r="IW251" s="35"/>
    </row>
    <row r="252" customFormat="false" ht="15.75" hidden="false" customHeight="false" outlineLevel="2" collapsed="false">
      <c r="A252" s="44" t="n">
        <v>36768</v>
      </c>
      <c r="B252" s="30" t="s">
        <v>26</v>
      </c>
      <c r="C252" s="30" t="s">
        <v>24</v>
      </c>
      <c r="D252" s="30" t="s">
        <v>58</v>
      </c>
      <c r="E252" s="45" t="n">
        <v>-5000</v>
      </c>
      <c r="F252" s="45" t="n">
        <v>-5000</v>
      </c>
      <c r="G252" s="46" t="n">
        <v>0</v>
      </c>
      <c r="H252" s="47" t="n">
        <f aca="false">IF(F252&gt;0,((F252*G252)*-1),((F252*G252)*-1))</f>
        <v>0</v>
      </c>
      <c r="I252" s="48" t="n">
        <v>36739</v>
      </c>
      <c r="J252" s="35" t="n">
        <v>384479</v>
      </c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  <c r="EW252" s="35"/>
      <c r="EX252" s="35"/>
      <c r="EY252" s="35"/>
      <c r="EZ252" s="35"/>
      <c r="FA252" s="35"/>
      <c r="FB252" s="35"/>
      <c r="FC252" s="35"/>
      <c r="FD252" s="35"/>
      <c r="FE252" s="35"/>
      <c r="FF252" s="35"/>
      <c r="FG252" s="35"/>
      <c r="FH252" s="35"/>
      <c r="FI252" s="35"/>
      <c r="FJ252" s="35"/>
      <c r="FK252" s="35"/>
      <c r="FL252" s="35"/>
      <c r="FM252" s="35"/>
      <c r="FN252" s="35"/>
      <c r="FO252" s="35"/>
      <c r="FP252" s="35"/>
      <c r="FQ252" s="35"/>
      <c r="FR252" s="35"/>
      <c r="FS252" s="35"/>
      <c r="FT252" s="35"/>
      <c r="FU252" s="35"/>
      <c r="FV252" s="35"/>
      <c r="FW252" s="35"/>
      <c r="FX252" s="35"/>
      <c r="FY252" s="35"/>
      <c r="FZ252" s="35"/>
      <c r="GA252" s="35"/>
      <c r="GB252" s="35"/>
      <c r="GC252" s="35"/>
      <c r="GD252" s="35"/>
      <c r="GE252" s="35"/>
      <c r="GF252" s="35"/>
      <c r="GG252" s="35"/>
      <c r="GH252" s="35"/>
      <c r="GI252" s="35"/>
      <c r="GJ252" s="35"/>
      <c r="GK252" s="35"/>
      <c r="GL252" s="35"/>
      <c r="GM252" s="35"/>
      <c r="GN252" s="35"/>
      <c r="GO252" s="35"/>
      <c r="GP252" s="35"/>
      <c r="GQ252" s="35"/>
      <c r="GR252" s="35"/>
      <c r="GS252" s="35"/>
      <c r="GT252" s="35"/>
      <c r="GU252" s="35"/>
      <c r="GV252" s="35"/>
      <c r="GW252" s="35"/>
      <c r="GX252" s="35"/>
      <c r="GY252" s="35"/>
      <c r="GZ252" s="35"/>
      <c r="HA252" s="35"/>
      <c r="HB252" s="35"/>
      <c r="HC252" s="35"/>
      <c r="HD252" s="35"/>
      <c r="HE252" s="35"/>
      <c r="HF252" s="35"/>
      <c r="HG252" s="35"/>
      <c r="HH252" s="35"/>
      <c r="HI252" s="35"/>
      <c r="HJ252" s="35"/>
      <c r="HK252" s="35"/>
      <c r="HL252" s="35"/>
      <c r="HM252" s="35"/>
      <c r="HN252" s="35"/>
      <c r="HO252" s="35"/>
      <c r="HP252" s="35"/>
      <c r="HQ252" s="35"/>
      <c r="HR252" s="35"/>
      <c r="HS252" s="35"/>
      <c r="HT252" s="35"/>
      <c r="HU252" s="35"/>
      <c r="HV252" s="35"/>
      <c r="HW252" s="35"/>
      <c r="HX252" s="35"/>
      <c r="HY252" s="35"/>
      <c r="HZ252" s="35"/>
      <c r="IA252" s="35"/>
      <c r="IB252" s="35"/>
      <c r="IC252" s="35"/>
      <c r="ID252" s="35"/>
      <c r="IE252" s="35"/>
      <c r="IF252" s="35"/>
      <c r="IG252" s="35"/>
      <c r="IH252" s="35"/>
      <c r="II252" s="35"/>
      <c r="IJ252" s="35"/>
      <c r="IK252" s="35"/>
      <c r="IL252" s="35"/>
      <c r="IM252" s="35"/>
      <c r="IN252" s="35"/>
      <c r="IO252" s="35"/>
      <c r="IP252" s="35"/>
      <c r="IQ252" s="35"/>
      <c r="IR252" s="35"/>
      <c r="IS252" s="35"/>
      <c r="IT252" s="35"/>
      <c r="IU252" s="35"/>
      <c r="IV252" s="35"/>
      <c r="IW252" s="35"/>
    </row>
    <row r="253" customFormat="false" ht="15.75" hidden="false" customHeight="false" outlineLevel="2" collapsed="false">
      <c r="A253" s="44" t="n">
        <v>36769</v>
      </c>
      <c r="B253" s="30" t="s">
        <v>26</v>
      </c>
      <c r="C253" s="30" t="s">
        <v>24</v>
      </c>
      <c r="D253" s="30" t="s">
        <v>58</v>
      </c>
      <c r="E253" s="45" t="n">
        <v>-30000</v>
      </c>
      <c r="F253" s="45" t="n">
        <v>-30000</v>
      </c>
      <c r="G253" s="46" t="n">
        <v>0</v>
      </c>
      <c r="H253" s="47" t="n">
        <f aca="false">IF(F253&gt;0,((F253*G253)*-1),((F253*G253)*-1))</f>
        <v>0</v>
      </c>
      <c r="I253" s="48" t="n">
        <v>36739</v>
      </c>
      <c r="J253" s="35" t="n">
        <v>386195</v>
      </c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  <c r="EW253" s="35"/>
      <c r="EX253" s="35"/>
      <c r="EY253" s="35"/>
      <c r="EZ253" s="35"/>
      <c r="FA253" s="35"/>
      <c r="FB253" s="35"/>
      <c r="FC253" s="35"/>
      <c r="FD253" s="35"/>
      <c r="FE253" s="35"/>
      <c r="FF253" s="35"/>
      <c r="FG253" s="35"/>
      <c r="FH253" s="35"/>
      <c r="FI253" s="35"/>
      <c r="FJ253" s="35"/>
      <c r="FK253" s="35"/>
      <c r="FL253" s="35"/>
      <c r="FM253" s="35"/>
      <c r="FN253" s="35"/>
      <c r="FO253" s="35"/>
      <c r="FP253" s="35"/>
      <c r="FQ253" s="35"/>
      <c r="FR253" s="35"/>
      <c r="FS253" s="35"/>
      <c r="FT253" s="35"/>
      <c r="FU253" s="35"/>
      <c r="FV253" s="35"/>
      <c r="FW253" s="35"/>
      <c r="FX253" s="35"/>
      <c r="FY253" s="35"/>
      <c r="FZ253" s="35"/>
      <c r="GA253" s="35"/>
      <c r="GB253" s="35"/>
      <c r="GC253" s="35"/>
      <c r="GD253" s="35"/>
      <c r="GE253" s="35"/>
      <c r="GF253" s="35"/>
      <c r="GG253" s="35"/>
      <c r="GH253" s="35"/>
      <c r="GI253" s="35"/>
      <c r="GJ253" s="35"/>
      <c r="GK253" s="35"/>
      <c r="GL253" s="35"/>
      <c r="GM253" s="35"/>
      <c r="GN253" s="35"/>
      <c r="GO253" s="35"/>
      <c r="GP253" s="35"/>
      <c r="GQ253" s="35"/>
      <c r="GR253" s="35"/>
      <c r="GS253" s="35"/>
      <c r="GT253" s="35"/>
      <c r="GU253" s="35"/>
      <c r="GV253" s="35"/>
      <c r="GW253" s="35"/>
      <c r="GX253" s="35"/>
      <c r="GY253" s="35"/>
      <c r="GZ253" s="35"/>
      <c r="HA253" s="35"/>
      <c r="HB253" s="35"/>
      <c r="HC253" s="35"/>
      <c r="HD253" s="35"/>
      <c r="HE253" s="35"/>
      <c r="HF253" s="35"/>
      <c r="HG253" s="35"/>
      <c r="HH253" s="35"/>
      <c r="HI253" s="35"/>
      <c r="HJ253" s="35"/>
      <c r="HK253" s="35"/>
      <c r="HL253" s="35"/>
      <c r="HM253" s="35"/>
      <c r="HN253" s="35"/>
      <c r="HO253" s="35"/>
      <c r="HP253" s="35"/>
      <c r="HQ253" s="35"/>
      <c r="HR253" s="35"/>
      <c r="HS253" s="35"/>
      <c r="HT253" s="35"/>
      <c r="HU253" s="35"/>
      <c r="HV253" s="35"/>
      <c r="HW253" s="35"/>
      <c r="HX253" s="35"/>
      <c r="HY253" s="35"/>
      <c r="HZ253" s="35"/>
      <c r="IA253" s="35"/>
      <c r="IB253" s="35"/>
      <c r="IC253" s="35"/>
      <c r="ID253" s="35"/>
      <c r="IE253" s="35"/>
      <c r="IF253" s="35"/>
      <c r="IG253" s="35"/>
      <c r="IH253" s="35"/>
      <c r="II253" s="35"/>
      <c r="IJ253" s="35"/>
      <c r="IK253" s="35"/>
      <c r="IL253" s="35"/>
      <c r="IM253" s="35"/>
      <c r="IN253" s="35"/>
      <c r="IO253" s="35"/>
      <c r="IP253" s="35"/>
      <c r="IQ253" s="35"/>
      <c r="IR253" s="35"/>
      <c r="IS253" s="35"/>
      <c r="IT253" s="35"/>
      <c r="IU253" s="35"/>
      <c r="IV253" s="35"/>
      <c r="IW253" s="35"/>
    </row>
    <row r="254" customFormat="false" ht="15.75" hidden="false" customHeight="false" outlineLevel="2" collapsed="false">
      <c r="A254" s="29" t="n">
        <v>36634</v>
      </c>
      <c r="B254" s="30" t="s">
        <v>26</v>
      </c>
      <c r="C254" s="30" t="s">
        <v>24</v>
      </c>
      <c r="D254" s="30" t="s">
        <v>58</v>
      </c>
      <c r="E254" s="45" t="n">
        <v>-10170</v>
      </c>
      <c r="F254" s="45" t="n">
        <v>-315270</v>
      </c>
      <c r="G254" s="33" t="n">
        <v>0</v>
      </c>
      <c r="H254" s="34" t="n">
        <f aca="false">IF(F254&gt;0,((F254*G254)*-1),((F254*G254)*-1))</f>
        <v>0</v>
      </c>
      <c r="I254" s="48" t="n">
        <v>36739</v>
      </c>
      <c r="J254" s="35" t="n">
        <v>246899</v>
      </c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  <c r="EW254" s="35"/>
      <c r="EX254" s="35"/>
      <c r="EY254" s="35"/>
      <c r="EZ254" s="35"/>
      <c r="FA254" s="35"/>
      <c r="FB254" s="35"/>
      <c r="FC254" s="35"/>
      <c r="FD254" s="35"/>
      <c r="FE254" s="35"/>
      <c r="FF254" s="35"/>
      <c r="FG254" s="35"/>
      <c r="FH254" s="35"/>
      <c r="FI254" s="35"/>
      <c r="FJ254" s="35"/>
      <c r="FK254" s="35"/>
      <c r="FL254" s="35"/>
      <c r="FM254" s="35"/>
      <c r="FN254" s="35"/>
      <c r="FO254" s="35"/>
      <c r="FP254" s="35"/>
      <c r="FQ254" s="35"/>
      <c r="FR254" s="35"/>
      <c r="FS254" s="35"/>
      <c r="FT254" s="35"/>
      <c r="FU254" s="35"/>
      <c r="FV254" s="35"/>
      <c r="FW254" s="35"/>
      <c r="FX254" s="35"/>
      <c r="FY254" s="35"/>
      <c r="FZ254" s="35"/>
      <c r="GA254" s="35"/>
      <c r="GB254" s="35"/>
      <c r="GC254" s="35"/>
      <c r="GD254" s="35"/>
      <c r="GE254" s="35"/>
      <c r="GF254" s="35"/>
      <c r="GG254" s="35"/>
      <c r="GH254" s="35"/>
      <c r="GI254" s="35"/>
      <c r="GJ254" s="35"/>
      <c r="GK254" s="35"/>
      <c r="GL254" s="35"/>
      <c r="GM254" s="35"/>
      <c r="GN254" s="35"/>
      <c r="GO254" s="35"/>
      <c r="GP254" s="35"/>
      <c r="GQ254" s="35"/>
      <c r="GR254" s="35"/>
      <c r="GS254" s="35"/>
      <c r="GT254" s="35"/>
      <c r="GU254" s="35"/>
      <c r="GV254" s="35"/>
      <c r="GW254" s="35"/>
      <c r="GX254" s="35"/>
      <c r="GY254" s="35"/>
      <c r="GZ254" s="35"/>
      <c r="HA254" s="35"/>
      <c r="HB254" s="35"/>
      <c r="HC254" s="35"/>
      <c r="HD254" s="35"/>
      <c r="HE254" s="35"/>
      <c r="HF254" s="35"/>
      <c r="HG254" s="35"/>
      <c r="HH254" s="35"/>
      <c r="HI254" s="35"/>
      <c r="HJ254" s="35"/>
      <c r="HK254" s="35"/>
      <c r="HL254" s="35"/>
      <c r="HM254" s="35"/>
      <c r="HN254" s="35"/>
      <c r="HO254" s="35"/>
      <c r="HP254" s="35"/>
      <c r="HQ254" s="35"/>
      <c r="HR254" s="35"/>
      <c r="HS254" s="35"/>
      <c r="HT254" s="35"/>
      <c r="HU254" s="35"/>
      <c r="HV254" s="35"/>
      <c r="HW254" s="35"/>
      <c r="HX254" s="35"/>
      <c r="HY254" s="35"/>
      <c r="HZ254" s="35"/>
      <c r="IA254" s="35"/>
      <c r="IB254" s="35"/>
      <c r="IC254" s="35"/>
      <c r="ID254" s="35"/>
      <c r="IE254" s="35"/>
      <c r="IF254" s="35"/>
      <c r="IG254" s="35"/>
      <c r="IH254" s="35"/>
      <c r="II254" s="35"/>
      <c r="IJ254" s="35"/>
      <c r="IK254" s="35"/>
      <c r="IL254" s="35"/>
      <c r="IM254" s="35"/>
      <c r="IN254" s="35"/>
      <c r="IO254" s="35"/>
      <c r="IP254" s="35"/>
      <c r="IQ254" s="35"/>
      <c r="IR254" s="35"/>
      <c r="IS254" s="35"/>
      <c r="IT254" s="35"/>
      <c r="IU254" s="35"/>
      <c r="IV254" s="35"/>
      <c r="IW254" s="35"/>
    </row>
    <row r="255" customFormat="false" ht="15.75" hidden="false" customHeight="false" outlineLevel="2" collapsed="false">
      <c r="A255" s="29" t="n">
        <v>36699</v>
      </c>
      <c r="B255" s="30" t="s">
        <v>26</v>
      </c>
      <c r="C255" s="30" t="s">
        <v>24</v>
      </c>
      <c r="D255" s="30" t="s">
        <v>58</v>
      </c>
      <c r="E255" s="45" t="n">
        <v>-2540</v>
      </c>
      <c r="F255" s="45" t="n">
        <v>-78740</v>
      </c>
      <c r="G255" s="33" t="n">
        <v>0</v>
      </c>
      <c r="H255" s="34" t="n">
        <f aca="false">IF(F255&gt;0,((F255*G255)*-1),((F255*G255)*-1))</f>
        <v>0</v>
      </c>
      <c r="I255" s="48" t="n">
        <v>36739</v>
      </c>
      <c r="J255" s="35" t="n">
        <v>233123</v>
      </c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  <c r="EW255" s="35"/>
      <c r="EX255" s="35"/>
      <c r="EY255" s="35"/>
      <c r="EZ255" s="35"/>
      <c r="FA255" s="35"/>
      <c r="FB255" s="35"/>
      <c r="FC255" s="35"/>
      <c r="FD255" s="35"/>
      <c r="FE255" s="35"/>
      <c r="FF255" s="35"/>
      <c r="FG255" s="35"/>
      <c r="FH255" s="35"/>
      <c r="FI255" s="35"/>
      <c r="FJ255" s="35"/>
      <c r="FK255" s="35"/>
      <c r="FL255" s="35"/>
      <c r="FM255" s="35"/>
      <c r="FN255" s="35"/>
      <c r="FO255" s="35"/>
      <c r="FP255" s="35"/>
      <c r="FQ255" s="35"/>
      <c r="FR255" s="35"/>
      <c r="FS255" s="35"/>
      <c r="FT255" s="35"/>
      <c r="FU255" s="35"/>
      <c r="FV255" s="35"/>
      <c r="FW255" s="35"/>
      <c r="FX255" s="35"/>
      <c r="FY255" s="35"/>
      <c r="FZ255" s="35"/>
      <c r="GA255" s="35"/>
      <c r="GB255" s="35"/>
      <c r="GC255" s="35"/>
      <c r="GD255" s="35"/>
      <c r="GE255" s="35"/>
      <c r="GF255" s="35"/>
      <c r="GG255" s="35"/>
      <c r="GH255" s="35"/>
      <c r="GI255" s="35"/>
      <c r="GJ255" s="35"/>
      <c r="GK255" s="35"/>
      <c r="GL255" s="35"/>
      <c r="GM255" s="35"/>
      <c r="GN255" s="35"/>
      <c r="GO255" s="35"/>
      <c r="GP255" s="35"/>
      <c r="GQ255" s="35"/>
      <c r="GR255" s="35"/>
      <c r="GS255" s="35"/>
      <c r="GT255" s="35"/>
      <c r="GU255" s="35"/>
      <c r="GV255" s="35"/>
      <c r="GW255" s="35"/>
      <c r="GX255" s="35"/>
      <c r="GY255" s="35"/>
      <c r="GZ255" s="35"/>
      <c r="HA255" s="35"/>
      <c r="HB255" s="35"/>
      <c r="HC255" s="35"/>
      <c r="HD255" s="35"/>
      <c r="HE255" s="35"/>
      <c r="HF255" s="35"/>
      <c r="HG255" s="35"/>
      <c r="HH255" s="35"/>
      <c r="HI255" s="35"/>
      <c r="HJ255" s="35"/>
      <c r="HK255" s="35"/>
      <c r="HL255" s="35"/>
      <c r="HM255" s="35"/>
      <c r="HN255" s="35"/>
      <c r="HO255" s="35"/>
      <c r="HP255" s="35"/>
      <c r="HQ255" s="35"/>
      <c r="HR255" s="35"/>
      <c r="HS255" s="35"/>
      <c r="HT255" s="35"/>
      <c r="HU255" s="35"/>
      <c r="HV255" s="35"/>
      <c r="HW255" s="35"/>
      <c r="HX255" s="35"/>
      <c r="HY255" s="35"/>
      <c r="HZ255" s="35"/>
      <c r="IA255" s="35"/>
      <c r="IB255" s="35"/>
      <c r="IC255" s="35"/>
      <c r="ID255" s="35"/>
      <c r="IE255" s="35"/>
      <c r="IF255" s="35"/>
      <c r="IG255" s="35"/>
      <c r="IH255" s="35"/>
      <c r="II255" s="35"/>
      <c r="IJ255" s="35"/>
      <c r="IK255" s="35"/>
      <c r="IL255" s="35"/>
      <c r="IM255" s="35"/>
      <c r="IN255" s="35"/>
      <c r="IO255" s="35"/>
      <c r="IP255" s="35"/>
      <c r="IQ255" s="35"/>
      <c r="IR255" s="35"/>
      <c r="IS255" s="35"/>
      <c r="IT255" s="35"/>
      <c r="IU255" s="35"/>
      <c r="IV255" s="35"/>
      <c r="IW255" s="35"/>
    </row>
    <row r="256" customFormat="false" ht="15.75" hidden="false" customHeight="false" outlineLevel="2" collapsed="false">
      <c r="A256" s="29" t="n">
        <v>36734</v>
      </c>
      <c r="B256" s="30" t="s">
        <v>26</v>
      </c>
      <c r="C256" s="30" t="s">
        <v>24</v>
      </c>
      <c r="D256" s="30" t="s">
        <v>58</v>
      </c>
      <c r="E256" s="45" t="n">
        <v>-1000</v>
      </c>
      <c r="F256" s="45" t="n">
        <v>-310000</v>
      </c>
      <c r="G256" s="33" t="n">
        <v>0</v>
      </c>
      <c r="H256" s="34" t="n">
        <f aca="false">IF(F256&gt;0,((F256*G256)*-1),((F256*G256)*-1))</f>
        <v>0</v>
      </c>
      <c r="I256" s="48" t="n">
        <v>36739</v>
      </c>
      <c r="J256" s="35" t="n">
        <v>346943</v>
      </c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  <c r="EW256" s="35"/>
      <c r="EX256" s="35"/>
      <c r="EY256" s="35"/>
      <c r="EZ256" s="35"/>
      <c r="FA256" s="35"/>
      <c r="FB256" s="35"/>
      <c r="FC256" s="35"/>
      <c r="FD256" s="35"/>
      <c r="FE256" s="35"/>
      <c r="FF256" s="35"/>
      <c r="FG256" s="35"/>
      <c r="FH256" s="35"/>
      <c r="FI256" s="35"/>
      <c r="FJ256" s="35"/>
      <c r="FK256" s="35"/>
      <c r="FL256" s="35"/>
      <c r="FM256" s="35"/>
      <c r="FN256" s="35"/>
      <c r="FO256" s="35"/>
      <c r="FP256" s="35"/>
      <c r="FQ256" s="35"/>
      <c r="FR256" s="35"/>
      <c r="FS256" s="35"/>
      <c r="FT256" s="35"/>
      <c r="FU256" s="35"/>
      <c r="FV256" s="35"/>
      <c r="FW256" s="35"/>
      <c r="FX256" s="35"/>
      <c r="FY256" s="35"/>
      <c r="FZ256" s="35"/>
      <c r="GA256" s="35"/>
      <c r="GB256" s="35"/>
      <c r="GC256" s="35"/>
      <c r="GD256" s="35"/>
      <c r="GE256" s="35"/>
      <c r="GF256" s="35"/>
      <c r="GG256" s="35"/>
      <c r="GH256" s="35"/>
      <c r="GI256" s="35"/>
      <c r="GJ256" s="35"/>
      <c r="GK256" s="35"/>
      <c r="GL256" s="35"/>
      <c r="GM256" s="35"/>
      <c r="GN256" s="35"/>
      <c r="GO256" s="35"/>
      <c r="GP256" s="35"/>
      <c r="GQ256" s="35"/>
      <c r="GR256" s="35"/>
      <c r="GS256" s="35"/>
      <c r="GT256" s="35"/>
      <c r="GU256" s="35"/>
      <c r="GV256" s="35"/>
      <c r="GW256" s="35"/>
      <c r="GX256" s="35"/>
      <c r="GY256" s="35"/>
      <c r="GZ256" s="35"/>
      <c r="HA256" s="35"/>
      <c r="HB256" s="35"/>
      <c r="HC256" s="35"/>
      <c r="HD256" s="35"/>
      <c r="HE256" s="35"/>
      <c r="HF256" s="35"/>
      <c r="HG256" s="35"/>
      <c r="HH256" s="35"/>
      <c r="HI256" s="35"/>
      <c r="HJ256" s="35"/>
      <c r="HK256" s="35"/>
      <c r="HL256" s="35"/>
      <c r="HM256" s="35"/>
      <c r="HN256" s="35"/>
      <c r="HO256" s="35"/>
      <c r="HP256" s="35"/>
      <c r="HQ256" s="35"/>
      <c r="HR256" s="35"/>
      <c r="HS256" s="35"/>
      <c r="HT256" s="35"/>
      <c r="HU256" s="35"/>
      <c r="HV256" s="35"/>
      <c r="HW256" s="35"/>
      <c r="HX256" s="35"/>
      <c r="HY256" s="35"/>
      <c r="HZ256" s="35"/>
      <c r="IA256" s="35"/>
      <c r="IB256" s="35"/>
      <c r="IC256" s="35"/>
      <c r="ID256" s="35"/>
      <c r="IE256" s="35"/>
      <c r="IF256" s="35"/>
      <c r="IG256" s="35"/>
      <c r="IH256" s="35"/>
      <c r="II256" s="35"/>
      <c r="IJ256" s="35"/>
      <c r="IK256" s="35"/>
      <c r="IL256" s="35"/>
      <c r="IM256" s="35"/>
      <c r="IN256" s="35"/>
      <c r="IO256" s="35"/>
      <c r="IP256" s="35"/>
      <c r="IQ256" s="35"/>
      <c r="IR256" s="35"/>
      <c r="IS256" s="35"/>
      <c r="IT256" s="35"/>
      <c r="IU256" s="35"/>
      <c r="IV256" s="35"/>
      <c r="IW256" s="35"/>
    </row>
    <row r="257" customFormat="false" ht="15.75" hidden="false" customHeight="false" outlineLevel="2" collapsed="false">
      <c r="A257" s="29" t="n">
        <v>36734</v>
      </c>
      <c r="B257" s="30" t="s">
        <v>26</v>
      </c>
      <c r="C257" s="30" t="s">
        <v>24</v>
      </c>
      <c r="D257" s="30" t="s">
        <v>58</v>
      </c>
      <c r="E257" s="45" t="n">
        <v>-4122</v>
      </c>
      <c r="F257" s="45" t="n">
        <v>-127782</v>
      </c>
      <c r="G257" s="33" t="n">
        <v>0</v>
      </c>
      <c r="H257" s="34" t="n">
        <f aca="false">IF(F257&gt;0,((F257*G257)*-1),((F257*G257)*-1))</f>
        <v>0</v>
      </c>
      <c r="I257" s="48" t="n">
        <v>36739</v>
      </c>
      <c r="J257" s="35" t="n">
        <v>346943</v>
      </c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  <c r="HH257" s="35"/>
      <c r="HI257" s="35"/>
      <c r="HJ257" s="35"/>
      <c r="HK257" s="35"/>
      <c r="HL257" s="35"/>
      <c r="HM257" s="35"/>
      <c r="HN257" s="35"/>
      <c r="HO257" s="35"/>
      <c r="HP257" s="35"/>
      <c r="HQ257" s="35"/>
      <c r="HR257" s="35"/>
      <c r="HS257" s="35"/>
      <c r="HT257" s="35"/>
      <c r="HU257" s="35"/>
      <c r="HV257" s="35"/>
      <c r="HW257" s="35"/>
      <c r="HX257" s="35"/>
      <c r="HY257" s="35"/>
      <c r="HZ257" s="35"/>
      <c r="IA257" s="35"/>
      <c r="IB257" s="35"/>
      <c r="IC257" s="35"/>
      <c r="ID257" s="35"/>
      <c r="IE257" s="35"/>
      <c r="IF257" s="35"/>
      <c r="IG257" s="35"/>
      <c r="IH257" s="35"/>
      <c r="II257" s="35"/>
      <c r="IJ257" s="35"/>
      <c r="IK257" s="35"/>
      <c r="IL257" s="35"/>
      <c r="IM257" s="35"/>
      <c r="IN257" s="35"/>
      <c r="IO257" s="35"/>
      <c r="IP257" s="35"/>
      <c r="IQ257" s="35"/>
      <c r="IR257" s="35"/>
      <c r="IS257" s="35"/>
      <c r="IT257" s="35"/>
      <c r="IU257" s="35"/>
      <c r="IV257" s="35"/>
      <c r="IW257" s="35"/>
    </row>
    <row r="258" customFormat="false" ht="15.75" hidden="false" customHeight="false" outlineLevel="2" collapsed="false">
      <c r="A258" s="29" t="n">
        <v>36738</v>
      </c>
      <c r="B258" s="30" t="s">
        <v>26</v>
      </c>
      <c r="C258" s="30" t="s">
        <v>24</v>
      </c>
      <c r="D258" s="30" t="s">
        <v>58</v>
      </c>
      <c r="E258" s="45" t="n">
        <v>-32</v>
      </c>
      <c r="F258" s="45" t="n">
        <v>-992</v>
      </c>
      <c r="G258" s="33" t="n">
        <v>0</v>
      </c>
      <c r="H258" s="34" t="n">
        <f aca="false">IF(F258&gt;0,((F258*G258)*-1),((F258*G258)*-1))</f>
        <v>0</v>
      </c>
      <c r="I258" s="48" t="n">
        <v>36739</v>
      </c>
      <c r="J258" s="35" t="n">
        <v>350429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  <c r="EW258" s="35"/>
      <c r="EX258" s="35"/>
      <c r="EY258" s="35"/>
      <c r="EZ258" s="35"/>
      <c r="FA258" s="35"/>
      <c r="FB258" s="35"/>
      <c r="FC258" s="35"/>
      <c r="FD258" s="35"/>
      <c r="FE258" s="35"/>
      <c r="FF258" s="35"/>
      <c r="FG258" s="35"/>
      <c r="FH258" s="35"/>
      <c r="FI258" s="35"/>
      <c r="FJ258" s="35"/>
      <c r="FK258" s="35"/>
      <c r="FL258" s="35"/>
      <c r="FM258" s="35"/>
      <c r="FN258" s="35"/>
      <c r="FO258" s="35"/>
      <c r="FP258" s="35"/>
      <c r="FQ258" s="35"/>
      <c r="FR258" s="35"/>
      <c r="FS258" s="35"/>
      <c r="FT258" s="35"/>
      <c r="FU258" s="35"/>
      <c r="FV258" s="35"/>
      <c r="FW258" s="35"/>
      <c r="FX258" s="35"/>
      <c r="FY258" s="35"/>
      <c r="FZ258" s="35"/>
      <c r="GA258" s="35"/>
      <c r="GB258" s="35"/>
      <c r="GC258" s="35"/>
      <c r="GD258" s="35"/>
      <c r="GE258" s="35"/>
      <c r="GF258" s="35"/>
      <c r="GG258" s="35"/>
      <c r="GH258" s="35"/>
      <c r="GI258" s="35"/>
      <c r="GJ258" s="35"/>
      <c r="GK258" s="35"/>
      <c r="GL258" s="35"/>
      <c r="GM258" s="35"/>
      <c r="GN258" s="35"/>
      <c r="GO258" s="35"/>
      <c r="GP258" s="35"/>
      <c r="GQ258" s="35"/>
      <c r="GR258" s="35"/>
      <c r="GS258" s="35"/>
      <c r="GT258" s="35"/>
      <c r="GU258" s="35"/>
      <c r="GV258" s="35"/>
      <c r="GW258" s="35"/>
      <c r="GX258" s="35"/>
      <c r="GY258" s="35"/>
      <c r="GZ258" s="35"/>
      <c r="HA258" s="35"/>
      <c r="HB258" s="35"/>
      <c r="HC258" s="35"/>
      <c r="HD258" s="35"/>
      <c r="HE258" s="35"/>
      <c r="HF258" s="35"/>
      <c r="HG258" s="35"/>
      <c r="HH258" s="35"/>
      <c r="HI258" s="35"/>
      <c r="HJ258" s="35"/>
      <c r="HK258" s="35"/>
      <c r="HL258" s="35"/>
      <c r="HM258" s="35"/>
      <c r="HN258" s="35"/>
      <c r="HO258" s="35"/>
      <c r="HP258" s="35"/>
      <c r="HQ258" s="35"/>
      <c r="HR258" s="35"/>
      <c r="HS258" s="35"/>
      <c r="HT258" s="35"/>
      <c r="HU258" s="35"/>
      <c r="HV258" s="35"/>
      <c r="HW258" s="35"/>
      <c r="HX258" s="35"/>
      <c r="HY258" s="35"/>
      <c r="HZ258" s="35"/>
      <c r="IA258" s="35"/>
      <c r="IB258" s="35"/>
      <c r="IC258" s="35"/>
      <c r="ID258" s="35"/>
      <c r="IE258" s="35"/>
      <c r="IF258" s="35"/>
      <c r="IG258" s="35"/>
      <c r="IH258" s="35"/>
      <c r="II258" s="35"/>
      <c r="IJ258" s="35"/>
      <c r="IK258" s="35"/>
      <c r="IL258" s="35"/>
      <c r="IM258" s="35"/>
      <c r="IN258" s="35"/>
      <c r="IO258" s="35"/>
      <c r="IP258" s="35"/>
      <c r="IQ258" s="35"/>
      <c r="IR258" s="35"/>
      <c r="IS258" s="35"/>
      <c r="IT258" s="35"/>
      <c r="IU258" s="35"/>
      <c r="IV258" s="35"/>
      <c r="IW258" s="35"/>
    </row>
    <row r="259" customFormat="false" ht="15.75" hidden="false" customHeight="false" outlineLevel="2" collapsed="false">
      <c r="A259" s="29" t="n">
        <v>36738</v>
      </c>
      <c r="B259" s="30" t="s">
        <v>26</v>
      </c>
      <c r="C259" s="30" t="s">
        <v>24</v>
      </c>
      <c r="D259" s="30" t="s">
        <v>58</v>
      </c>
      <c r="E259" s="45" t="n">
        <v>-5000</v>
      </c>
      <c r="F259" s="45" t="n">
        <v>-5000</v>
      </c>
      <c r="G259" s="33" t="n">
        <v>0</v>
      </c>
      <c r="H259" s="34" t="n">
        <f aca="false">IF(F259&gt;0,((F259*G259)*-1),((F259*G259)*-1))</f>
        <v>0</v>
      </c>
      <c r="I259" s="48" t="n">
        <v>36739</v>
      </c>
      <c r="J259" s="35" t="n">
        <v>350494</v>
      </c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  <c r="EW259" s="35"/>
      <c r="EX259" s="35"/>
      <c r="EY259" s="35"/>
      <c r="EZ259" s="35"/>
      <c r="FA259" s="35"/>
      <c r="FB259" s="35"/>
      <c r="FC259" s="35"/>
      <c r="FD259" s="35"/>
      <c r="FE259" s="35"/>
      <c r="FF259" s="35"/>
      <c r="FG259" s="35"/>
      <c r="FH259" s="35"/>
      <c r="FI259" s="35"/>
      <c r="FJ259" s="35"/>
      <c r="FK259" s="35"/>
      <c r="FL259" s="35"/>
      <c r="FM259" s="35"/>
      <c r="FN259" s="35"/>
      <c r="FO259" s="35"/>
      <c r="FP259" s="35"/>
      <c r="FQ259" s="35"/>
      <c r="FR259" s="35"/>
      <c r="FS259" s="35"/>
      <c r="FT259" s="35"/>
      <c r="FU259" s="35"/>
      <c r="FV259" s="35"/>
      <c r="FW259" s="35"/>
      <c r="FX259" s="35"/>
      <c r="FY259" s="35"/>
      <c r="FZ259" s="35"/>
      <c r="GA259" s="35"/>
      <c r="GB259" s="35"/>
      <c r="GC259" s="35"/>
      <c r="GD259" s="35"/>
      <c r="GE259" s="35"/>
      <c r="GF259" s="35"/>
      <c r="GG259" s="35"/>
      <c r="GH259" s="35"/>
      <c r="GI259" s="35"/>
      <c r="GJ259" s="35"/>
      <c r="GK259" s="35"/>
      <c r="GL259" s="35"/>
      <c r="GM259" s="35"/>
      <c r="GN259" s="35"/>
      <c r="GO259" s="35"/>
      <c r="GP259" s="35"/>
      <c r="GQ259" s="35"/>
      <c r="GR259" s="35"/>
      <c r="GS259" s="35"/>
      <c r="GT259" s="35"/>
      <c r="GU259" s="35"/>
      <c r="GV259" s="35"/>
      <c r="GW259" s="35"/>
      <c r="GX259" s="35"/>
      <c r="GY259" s="35"/>
      <c r="GZ259" s="35"/>
      <c r="HA259" s="35"/>
      <c r="HB259" s="35"/>
      <c r="HC259" s="35"/>
      <c r="HD259" s="35"/>
      <c r="HE259" s="35"/>
      <c r="HF259" s="35"/>
      <c r="HG259" s="35"/>
      <c r="HH259" s="35"/>
      <c r="HI259" s="35"/>
      <c r="HJ259" s="35"/>
      <c r="HK259" s="35"/>
      <c r="HL259" s="35"/>
      <c r="HM259" s="35"/>
      <c r="HN259" s="35"/>
      <c r="HO259" s="35"/>
      <c r="HP259" s="35"/>
      <c r="HQ259" s="35"/>
      <c r="HR259" s="35"/>
      <c r="HS259" s="35"/>
      <c r="HT259" s="35"/>
      <c r="HU259" s="35"/>
      <c r="HV259" s="35"/>
      <c r="HW259" s="35"/>
      <c r="HX259" s="35"/>
      <c r="HY259" s="35"/>
      <c r="HZ259" s="35"/>
      <c r="IA259" s="35"/>
      <c r="IB259" s="35"/>
      <c r="IC259" s="35"/>
      <c r="ID259" s="35"/>
      <c r="IE259" s="35"/>
      <c r="IF259" s="35"/>
      <c r="IG259" s="35"/>
      <c r="IH259" s="35"/>
      <c r="II259" s="35"/>
      <c r="IJ259" s="35"/>
      <c r="IK259" s="35"/>
      <c r="IL259" s="35"/>
      <c r="IM259" s="35"/>
      <c r="IN259" s="35"/>
      <c r="IO259" s="35"/>
      <c r="IP259" s="35"/>
      <c r="IQ259" s="35"/>
      <c r="IR259" s="35"/>
      <c r="IS259" s="35"/>
      <c r="IT259" s="35"/>
      <c r="IU259" s="35"/>
      <c r="IV259" s="35"/>
      <c r="IW259" s="35"/>
    </row>
    <row r="260" customFormat="false" ht="15.75" hidden="false" customHeight="false" outlineLevel="1" collapsed="false">
      <c r="A260" s="29"/>
      <c r="B260" s="30"/>
      <c r="C260" s="30" t="s">
        <v>41</v>
      </c>
      <c r="D260" s="30"/>
      <c r="E260" s="45"/>
      <c r="F260" s="45" t="n">
        <f aca="false">SUBTOTAL(9,F224:F259)</f>
        <v>-1036647</v>
      </c>
      <c r="G260" s="33"/>
      <c r="H260" s="34" t="n">
        <f aca="false">SUBTOTAL(9,H224:H259)</f>
        <v>0</v>
      </c>
      <c r="I260" s="48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  <c r="FA260" s="35"/>
      <c r="FB260" s="35"/>
      <c r="FC260" s="35"/>
      <c r="FD260" s="35"/>
      <c r="FE260" s="35"/>
      <c r="FF260" s="35"/>
      <c r="FG260" s="35"/>
      <c r="FH260" s="35"/>
      <c r="FI260" s="35"/>
      <c r="FJ260" s="35"/>
      <c r="FK260" s="35"/>
      <c r="FL260" s="35"/>
      <c r="FM260" s="35"/>
      <c r="FN260" s="35"/>
      <c r="FO260" s="35"/>
      <c r="FP260" s="35"/>
      <c r="FQ260" s="35"/>
      <c r="FR260" s="35"/>
      <c r="FS260" s="35"/>
      <c r="FT260" s="35"/>
      <c r="FU260" s="35"/>
      <c r="FV260" s="35"/>
      <c r="FW260" s="35"/>
      <c r="FX260" s="35"/>
      <c r="FY260" s="35"/>
      <c r="FZ260" s="35"/>
      <c r="GA260" s="35"/>
      <c r="GB260" s="35"/>
      <c r="GC260" s="35"/>
      <c r="GD260" s="35"/>
      <c r="GE260" s="35"/>
      <c r="GF260" s="35"/>
      <c r="GG260" s="35"/>
      <c r="GH260" s="35"/>
      <c r="GI260" s="35"/>
      <c r="GJ260" s="35"/>
      <c r="GK260" s="35"/>
      <c r="GL260" s="35"/>
      <c r="GM260" s="35"/>
      <c r="GN260" s="35"/>
      <c r="GO260" s="35"/>
      <c r="GP260" s="35"/>
      <c r="GQ260" s="35"/>
      <c r="GR260" s="35"/>
      <c r="GS260" s="35"/>
      <c r="GT260" s="35"/>
      <c r="GU260" s="35"/>
      <c r="GV260" s="35"/>
      <c r="GW260" s="35"/>
      <c r="GX260" s="35"/>
      <c r="GY260" s="35"/>
      <c r="GZ260" s="35"/>
      <c r="HA260" s="35"/>
      <c r="HB260" s="35"/>
      <c r="HC260" s="35"/>
      <c r="HD260" s="35"/>
      <c r="HE260" s="35"/>
      <c r="HF260" s="35"/>
      <c r="HG260" s="35"/>
      <c r="HH260" s="35"/>
      <c r="HI260" s="35"/>
      <c r="HJ260" s="35"/>
      <c r="HK260" s="35"/>
      <c r="HL260" s="35"/>
      <c r="HM260" s="35"/>
      <c r="HN260" s="35"/>
      <c r="HO260" s="35"/>
      <c r="HP260" s="35"/>
      <c r="HQ260" s="35"/>
      <c r="HR260" s="35"/>
      <c r="HS260" s="35"/>
      <c r="HT260" s="35"/>
      <c r="HU260" s="35"/>
      <c r="HV260" s="35"/>
      <c r="HW260" s="35"/>
      <c r="HX260" s="35"/>
      <c r="HY260" s="35"/>
      <c r="HZ260" s="35"/>
      <c r="IA260" s="35"/>
      <c r="IB260" s="35"/>
      <c r="IC260" s="35"/>
      <c r="ID260" s="35"/>
      <c r="IE260" s="35"/>
      <c r="IF260" s="35"/>
      <c r="IG260" s="35"/>
      <c r="IH260" s="35"/>
      <c r="II260" s="35"/>
      <c r="IJ260" s="35"/>
      <c r="IK260" s="35"/>
      <c r="IL260" s="35"/>
      <c r="IM260" s="35"/>
      <c r="IN260" s="35"/>
      <c r="IO260" s="35"/>
      <c r="IP260" s="35"/>
      <c r="IQ260" s="35"/>
      <c r="IR260" s="35"/>
      <c r="IS260" s="35"/>
      <c r="IT260" s="35"/>
      <c r="IU260" s="35"/>
      <c r="IV260" s="35"/>
      <c r="IW260" s="35"/>
    </row>
    <row r="261" customFormat="false" ht="15.75" hidden="false" customHeight="false" outlineLevel="2" collapsed="false">
      <c r="A261" s="29" t="n">
        <v>36738</v>
      </c>
      <c r="B261" s="30" t="s">
        <v>26</v>
      </c>
      <c r="C261" s="30" t="s">
        <v>19</v>
      </c>
      <c r="D261" s="30" t="s">
        <v>59</v>
      </c>
      <c r="E261" s="45" t="n">
        <v>5000</v>
      </c>
      <c r="F261" s="45" t="n">
        <v>5000</v>
      </c>
      <c r="G261" s="33" t="n">
        <v>0</v>
      </c>
      <c r="H261" s="34" t="n">
        <f aca="false">IF(F261&gt;0,((F261*G261)*-1),((F261*G261)*-1))</f>
        <v>-0</v>
      </c>
      <c r="I261" s="48" t="n">
        <v>36739</v>
      </c>
      <c r="J261" s="35" t="n">
        <v>350493</v>
      </c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  <c r="FA261" s="35"/>
      <c r="FB261" s="35"/>
      <c r="FC261" s="35"/>
      <c r="FD261" s="35"/>
      <c r="FE261" s="35"/>
      <c r="FF261" s="35"/>
      <c r="FG261" s="35"/>
      <c r="FH261" s="35"/>
      <c r="FI261" s="35"/>
      <c r="FJ261" s="35"/>
      <c r="FK261" s="35"/>
      <c r="FL261" s="35"/>
      <c r="FM261" s="35"/>
      <c r="FN261" s="35"/>
      <c r="FO261" s="35"/>
      <c r="FP261" s="35"/>
      <c r="FQ261" s="35"/>
      <c r="FR261" s="35"/>
      <c r="FS261" s="35"/>
      <c r="FT261" s="35"/>
      <c r="FU261" s="35"/>
      <c r="FV261" s="35"/>
      <c r="FW261" s="35"/>
      <c r="FX261" s="35"/>
      <c r="FY261" s="35"/>
      <c r="FZ261" s="35"/>
      <c r="GA261" s="35"/>
      <c r="GB261" s="35"/>
      <c r="GC261" s="35"/>
      <c r="GD261" s="35"/>
      <c r="GE261" s="35"/>
      <c r="GF261" s="35"/>
      <c r="GG261" s="35"/>
      <c r="GH261" s="35"/>
      <c r="GI261" s="35"/>
      <c r="GJ261" s="35"/>
      <c r="GK261" s="35"/>
      <c r="GL261" s="35"/>
      <c r="GM261" s="35"/>
      <c r="GN261" s="35"/>
      <c r="GO261" s="35"/>
      <c r="GP261" s="35"/>
      <c r="GQ261" s="35"/>
      <c r="GR261" s="35"/>
      <c r="GS261" s="35"/>
      <c r="GT261" s="35"/>
      <c r="GU261" s="35"/>
      <c r="GV261" s="35"/>
      <c r="GW261" s="35"/>
      <c r="GX261" s="35"/>
      <c r="GY261" s="35"/>
      <c r="GZ261" s="35"/>
      <c r="HA261" s="35"/>
      <c r="HB261" s="35"/>
      <c r="HC261" s="35"/>
      <c r="HD261" s="35"/>
      <c r="HE261" s="35"/>
      <c r="HF261" s="35"/>
      <c r="HG261" s="35"/>
      <c r="HH261" s="35"/>
      <c r="HI261" s="35"/>
      <c r="HJ261" s="35"/>
      <c r="HK261" s="35"/>
      <c r="HL261" s="35"/>
      <c r="HM261" s="35"/>
      <c r="HN261" s="35"/>
      <c r="HO261" s="35"/>
      <c r="HP261" s="35"/>
      <c r="HQ261" s="35"/>
      <c r="HR261" s="35"/>
      <c r="HS261" s="35"/>
      <c r="HT261" s="35"/>
      <c r="HU261" s="35"/>
      <c r="HV261" s="35"/>
      <c r="HW261" s="35"/>
      <c r="HX261" s="35"/>
      <c r="HY261" s="35"/>
      <c r="HZ261" s="35"/>
      <c r="IA261" s="35"/>
      <c r="IB261" s="35"/>
      <c r="IC261" s="35"/>
      <c r="ID261" s="35"/>
      <c r="IE261" s="35"/>
      <c r="IF261" s="35"/>
      <c r="IG261" s="35"/>
      <c r="IH261" s="35"/>
      <c r="II261" s="35"/>
      <c r="IJ261" s="35"/>
      <c r="IK261" s="35"/>
      <c r="IL261" s="35"/>
      <c r="IM261" s="35"/>
      <c r="IN261" s="35"/>
      <c r="IO261" s="35"/>
      <c r="IP261" s="35"/>
      <c r="IQ261" s="35"/>
      <c r="IR261" s="35"/>
      <c r="IS261" s="35"/>
      <c r="IT261" s="35"/>
      <c r="IU261" s="35"/>
      <c r="IV261" s="35"/>
      <c r="IW261" s="35"/>
    </row>
    <row r="262" customFormat="false" ht="15.75" hidden="false" customHeight="false" outlineLevel="1" collapsed="false">
      <c r="A262" s="29"/>
      <c r="B262" s="30"/>
      <c r="C262" s="30" t="s">
        <v>40</v>
      </c>
      <c r="D262" s="30"/>
      <c r="E262" s="45"/>
      <c r="F262" s="45" t="n">
        <f aca="false">SUBTOTAL(9,F261)</f>
        <v>5000</v>
      </c>
      <c r="G262" s="33"/>
      <c r="H262" s="34" t="n">
        <f aca="false">SUBTOTAL(9,H261)</f>
        <v>0</v>
      </c>
      <c r="I262" s="48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  <c r="EW262" s="35"/>
      <c r="EX262" s="35"/>
      <c r="EY262" s="35"/>
      <c r="EZ262" s="35"/>
      <c r="FA262" s="35"/>
      <c r="FB262" s="35"/>
      <c r="FC262" s="35"/>
      <c r="FD262" s="35"/>
      <c r="FE262" s="35"/>
      <c r="FF262" s="35"/>
      <c r="FG262" s="35"/>
      <c r="FH262" s="35"/>
      <c r="FI262" s="35"/>
      <c r="FJ262" s="35"/>
      <c r="FK262" s="35"/>
      <c r="FL262" s="35"/>
      <c r="FM262" s="35"/>
      <c r="FN262" s="35"/>
      <c r="FO262" s="35"/>
      <c r="FP262" s="35"/>
      <c r="FQ262" s="35"/>
      <c r="FR262" s="35"/>
      <c r="FS262" s="35"/>
      <c r="FT262" s="35"/>
      <c r="FU262" s="35"/>
      <c r="FV262" s="35"/>
      <c r="FW262" s="35"/>
      <c r="FX262" s="35"/>
      <c r="FY262" s="35"/>
      <c r="FZ262" s="35"/>
      <c r="GA262" s="35"/>
      <c r="GB262" s="35"/>
      <c r="GC262" s="35"/>
      <c r="GD262" s="35"/>
      <c r="GE262" s="35"/>
      <c r="GF262" s="35"/>
      <c r="GG262" s="35"/>
      <c r="GH262" s="35"/>
      <c r="GI262" s="35"/>
      <c r="GJ262" s="35"/>
      <c r="GK262" s="35"/>
      <c r="GL262" s="35"/>
      <c r="GM262" s="35"/>
      <c r="GN262" s="35"/>
      <c r="GO262" s="35"/>
      <c r="GP262" s="35"/>
      <c r="GQ262" s="35"/>
      <c r="GR262" s="35"/>
      <c r="GS262" s="35"/>
      <c r="GT262" s="35"/>
      <c r="GU262" s="35"/>
      <c r="GV262" s="35"/>
      <c r="GW262" s="35"/>
      <c r="GX262" s="35"/>
      <c r="GY262" s="35"/>
      <c r="GZ262" s="35"/>
      <c r="HA262" s="35"/>
      <c r="HB262" s="35"/>
      <c r="HC262" s="35"/>
      <c r="HD262" s="35"/>
      <c r="HE262" s="35"/>
      <c r="HF262" s="35"/>
      <c r="HG262" s="35"/>
      <c r="HH262" s="35"/>
      <c r="HI262" s="35"/>
      <c r="HJ262" s="35"/>
      <c r="HK262" s="35"/>
      <c r="HL262" s="35"/>
      <c r="HM262" s="35"/>
      <c r="HN262" s="35"/>
      <c r="HO262" s="35"/>
      <c r="HP262" s="35"/>
      <c r="HQ262" s="35"/>
      <c r="HR262" s="35"/>
      <c r="HS262" s="35"/>
      <c r="HT262" s="35"/>
      <c r="HU262" s="35"/>
      <c r="HV262" s="35"/>
      <c r="HW262" s="35"/>
      <c r="HX262" s="35"/>
      <c r="HY262" s="35"/>
      <c r="HZ262" s="35"/>
      <c r="IA262" s="35"/>
      <c r="IB262" s="35"/>
      <c r="IC262" s="35"/>
      <c r="ID262" s="35"/>
      <c r="IE262" s="35"/>
      <c r="IF262" s="35"/>
      <c r="IG262" s="35"/>
      <c r="IH262" s="35"/>
      <c r="II262" s="35"/>
      <c r="IJ262" s="35"/>
      <c r="IK262" s="35"/>
      <c r="IL262" s="35"/>
      <c r="IM262" s="35"/>
      <c r="IN262" s="35"/>
      <c r="IO262" s="35"/>
      <c r="IP262" s="35"/>
      <c r="IQ262" s="35"/>
      <c r="IR262" s="35"/>
      <c r="IS262" s="35"/>
      <c r="IT262" s="35"/>
      <c r="IU262" s="35"/>
      <c r="IV262" s="35"/>
      <c r="IW262" s="35"/>
    </row>
    <row r="263" customFormat="false" ht="15.75" hidden="false" customHeight="false" outlineLevel="2" collapsed="false">
      <c r="A263" s="29" t="n">
        <v>36738</v>
      </c>
      <c r="B263" s="30" t="s">
        <v>26</v>
      </c>
      <c r="C263" s="30" t="s">
        <v>24</v>
      </c>
      <c r="D263" s="30" t="s">
        <v>59</v>
      </c>
      <c r="E263" s="45" t="n">
        <v>-5000</v>
      </c>
      <c r="F263" s="45" t="n">
        <v>-5000</v>
      </c>
      <c r="G263" s="33" t="n">
        <v>0</v>
      </c>
      <c r="H263" s="34" t="n">
        <f aca="false">IF(F263&gt;0,((F263*G263)*-1),((F263*G263)*-1))</f>
        <v>0</v>
      </c>
      <c r="I263" s="48" t="n">
        <v>36739</v>
      </c>
      <c r="J263" s="35" t="n">
        <v>350491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  <c r="EW263" s="35"/>
      <c r="EX263" s="35"/>
      <c r="EY263" s="35"/>
      <c r="EZ263" s="35"/>
      <c r="FA263" s="35"/>
      <c r="FB263" s="35"/>
      <c r="FC263" s="35"/>
      <c r="FD263" s="35"/>
      <c r="FE263" s="35"/>
      <c r="FF263" s="35"/>
      <c r="FG263" s="35"/>
      <c r="FH263" s="35"/>
      <c r="FI263" s="35"/>
      <c r="FJ263" s="35"/>
      <c r="FK263" s="35"/>
      <c r="FL263" s="35"/>
      <c r="FM263" s="35"/>
      <c r="FN263" s="35"/>
      <c r="FO263" s="35"/>
      <c r="FP263" s="35"/>
      <c r="FQ263" s="35"/>
      <c r="FR263" s="35"/>
      <c r="FS263" s="35"/>
      <c r="FT263" s="35"/>
      <c r="FU263" s="35"/>
      <c r="FV263" s="35"/>
      <c r="FW263" s="35"/>
      <c r="FX263" s="35"/>
      <c r="FY263" s="35"/>
      <c r="FZ263" s="35"/>
      <c r="GA263" s="35"/>
      <c r="GB263" s="35"/>
      <c r="GC263" s="35"/>
      <c r="GD263" s="35"/>
      <c r="GE263" s="35"/>
      <c r="GF263" s="35"/>
      <c r="GG263" s="35"/>
      <c r="GH263" s="35"/>
      <c r="GI263" s="35"/>
      <c r="GJ263" s="35"/>
      <c r="GK263" s="35"/>
      <c r="GL263" s="35"/>
      <c r="GM263" s="35"/>
      <c r="GN263" s="35"/>
      <c r="GO263" s="35"/>
      <c r="GP263" s="35"/>
      <c r="GQ263" s="35"/>
      <c r="GR263" s="35"/>
      <c r="GS263" s="35"/>
      <c r="GT263" s="35"/>
      <c r="GU263" s="35"/>
      <c r="GV263" s="35"/>
      <c r="GW263" s="35"/>
      <c r="GX263" s="35"/>
      <c r="GY263" s="35"/>
      <c r="GZ263" s="35"/>
      <c r="HA263" s="35"/>
      <c r="HB263" s="35"/>
      <c r="HC263" s="35"/>
      <c r="HD263" s="35"/>
      <c r="HE263" s="35"/>
      <c r="HF263" s="35"/>
      <c r="HG263" s="35"/>
      <c r="HH263" s="35"/>
      <c r="HI263" s="35"/>
      <c r="HJ263" s="35"/>
      <c r="HK263" s="35"/>
      <c r="HL263" s="35"/>
      <c r="HM263" s="35"/>
      <c r="HN263" s="35"/>
      <c r="HO263" s="35"/>
      <c r="HP263" s="35"/>
      <c r="HQ263" s="35"/>
      <c r="HR263" s="35"/>
      <c r="HS263" s="35"/>
      <c r="HT263" s="35"/>
      <c r="HU263" s="35"/>
      <c r="HV263" s="35"/>
      <c r="HW263" s="35"/>
      <c r="HX263" s="35"/>
      <c r="HY263" s="35"/>
      <c r="HZ263" s="35"/>
      <c r="IA263" s="35"/>
      <c r="IB263" s="35"/>
      <c r="IC263" s="35"/>
      <c r="ID263" s="35"/>
      <c r="IE263" s="35"/>
      <c r="IF263" s="35"/>
      <c r="IG263" s="35"/>
      <c r="IH263" s="35"/>
      <c r="II263" s="35"/>
      <c r="IJ263" s="35"/>
      <c r="IK263" s="35"/>
      <c r="IL263" s="35"/>
      <c r="IM263" s="35"/>
      <c r="IN263" s="35"/>
      <c r="IO263" s="35"/>
      <c r="IP263" s="35"/>
      <c r="IQ263" s="35"/>
      <c r="IR263" s="35"/>
      <c r="IS263" s="35"/>
      <c r="IT263" s="35"/>
      <c r="IU263" s="35"/>
      <c r="IV263" s="35"/>
      <c r="IW263" s="35"/>
    </row>
    <row r="264" customFormat="false" ht="15.75" hidden="false" customHeight="false" outlineLevel="1" collapsed="false">
      <c r="A264" s="29"/>
      <c r="B264" s="30"/>
      <c r="C264" s="30" t="s">
        <v>41</v>
      </c>
      <c r="D264" s="30"/>
      <c r="E264" s="45"/>
      <c r="F264" s="45" t="n">
        <f aca="false">SUBTOTAL(9,F263)</f>
        <v>-5000</v>
      </c>
      <c r="G264" s="33"/>
      <c r="H264" s="34" t="n">
        <f aca="false">SUBTOTAL(9,H263)</f>
        <v>0</v>
      </c>
      <c r="I264" s="48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  <c r="EW264" s="35"/>
      <c r="EX264" s="35"/>
      <c r="EY264" s="35"/>
      <c r="EZ264" s="35"/>
      <c r="FA264" s="35"/>
      <c r="FB264" s="35"/>
      <c r="FC264" s="35"/>
      <c r="FD264" s="35"/>
      <c r="FE264" s="35"/>
      <c r="FF264" s="35"/>
      <c r="FG264" s="35"/>
      <c r="FH264" s="35"/>
      <c r="FI264" s="35"/>
      <c r="FJ264" s="35"/>
      <c r="FK264" s="35"/>
      <c r="FL264" s="35"/>
      <c r="FM264" s="35"/>
      <c r="FN264" s="35"/>
      <c r="FO264" s="35"/>
      <c r="FP264" s="35"/>
      <c r="FQ264" s="35"/>
      <c r="FR264" s="35"/>
      <c r="FS264" s="35"/>
      <c r="FT264" s="35"/>
      <c r="FU264" s="35"/>
      <c r="FV264" s="35"/>
      <c r="FW264" s="35"/>
      <c r="FX264" s="35"/>
      <c r="FY264" s="35"/>
      <c r="FZ264" s="35"/>
      <c r="GA264" s="35"/>
      <c r="GB264" s="35"/>
      <c r="GC264" s="35"/>
      <c r="GD264" s="35"/>
      <c r="GE264" s="35"/>
      <c r="GF264" s="35"/>
      <c r="GG264" s="35"/>
      <c r="GH264" s="35"/>
      <c r="GI264" s="35"/>
      <c r="GJ264" s="35"/>
      <c r="GK264" s="35"/>
      <c r="GL264" s="35"/>
      <c r="GM264" s="35"/>
      <c r="GN264" s="35"/>
      <c r="GO264" s="35"/>
      <c r="GP264" s="35"/>
      <c r="GQ264" s="35"/>
      <c r="GR264" s="35"/>
      <c r="GS264" s="35"/>
      <c r="GT264" s="35"/>
      <c r="GU264" s="35"/>
      <c r="GV264" s="35"/>
      <c r="GW264" s="35"/>
      <c r="GX264" s="35"/>
      <c r="GY264" s="35"/>
      <c r="GZ264" s="35"/>
      <c r="HA264" s="35"/>
      <c r="HB264" s="35"/>
      <c r="HC264" s="35"/>
      <c r="HD264" s="35"/>
      <c r="HE264" s="35"/>
      <c r="HF264" s="35"/>
      <c r="HG264" s="35"/>
      <c r="HH264" s="35"/>
      <c r="HI264" s="35"/>
      <c r="HJ264" s="35"/>
      <c r="HK264" s="35"/>
      <c r="HL264" s="35"/>
      <c r="HM264" s="35"/>
      <c r="HN264" s="35"/>
      <c r="HO264" s="35"/>
      <c r="HP264" s="35"/>
      <c r="HQ264" s="35"/>
      <c r="HR264" s="35"/>
      <c r="HS264" s="35"/>
      <c r="HT264" s="35"/>
      <c r="HU264" s="35"/>
      <c r="HV264" s="35"/>
      <c r="HW264" s="35"/>
      <c r="HX264" s="35"/>
      <c r="HY264" s="35"/>
      <c r="HZ264" s="35"/>
      <c r="IA264" s="35"/>
      <c r="IB264" s="35"/>
      <c r="IC264" s="35"/>
      <c r="ID264" s="35"/>
      <c r="IE264" s="35"/>
      <c r="IF264" s="35"/>
      <c r="IG264" s="35"/>
      <c r="IH264" s="35"/>
      <c r="II264" s="35"/>
      <c r="IJ264" s="35"/>
      <c r="IK264" s="35"/>
      <c r="IL264" s="35"/>
      <c r="IM264" s="35"/>
      <c r="IN264" s="35"/>
      <c r="IO264" s="35"/>
      <c r="IP264" s="35"/>
      <c r="IQ264" s="35"/>
      <c r="IR264" s="35"/>
      <c r="IS264" s="35"/>
      <c r="IT264" s="35"/>
      <c r="IU264" s="35"/>
      <c r="IV264" s="35"/>
      <c r="IW264" s="35"/>
    </row>
    <row r="265" customFormat="false" ht="15.75" hidden="false" customHeight="false" outlineLevel="2" collapsed="false">
      <c r="A265" s="44" t="n">
        <v>36766</v>
      </c>
      <c r="B265" s="30" t="s">
        <v>26</v>
      </c>
      <c r="C265" s="30" t="s">
        <v>19</v>
      </c>
      <c r="D265" s="30" t="s">
        <v>27</v>
      </c>
      <c r="E265" s="45" t="n">
        <v>10000</v>
      </c>
      <c r="F265" s="45" t="n">
        <v>10000</v>
      </c>
      <c r="G265" s="46" t="n">
        <v>0</v>
      </c>
      <c r="H265" s="47" t="n">
        <f aca="false">IF(F265&gt;0,((F265*G265)*-1),((F265*G265)*-1))</f>
        <v>-0</v>
      </c>
      <c r="I265" s="48" t="n">
        <v>36739</v>
      </c>
      <c r="J265" s="35" t="n">
        <v>382757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  <c r="EW265" s="35"/>
      <c r="EX265" s="35"/>
      <c r="EY265" s="35"/>
      <c r="EZ265" s="35"/>
      <c r="FA265" s="35"/>
      <c r="FB265" s="35"/>
      <c r="FC265" s="35"/>
      <c r="FD265" s="35"/>
      <c r="FE265" s="35"/>
      <c r="FF265" s="35"/>
      <c r="FG265" s="35"/>
      <c r="FH265" s="35"/>
      <c r="FI265" s="35"/>
      <c r="FJ265" s="35"/>
      <c r="FK265" s="35"/>
      <c r="FL265" s="35"/>
      <c r="FM265" s="35"/>
      <c r="FN265" s="35"/>
      <c r="FO265" s="35"/>
      <c r="FP265" s="35"/>
      <c r="FQ265" s="35"/>
      <c r="FR265" s="35"/>
      <c r="FS265" s="35"/>
      <c r="FT265" s="35"/>
      <c r="FU265" s="35"/>
      <c r="FV265" s="35"/>
      <c r="FW265" s="35"/>
      <c r="FX265" s="35"/>
      <c r="FY265" s="35"/>
      <c r="FZ265" s="35"/>
      <c r="GA265" s="35"/>
      <c r="GB265" s="35"/>
      <c r="GC265" s="35"/>
      <c r="GD265" s="35"/>
      <c r="GE265" s="35"/>
      <c r="GF265" s="35"/>
      <c r="GG265" s="35"/>
      <c r="GH265" s="35"/>
      <c r="GI265" s="35"/>
      <c r="GJ265" s="35"/>
      <c r="GK265" s="35"/>
      <c r="GL265" s="35"/>
      <c r="GM265" s="35"/>
      <c r="GN265" s="35"/>
      <c r="GO265" s="35"/>
      <c r="GP265" s="35"/>
      <c r="GQ265" s="35"/>
      <c r="GR265" s="35"/>
      <c r="GS265" s="35"/>
      <c r="GT265" s="35"/>
      <c r="GU265" s="35"/>
      <c r="GV265" s="35"/>
      <c r="GW265" s="35"/>
      <c r="GX265" s="35"/>
      <c r="GY265" s="35"/>
      <c r="GZ265" s="35"/>
      <c r="HA265" s="35"/>
      <c r="HB265" s="35"/>
      <c r="HC265" s="35"/>
      <c r="HD265" s="35"/>
      <c r="HE265" s="35"/>
      <c r="HF265" s="35"/>
      <c r="HG265" s="35"/>
      <c r="HH265" s="35"/>
      <c r="HI265" s="35"/>
      <c r="HJ265" s="35"/>
      <c r="HK265" s="35"/>
      <c r="HL265" s="35"/>
      <c r="HM265" s="35"/>
      <c r="HN265" s="35"/>
      <c r="HO265" s="35"/>
      <c r="HP265" s="35"/>
      <c r="HQ265" s="35"/>
      <c r="HR265" s="35"/>
      <c r="HS265" s="35"/>
      <c r="HT265" s="35"/>
      <c r="HU265" s="35"/>
      <c r="HV265" s="35"/>
      <c r="HW265" s="35"/>
      <c r="HX265" s="35"/>
      <c r="HY265" s="35"/>
      <c r="HZ265" s="35"/>
      <c r="IA265" s="35"/>
      <c r="IB265" s="35"/>
      <c r="IC265" s="35"/>
      <c r="ID265" s="35"/>
      <c r="IE265" s="35"/>
      <c r="IF265" s="35"/>
      <c r="IG265" s="35"/>
      <c r="IH265" s="35"/>
      <c r="II265" s="35"/>
      <c r="IJ265" s="35"/>
      <c r="IK265" s="35"/>
      <c r="IL265" s="35"/>
      <c r="IM265" s="35"/>
      <c r="IN265" s="35"/>
      <c r="IO265" s="35"/>
      <c r="IP265" s="35"/>
      <c r="IQ265" s="35"/>
      <c r="IR265" s="35"/>
      <c r="IS265" s="35"/>
      <c r="IT265" s="35"/>
      <c r="IU265" s="35"/>
      <c r="IV265" s="35"/>
      <c r="IW265" s="35"/>
    </row>
    <row r="266" customFormat="false" ht="15.75" hidden="false" customHeight="false" outlineLevel="2" collapsed="false">
      <c r="A266" s="44" t="n">
        <v>36768</v>
      </c>
      <c r="B266" s="30" t="s">
        <v>26</v>
      </c>
      <c r="C266" s="30" t="s">
        <v>19</v>
      </c>
      <c r="D266" s="30" t="s">
        <v>27</v>
      </c>
      <c r="E266" s="45" t="n">
        <v>5000</v>
      </c>
      <c r="F266" s="45" t="n">
        <v>5000</v>
      </c>
      <c r="G266" s="46" t="n">
        <v>0</v>
      </c>
      <c r="H266" s="47" t="n">
        <f aca="false">IF(F266&gt;0,((F266*G266)*-1),((F266*G266)*-1))</f>
        <v>-0</v>
      </c>
      <c r="I266" s="48" t="n">
        <v>36739</v>
      </c>
      <c r="J266" s="35" t="n">
        <v>384474</v>
      </c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  <c r="EW266" s="35"/>
      <c r="EX266" s="35"/>
      <c r="EY266" s="35"/>
      <c r="EZ266" s="35"/>
      <c r="FA266" s="35"/>
      <c r="FB266" s="35"/>
      <c r="FC266" s="35"/>
      <c r="FD266" s="35"/>
      <c r="FE266" s="35"/>
      <c r="FF266" s="35"/>
      <c r="FG266" s="35"/>
      <c r="FH266" s="35"/>
      <c r="FI266" s="35"/>
      <c r="FJ266" s="35"/>
      <c r="FK266" s="35"/>
      <c r="FL266" s="35"/>
      <c r="FM266" s="35"/>
      <c r="FN266" s="35"/>
      <c r="FO266" s="35"/>
      <c r="FP266" s="35"/>
      <c r="FQ266" s="35"/>
      <c r="FR266" s="35"/>
      <c r="FS266" s="35"/>
      <c r="FT266" s="35"/>
      <c r="FU266" s="35"/>
      <c r="FV266" s="35"/>
      <c r="FW266" s="35"/>
      <c r="FX266" s="35"/>
      <c r="FY266" s="35"/>
      <c r="FZ266" s="35"/>
      <c r="GA266" s="35"/>
      <c r="GB266" s="35"/>
      <c r="GC266" s="35"/>
      <c r="GD266" s="35"/>
      <c r="GE266" s="35"/>
      <c r="GF266" s="35"/>
      <c r="GG266" s="35"/>
      <c r="GH266" s="35"/>
      <c r="GI266" s="35"/>
      <c r="GJ266" s="35"/>
      <c r="GK266" s="35"/>
      <c r="GL266" s="35"/>
      <c r="GM266" s="35"/>
      <c r="GN266" s="35"/>
      <c r="GO266" s="35"/>
      <c r="GP266" s="35"/>
      <c r="GQ266" s="35"/>
      <c r="GR266" s="35"/>
      <c r="GS266" s="35"/>
      <c r="GT266" s="35"/>
      <c r="GU266" s="35"/>
      <c r="GV266" s="35"/>
      <c r="GW266" s="35"/>
      <c r="GX266" s="35"/>
      <c r="GY266" s="35"/>
      <c r="GZ266" s="35"/>
      <c r="HA266" s="35"/>
      <c r="HB266" s="35"/>
      <c r="HC266" s="35"/>
      <c r="HD266" s="35"/>
      <c r="HE266" s="35"/>
      <c r="HF266" s="35"/>
      <c r="HG266" s="35"/>
      <c r="HH266" s="35"/>
      <c r="HI266" s="35"/>
      <c r="HJ266" s="35"/>
      <c r="HK266" s="35"/>
      <c r="HL266" s="35"/>
      <c r="HM266" s="35"/>
      <c r="HN266" s="35"/>
      <c r="HO266" s="35"/>
      <c r="HP266" s="35"/>
      <c r="HQ266" s="35"/>
      <c r="HR266" s="35"/>
      <c r="HS266" s="35"/>
      <c r="HT266" s="35"/>
      <c r="HU266" s="35"/>
      <c r="HV266" s="35"/>
      <c r="HW266" s="35"/>
      <c r="HX266" s="35"/>
      <c r="HY266" s="35"/>
      <c r="HZ266" s="35"/>
      <c r="IA266" s="35"/>
      <c r="IB266" s="35"/>
      <c r="IC266" s="35"/>
      <c r="ID266" s="35"/>
      <c r="IE266" s="35"/>
      <c r="IF266" s="35"/>
      <c r="IG266" s="35"/>
      <c r="IH266" s="35"/>
      <c r="II266" s="35"/>
      <c r="IJ266" s="35"/>
      <c r="IK266" s="35"/>
      <c r="IL266" s="35"/>
      <c r="IM266" s="35"/>
      <c r="IN266" s="35"/>
      <c r="IO266" s="35"/>
      <c r="IP266" s="35"/>
      <c r="IQ266" s="35"/>
      <c r="IR266" s="35"/>
      <c r="IS266" s="35"/>
      <c r="IT266" s="35"/>
      <c r="IU266" s="35"/>
      <c r="IV266" s="35"/>
      <c r="IW266" s="35"/>
    </row>
    <row r="267" customFormat="false" ht="15.75" hidden="false" customHeight="false" outlineLevel="2" collapsed="false">
      <c r="A267" s="44" t="n">
        <v>36769</v>
      </c>
      <c r="B267" s="30" t="s">
        <v>26</v>
      </c>
      <c r="C267" s="30" t="s">
        <v>19</v>
      </c>
      <c r="D267" s="30" t="s">
        <v>27</v>
      </c>
      <c r="E267" s="45" t="n">
        <v>2163</v>
      </c>
      <c r="F267" s="45" t="n">
        <v>2163</v>
      </c>
      <c r="G267" s="46" t="n">
        <v>0</v>
      </c>
      <c r="H267" s="47" t="n">
        <f aca="false">IF(F267&gt;0,((F267*G267)*-1),((F267*G267)*-1))</f>
        <v>-0</v>
      </c>
      <c r="I267" s="48" t="n">
        <v>36739</v>
      </c>
      <c r="J267" s="35" t="n">
        <v>386207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  <c r="EW267" s="35"/>
      <c r="EX267" s="35"/>
      <c r="EY267" s="35"/>
      <c r="EZ267" s="35"/>
      <c r="FA267" s="35"/>
      <c r="FB267" s="35"/>
      <c r="FC267" s="35"/>
      <c r="FD267" s="35"/>
      <c r="FE267" s="35"/>
      <c r="FF267" s="35"/>
      <c r="FG267" s="35"/>
      <c r="FH267" s="35"/>
      <c r="FI267" s="35"/>
      <c r="FJ267" s="35"/>
      <c r="FK267" s="35"/>
      <c r="FL267" s="35"/>
      <c r="FM267" s="35"/>
      <c r="FN267" s="35"/>
      <c r="FO267" s="35"/>
      <c r="FP267" s="35"/>
      <c r="FQ267" s="35"/>
      <c r="FR267" s="35"/>
      <c r="FS267" s="35"/>
      <c r="FT267" s="35"/>
      <c r="FU267" s="35"/>
      <c r="FV267" s="35"/>
      <c r="FW267" s="35"/>
      <c r="FX267" s="35"/>
      <c r="FY267" s="35"/>
      <c r="FZ267" s="35"/>
      <c r="GA267" s="35"/>
      <c r="GB267" s="35"/>
      <c r="GC267" s="35"/>
      <c r="GD267" s="35"/>
      <c r="GE267" s="35"/>
      <c r="GF267" s="35"/>
      <c r="GG267" s="35"/>
      <c r="GH267" s="35"/>
      <c r="GI267" s="35"/>
      <c r="GJ267" s="35"/>
      <c r="GK267" s="35"/>
      <c r="GL267" s="35"/>
      <c r="GM267" s="35"/>
      <c r="GN267" s="35"/>
      <c r="GO267" s="35"/>
      <c r="GP267" s="35"/>
      <c r="GQ267" s="35"/>
      <c r="GR267" s="35"/>
      <c r="GS267" s="35"/>
      <c r="GT267" s="35"/>
      <c r="GU267" s="35"/>
      <c r="GV267" s="35"/>
      <c r="GW267" s="35"/>
      <c r="GX267" s="35"/>
      <c r="GY267" s="35"/>
      <c r="GZ267" s="35"/>
      <c r="HA267" s="35"/>
      <c r="HB267" s="35"/>
      <c r="HC267" s="35"/>
      <c r="HD267" s="35"/>
      <c r="HE267" s="35"/>
      <c r="HF267" s="35"/>
      <c r="HG267" s="35"/>
      <c r="HH267" s="35"/>
      <c r="HI267" s="35"/>
      <c r="HJ267" s="35"/>
      <c r="HK267" s="35"/>
      <c r="HL267" s="35"/>
      <c r="HM267" s="35"/>
      <c r="HN267" s="35"/>
      <c r="HO267" s="35"/>
      <c r="HP267" s="35"/>
      <c r="HQ267" s="35"/>
      <c r="HR267" s="35"/>
      <c r="HS267" s="35"/>
      <c r="HT267" s="35"/>
      <c r="HU267" s="35"/>
      <c r="HV267" s="35"/>
      <c r="HW267" s="35"/>
      <c r="HX267" s="35"/>
      <c r="HY267" s="35"/>
      <c r="HZ267" s="35"/>
      <c r="IA267" s="35"/>
      <c r="IB267" s="35"/>
      <c r="IC267" s="35"/>
      <c r="ID267" s="35"/>
      <c r="IE267" s="35"/>
      <c r="IF267" s="35"/>
      <c r="IG267" s="35"/>
      <c r="IH267" s="35"/>
      <c r="II267" s="35"/>
      <c r="IJ267" s="35"/>
      <c r="IK267" s="35"/>
      <c r="IL267" s="35"/>
      <c r="IM267" s="35"/>
      <c r="IN267" s="35"/>
      <c r="IO267" s="35"/>
      <c r="IP267" s="35"/>
      <c r="IQ267" s="35"/>
      <c r="IR267" s="35"/>
      <c r="IS267" s="35"/>
      <c r="IT267" s="35"/>
      <c r="IU267" s="35"/>
      <c r="IV267" s="35"/>
      <c r="IW267" s="35"/>
    </row>
    <row r="268" customFormat="false" ht="15.75" hidden="false" customHeight="false" outlineLevel="1" collapsed="false">
      <c r="A268" s="44"/>
      <c r="B268" s="30"/>
      <c r="C268" s="30" t="s">
        <v>40</v>
      </c>
      <c r="D268" s="30"/>
      <c r="E268" s="45"/>
      <c r="F268" s="45" t="n">
        <f aca="false">SUBTOTAL(9,F265:F267)</f>
        <v>17163</v>
      </c>
      <c r="G268" s="46"/>
      <c r="H268" s="47" t="n">
        <f aca="false">SUBTOTAL(9,H265:H267)</f>
        <v>0</v>
      </c>
      <c r="I268" s="48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  <c r="ET268" s="35"/>
      <c r="EU268" s="35"/>
      <c r="EV268" s="35"/>
      <c r="EW268" s="35"/>
      <c r="EX268" s="35"/>
      <c r="EY268" s="35"/>
      <c r="EZ268" s="35"/>
      <c r="FA268" s="35"/>
      <c r="FB268" s="35"/>
      <c r="FC268" s="35"/>
      <c r="FD268" s="35"/>
      <c r="FE268" s="35"/>
      <c r="FF268" s="35"/>
      <c r="FG268" s="35"/>
      <c r="FH268" s="35"/>
      <c r="FI268" s="35"/>
      <c r="FJ268" s="35"/>
      <c r="FK268" s="35"/>
      <c r="FL268" s="35"/>
      <c r="FM268" s="35"/>
      <c r="FN268" s="35"/>
      <c r="FO268" s="35"/>
      <c r="FP268" s="35"/>
      <c r="FQ268" s="35"/>
      <c r="FR268" s="35"/>
      <c r="FS268" s="35"/>
      <c r="FT268" s="35"/>
      <c r="FU268" s="35"/>
      <c r="FV268" s="35"/>
      <c r="FW268" s="35"/>
      <c r="FX268" s="35"/>
      <c r="FY268" s="35"/>
      <c r="FZ268" s="35"/>
      <c r="GA268" s="35"/>
      <c r="GB268" s="35"/>
      <c r="GC268" s="35"/>
      <c r="GD268" s="35"/>
      <c r="GE268" s="35"/>
      <c r="GF268" s="35"/>
      <c r="GG268" s="35"/>
      <c r="GH268" s="35"/>
      <c r="GI268" s="35"/>
      <c r="GJ268" s="35"/>
      <c r="GK268" s="35"/>
      <c r="GL268" s="35"/>
      <c r="GM268" s="35"/>
      <c r="GN268" s="35"/>
      <c r="GO268" s="35"/>
      <c r="GP268" s="35"/>
      <c r="GQ268" s="35"/>
      <c r="GR268" s="35"/>
      <c r="GS268" s="35"/>
      <c r="GT268" s="35"/>
      <c r="GU268" s="35"/>
      <c r="GV268" s="35"/>
      <c r="GW268" s="35"/>
      <c r="GX268" s="35"/>
      <c r="GY268" s="35"/>
      <c r="GZ268" s="35"/>
      <c r="HA268" s="35"/>
      <c r="HB268" s="35"/>
      <c r="HC268" s="35"/>
      <c r="HD268" s="35"/>
      <c r="HE268" s="35"/>
      <c r="HF268" s="35"/>
      <c r="HG268" s="35"/>
      <c r="HH268" s="35"/>
      <c r="HI268" s="35"/>
      <c r="HJ268" s="35"/>
      <c r="HK268" s="35"/>
      <c r="HL268" s="35"/>
      <c r="HM268" s="35"/>
      <c r="HN268" s="35"/>
      <c r="HO268" s="35"/>
      <c r="HP268" s="35"/>
      <c r="HQ268" s="35"/>
      <c r="HR268" s="35"/>
      <c r="HS268" s="35"/>
      <c r="HT268" s="35"/>
      <c r="HU268" s="35"/>
      <c r="HV268" s="35"/>
      <c r="HW268" s="35"/>
      <c r="HX268" s="35"/>
      <c r="HY268" s="35"/>
      <c r="HZ268" s="35"/>
      <c r="IA268" s="35"/>
      <c r="IB268" s="35"/>
      <c r="IC268" s="35"/>
      <c r="ID268" s="35"/>
      <c r="IE268" s="35"/>
      <c r="IF268" s="35"/>
      <c r="IG268" s="35"/>
      <c r="IH268" s="35"/>
      <c r="II268" s="35"/>
      <c r="IJ268" s="35"/>
      <c r="IK268" s="35"/>
      <c r="IL268" s="35"/>
      <c r="IM268" s="35"/>
      <c r="IN268" s="35"/>
      <c r="IO268" s="35"/>
      <c r="IP268" s="35"/>
      <c r="IQ268" s="35"/>
      <c r="IR268" s="35"/>
      <c r="IS268" s="35"/>
      <c r="IT268" s="35"/>
      <c r="IU268" s="35"/>
      <c r="IV268" s="35"/>
      <c r="IW268" s="35"/>
    </row>
    <row r="269" customFormat="false" ht="15.75" hidden="false" customHeight="false" outlineLevel="2" collapsed="false">
      <c r="A269" s="44" t="n">
        <v>36742</v>
      </c>
      <c r="B269" s="30" t="s">
        <v>26</v>
      </c>
      <c r="C269" s="30" t="s">
        <v>24</v>
      </c>
      <c r="D269" s="30" t="s">
        <v>27</v>
      </c>
      <c r="E269" s="45" t="n">
        <v>-15000</v>
      </c>
      <c r="F269" s="45" t="n">
        <v>-15000</v>
      </c>
      <c r="G269" s="46" t="n">
        <v>0</v>
      </c>
      <c r="H269" s="47" t="n">
        <f aca="false">IF(F269&gt;0,((F269*G269)*-1),((F269*G269)*-1))</f>
        <v>0</v>
      </c>
      <c r="I269" s="48" t="n">
        <v>36739</v>
      </c>
      <c r="J269" s="35" t="n">
        <v>356738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  <c r="ET269" s="35"/>
      <c r="EU269" s="35"/>
      <c r="EV269" s="35"/>
      <c r="EW269" s="35"/>
      <c r="EX269" s="35"/>
      <c r="EY269" s="35"/>
      <c r="EZ269" s="35"/>
      <c r="FA269" s="35"/>
      <c r="FB269" s="35"/>
      <c r="FC269" s="35"/>
      <c r="FD269" s="35"/>
      <c r="FE269" s="35"/>
      <c r="FF269" s="35"/>
      <c r="FG269" s="35"/>
      <c r="FH269" s="35"/>
      <c r="FI269" s="35"/>
      <c r="FJ269" s="35"/>
      <c r="FK269" s="35"/>
      <c r="FL269" s="35"/>
      <c r="FM269" s="35"/>
      <c r="FN269" s="35"/>
      <c r="FO269" s="35"/>
      <c r="FP269" s="35"/>
      <c r="FQ269" s="35"/>
      <c r="FR269" s="35"/>
      <c r="FS269" s="35"/>
      <c r="FT269" s="35"/>
      <c r="FU269" s="35"/>
      <c r="FV269" s="35"/>
      <c r="FW269" s="35"/>
      <c r="FX269" s="35"/>
      <c r="FY269" s="35"/>
      <c r="FZ269" s="35"/>
      <c r="GA269" s="35"/>
      <c r="GB269" s="35"/>
      <c r="GC269" s="35"/>
      <c r="GD269" s="35"/>
      <c r="GE269" s="35"/>
      <c r="GF269" s="35"/>
      <c r="GG269" s="35"/>
      <c r="GH269" s="35"/>
      <c r="GI269" s="35"/>
      <c r="GJ269" s="35"/>
      <c r="GK269" s="35"/>
      <c r="GL269" s="35"/>
      <c r="GM269" s="35"/>
      <c r="GN269" s="35"/>
      <c r="GO269" s="35"/>
      <c r="GP269" s="35"/>
      <c r="GQ269" s="35"/>
      <c r="GR269" s="35"/>
      <c r="GS269" s="35"/>
      <c r="GT269" s="35"/>
      <c r="GU269" s="35"/>
      <c r="GV269" s="35"/>
      <c r="GW269" s="35"/>
      <c r="GX269" s="35"/>
      <c r="GY269" s="35"/>
      <c r="GZ269" s="35"/>
      <c r="HA269" s="35"/>
      <c r="HB269" s="35"/>
      <c r="HC269" s="35"/>
      <c r="HD269" s="35"/>
      <c r="HE269" s="35"/>
      <c r="HF269" s="35"/>
      <c r="HG269" s="35"/>
      <c r="HH269" s="35"/>
      <c r="HI269" s="35"/>
      <c r="HJ269" s="35"/>
      <c r="HK269" s="35"/>
      <c r="HL269" s="35"/>
      <c r="HM269" s="35"/>
      <c r="HN269" s="35"/>
      <c r="HO269" s="35"/>
      <c r="HP269" s="35"/>
      <c r="HQ269" s="35"/>
      <c r="HR269" s="35"/>
      <c r="HS269" s="35"/>
      <c r="HT269" s="35"/>
      <c r="HU269" s="35"/>
      <c r="HV269" s="35"/>
      <c r="HW269" s="35"/>
      <c r="HX269" s="35"/>
      <c r="HY269" s="35"/>
      <c r="HZ269" s="35"/>
      <c r="IA269" s="35"/>
      <c r="IB269" s="35"/>
      <c r="IC269" s="35"/>
      <c r="ID269" s="35"/>
      <c r="IE269" s="35"/>
      <c r="IF269" s="35"/>
      <c r="IG269" s="35"/>
      <c r="IH269" s="35"/>
      <c r="II269" s="35"/>
      <c r="IJ269" s="35"/>
      <c r="IK269" s="35"/>
      <c r="IL269" s="35"/>
      <c r="IM269" s="35"/>
      <c r="IN269" s="35"/>
      <c r="IO269" s="35"/>
      <c r="IP269" s="35"/>
      <c r="IQ269" s="35"/>
      <c r="IR269" s="35"/>
      <c r="IS269" s="35"/>
      <c r="IT269" s="35"/>
      <c r="IU269" s="35"/>
      <c r="IV269" s="35"/>
      <c r="IW269" s="35"/>
    </row>
    <row r="270" customFormat="false" ht="15.75" hidden="false" customHeight="false" outlineLevel="2" collapsed="false">
      <c r="A270" s="44" t="n">
        <v>36742</v>
      </c>
      <c r="B270" s="30" t="s">
        <v>26</v>
      </c>
      <c r="C270" s="30" t="s">
        <v>24</v>
      </c>
      <c r="D270" s="30" t="s">
        <v>27</v>
      </c>
      <c r="E270" s="45" t="n">
        <v>-15000</v>
      </c>
      <c r="F270" s="45" t="n">
        <v>-15000</v>
      </c>
      <c r="G270" s="46" t="n">
        <v>0</v>
      </c>
      <c r="H270" s="47" t="n">
        <f aca="false">IF(F270&gt;0,((F270*G270)*-1),((F270*G270)*-1))</f>
        <v>0</v>
      </c>
      <c r="I270" s="48" t="n">
        <v>36739</v>
      </c>
      <c r="J270" s="35" t="n">
        <v>356739</v>
      </c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  <c r="ET270" s="35"/>
      <c r="EU270" s="35"/>
      <c r="EV270" s="35"/>
      <c r="EW270" s="35"/>
      <c r="EX270" s="35"/>
      <c r="EY270" s="35"/>
      <c r="EZ270" s="35"/>
      <c r="FA270" s="35"/>
      <c r="FB270" s="35"/>
      <c r="FC270" s="35"/>
      <c r="FD270" s="35"/>
      <c r="FE270" s="35"/>
      <c r="FF270" s="35"/>
      <c r="FG270" s="35"/>
      <c r="FH270" s="35"/>
      <c r="FI270" s="35"/>
      <c r="FJ270" s="35"/>
      <c r="FK270" s="35"/>
      <c r="FL270" s="35"/>
      <c r="FM270" s="35"/>
      <c r="FN270" s="35"/>
      <c r="FO270" s="35"/>
      <c r="FP270" s="35"/>
      <c r="FQ270" s="35"/>
      <c r="FR270" s="35"/>
      <c r="FS270" s="35"/>
      <c r="FT270" s="35"/>
      <c r="FU270" s="35"/>
      <c r="FV270" s="35"/>
      <c r="FW270" s="35"/>
      <c r="FX270" s="35"/>
      <c r="FY270" s="35"/>
      <c r="FZ270" s="35"/>
      <c r="GA270" s="35"/>
      <c r="GB270" s="35"/>
      <c r="GC270" s="35"/>
      <c r="GD270" s="35"/>
      <c r="GE270" s="35"/>
      <c r="GF270" s="35"/>
      <c r="GG270" s="35"/>
      <c r="GH270" s="35"/>
      <c r="GI270" s="35"/>
      <c r="GJ270" s="35"/>
      <c r="GK270" s="35"/>
      <c r="GL270" s="35"/>
      <c r="GM270" s="35"/>
      <c r="GN270" s="35"/>
      <c r="GO270" s="35"/>
      <c r="GP270" s="35"/>
      <c r="GQ270" s="35"/>
      <c r="GR270" s="35"/>
      <c r="GS270" s="35"/>
      <c r="GT270" s="35"/>
      <c r="GU270" s="35"/>
      <c r="GV270" s="35"/>
      <c r="GW270" s="35"/>
      <c r="GX270" s="35"/>
      <c r="GY270" s="35"/>
      <c r="GZ270" s="35"/>
      <c r="HA270" s="35"/>
      <c r="HB270" s="35"/>
      <c r="HC270" s="35"/>
      <c r="HD270" s="35"/>
      <c r="HE270" s="35"/>
      <c r="HF270" s="35"/>
      <c r="HG270" s="35"/>
      <c r="HH270" s="35"/>
      <c r="HI270" s="35"/>
      <c r="HJ270" s="35"/>
      <c r="HK270" s="35"/>
      <c r="HL270" s="35"/>
      <c r="HM270" s="35"/>
      <c r="HN270" s="35"/>
      <c r="HO270" s="35"/>
      <c r="HP270" s="35"/>
      <c r="HQ270" s="35"/>
      <c r="HR270" s="35"/>
      <c r="HS270" s="35"/>
      <c r="HT270" s="35"/>
      <c r="HU270" s="35"/>
      <c r="HV270" s="35"/>
      <c r="HW270" s="35"/>
      <c r="HX270" s="35"/>
      <c r="HY270" s="35"/>
      <c r="HZ270" s="35"/>
      <c r="IA270" s="35"/>
      <c r="IB270" s="35"/>
      <c r="IC270" s="35"/>
      <c r="ID270" s="35"/>
      <c r="IE270" s="35"/>
      <c r="IF270" s="35"/>
      <c r="IG270" s="35"/>
      <c r="IH270" s="35"/>
      <c r="II270" s="35"/>
      <c r="IJ270" s="35"/>
      <c r="IK270" s="35"/>
      <c r="IL270" s="35"/>
      <c r="IM270" s="35"/>
      <c r="IN270" s="35"/>
      <c r="IO270" s="35"/>
      <c r="IP270" s="35"/>
      <c r="IQ270" s="35"/>
      <c r="IR270" s="35"/>
      <c r="IS270" s="35"/>
      <c r="IT270" s="35"/>
      <c r="IU270" s="35"/>
      <c r="IV270" s="35"/>
      <c r="IW270" s="35"/>
    </row>
    <row r="271" customFormat="false" ht="15.75" hidden="false" customHeight="false" outlineLevel="2" collapsed="false">
      <c r="A271" s="44" t="n">
        <v>36742</v>
      </c>
      <c r="B271" s="30" t="s">
        <v>26</v>
      </c>
      <c r="C271" s="30" t="s">
        <v>24</v>
      </c>
      <c r="D271" s="30" t="s">
        <v>27</v>
      </c>
      <c r="E271" s="45" t="n">
        <v>-15000</v>
      </c>
      <c r="F271" s="45" t="n">
        <v>-15000</v>
      </c>
      <c r="G271" s="46" t="n">
        <v>0</v>
      </c>
      <c r="H271" s="47" t="n">
        <f aca="false">IF(F271&gt;0,((F271*G271)*-1),((F271*G271)*-1))</f>
        <v>0</v>
      </c>
      <c r="I271" s="48" t="n">
        <v>36739</v>
      </c>
      <c r="J271" s="35" t="n">
        <v>356740</v>
      </c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  <c r="EW271" s="35"/>
      <c r="EX271" s="35"/>
      <c r="EY271" s="35"/>
      <c r="EZ271" s="35"/>
      <c r="FA271" s="35"/>
      <c r="FB271" s="35"/>
      <c r="FC271" s="35"/>
      <c r="FD271" s="35"/>
      <c r="FE271" s="35"/>
      <c r="FF271" s="35"/>
      <c r="FG271" s="35"/>
      <c r="FH271" s="35"/>
      <c r="FI271" s="35"/>
      <c r="FJ271" s="35"/>
      <c r="FK271" s="35"/>
      <c r="FL271" s="35"/>
      <c r="FM271" s="35"/>
      <c r="FN271" s="35"/>
      <c r="FO271" s="35"/>
      <c r="FP271" s="35"/>
      <c r="FQ271" s="35"/>
      <c r="FR271" s="35"/>
      <c r="FS271" s="35"/>
      <c r="FT271" s="35"/>
      <c r="FU271" s="35"/>
      <c r="FV271" s="35"/>
      <c r="FW271" s="35"/>
      <c r="FX271" s="35"/>
      <c r="FY271" s="35"/>
      <c r="FZ271" s="35"/>
      <c r="GA271" s="35"/>
      <c r="GB271" s="35"/>
      <c r="GC271" s="35"/>
      <c r="GD271" s="35"/>
      <c r="GE271" s="35"/>
      <c r="GF271" s="35"/>
      <c r="GG271" s="35"/>
      <c r="GH271" s="35"/>
      <c r="GI271" s="35"/>
      <c r="GJ271" s="35"/>
      <c r="GK271" s="35"/>
      <c r="GL271" s="35"/>
      <c r="GM271" s="35"/>
      <c r="GN271" s="35"/>
      <c r="GO271" s="35"/>
      <c r="GP271" s="35"/>
      <c r="GQ271" s="35"/>
      <c r="GR271" s="35"/>
      <c r="GS271" s="35"/>
      <c r="GT271" s="35"/>
      <c r="GU271" s="35"/>
      <c r="GV271" s="35"/>
      <c r="GW271" s="35"/>
      <c r="GX271" s="35"/>
      <c r="GY271" s="35"/>
      <c r="GZ271" s="35"/>
      <c r="HA271" s="35"/>
      <c r="HB271" s="35"/>
      <c r="HC271" s="35"/>
      <c r="HD271" s="35"/>
      <c r="HE271" s="35"/>
      <c r="HF271" s="35"/>
      <c r="HG271" s="35"/>
      <c r="HH271" s="35"/>
      <c r="HI271" s="35"/>
      <c r="HJ271" s="35"/>
      <c r="HK271" s="35"/>
      <c r="HL271" s="35"/>
      <c r="HM271" s="35"/>
      <c r="HN271" s="35"/>
      <c r="HO271" s="35"/>
      <c r="HP271" s="35"/>
      <c r="HQ271" s="35"/>
      <c r="HR271" s="35"/>
      <c r="HS271" s="35"/>
      <c r="HT271" s="35"/>
      <c r="HU271" s="35"/>
      <c r="HV271" s="35"/>
      <c r="HW271" s="35"/>
      <c r="HX271" s="35"/>
      <c r="HY271" s="35"/>
      <c r="HZ271" s="35"/>
      <c r="IA271" s="35"/>
      <c r="IB271" s="35"/>
      <c r="IC271" s="35"/>
      <c r="ID271" s="35"/>
      <c r="IE271" s="35"/>
      <c r="IF271" s="35"/>
      <c r="IG271" s="35"/>
      <c r="IH271" s="35"/>
      <c r="II271" s="35"/>
      <c r="IJ271" s="35"/>
      <c r="IK271" s="35"/>
      <c r="IL271" s="35"/>
      <c r="IM271" s="35"/>
      <c r="IN271" s="35"/>
      <c r="IO271" s="35"/>
      <c r="IP271" s="35"/>
      <c r="IQ271" s="35"/>
      <c r="IR271" s="35"/>
      <c r="IS271" s="35"/>
      <c r="IT271" s="35"/>
      <c r="IU271" s="35"/>
      <c r="IV271" s="35"/>
      <c r="IW271" s="35"/>
    </row>
    <row r="272" customFormat="false" ht="15.75" hidden="false" customHeight="false" outlineLevel="2" collapsed="false">
      <c r="A272" s="44" t="n">
        <v>36768</v>
      </c>
      <c r="B272" s="30" t="s">
        <v>26</v>
      </c>
      <c r="C272" s="30" t="s">
        <v>24</v>
      </c>
      <c r="D272" s="30" t="s">
        <v>27</v>
      </c>
      <c r="E272" s="45" t="n">
        <v>-5000</v>
      </c>
      <c r="F272" s="45" t="n">
        <v>-5000</v>
      </c>
      <c r="G272" s="46" t="n">
        <v>0</v>
      </c>
      <c r="H272" s="47" t="n">
        <f aca="false">IF(F272&gt;0,((F272*G272)*-1),((F272*G272)*-1))</f>
        <v>0</v>
      </c>
      <c r="I272" s="48" t="n">
        <v>36739</v>
      </c>
      <c r="J272" s="35" t="n">
        <v>384451</v>
      </c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  <c r="ET272" s="35"/>
      <c r="EU272" s="35"/>
      <c r="EV272" s="35"/>
      <c r="EW272" s="35"/>
      <c r="EX272" s="35"/>
      <c r="EY272" s="35"/>
      <c r="EZ272" s="35"/>
      <c r="FA272" s="35"/>
      <c r="FB272" s="35"/>
      <c r="FC272" s="35"/>
      <c r="FD272" s="35"/>
      <c r="FE272" s="35"/>
      <c r="FF272" s="35"/>
      <c r="FG272" s="35"/>
      <c r="FH272" s="35"/>
      <c r="FI272" s="35"/>
      <c r="FJ272" s="35"/>
      <c r="FK272" s="35"/>
      <c r="FL272" s="35"/>
      <c r="FM272" s="35"/>
      <c r="FN272" s="35"/>
      <c r="FO272" s="35"/>
      <c r="FP272" s="35"/>
      <c r="FQ272" s="35"/>
      <c r="FR272" s="35"/>
      <c r="FS272" s="35"/>
      <c r="FT272" s="35"/>
      <c r="FU272" s="35"/>
      <c r="FV272" s="35"/>
      <c r="FW272" s="35"/>
      <c r="FX272" s="35"/>
      <c r="FY272" s="35"/>
      <c r="FZ272" s="35"/>
      <c r="GA272" s="35"/>
      <c r="GB272" s="35"/>
      <c r="GC272" s="35"/>
      <c r="GD272" s="35"/>
      <c r="GE272" s="35"/>
      <c r="GF272" s="35"/>
      <c r="GG272" s="35"/>
      <c r="GH272" s="35"/>
      <c r="GI272" s="35"/>
      <c r="GJ272" s="35"/>
      <c r="GK272" s="35"/>
      <c r="GL272" s="35"/>
      <c r="GM272" s="35"/>
      <c r="GN272" s="35"/>
      <c r="GO272" s="35"/>
      <c r="GP272" s="35"/>
      <c r="GQ272" s="35"/>
      <c r="GR272" s="35"/>
      <c r="GS272" s="35"/>
      <c r="GT272" s="35"/>
      <c r="GU272" s="35"/>
      <c r="GV272" s="35"/>
      <c r="GW272" s="35"/>
      <c r="GX272" s="35"/>
      <c r="GY272" s="35"/>
      <c r="GZ272" s="35"/>
      <c r="HA272" s="35"/>
      <c r="HB272" s="35"/>
      <c r="HC272" s="35"/>
      <c r="HD272" s="35"/>
      <c r="HE272" s="35"/>
      <c r="HF272" s="35"/>
      <c r="HG272" s="35"/>
      <c r="HH272" s="35"/>
      <c r="HI272" s="35"/>
      <c r="HJ272" s="35"/>
      <c r="HK272" s="35"/>
      <c r="HL272" s="35"/>
      <c r="HM272" s="35"/>
      <c r="HN272" s="35"/>
      <c r="HO272" s="35"/>
      <c r="HP272" s="35"/>
      <c r="HQ272" s="35"/>
      <c r="HR272" s="35"/>
      <c r="HS272" s="35"/>
      <c r="HT272" s="35"/>
      <c r="HU272" s="35"/>
      <c r="HV272" s="35"/>
      <c r="HW272" s="35"/>
      <c r="HX272" s="35"/>
      <c r="HY272" s="35"/>
      <c r="HZ272" s="35"/>
      <c r="IA272" s="35"/>
      <c r="IB272" s="35"/>
      <c r="IC272" s="35"/>
      <c r="ID272" s="35"/>
      <c r="IE272" s="35"/>
      <c r="IF272" s="35"/>
      <c r="IG272" s="35"/>
      <c r="IH272" s="35"/>
      <c r="II272" s="35"/>
      <c r="IJ272" s="35"/>
      <c r="IK272" s="35"/>
      <c r="IL272" s="35"/>
      <c r="IM272" s="35"/>
      <c r="IN272" s="35"/>
      <c r="IO272" s="35"/>
      <c r="IP272" s="35"/>
      <c r="IQ272" s="35"/>
      <c r="IR272" s="35"/>
      <c r="IS272" s="35"/>
      <c r="IT272" s="35"/>
      <c r="IU272" s="35"/>
      <c r="IV272" s="35"/>
      <c r="IW272" s="35"/>
    </row>
    <row r="273" customFormat="false" ht="15.75" hidden="false" customHeight="false" outlineLevel="2" collapsed="false">
      <c r="A273" s="29" t="n">
        <v>36738</v>
      </c>
      <c r="B273" s="30" t="s">
        <v>26</v>
      </c>
      <c r="C273" s="30" t="s">
        <v>24</v>
      </c>
      <c r="D273" s="30" t="s">
        <v>27</v>
      </c>
      <c r="E273" s="45" t="n">
        <v>-5000</v>
      </c>
      <c r="F273" s="45" t="n">
        <v>-5000</v>
      </c>
      <c r="G273" s="33" t="n">
        <v>0</v>
      </c>
      <c r="H273" s="34" t="n">
        <f aca="false">IF(F273&gt;0,((F273*G273)*-1),((F273*G273)*-1))</f>
        <v>0</v>
      </c>
      <c r="I273" s="48" t="n">
        <v>36739</v>
      </c>
      <c r="J273" s="35" t="n">
        <v>350432</v>
      </c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DN273" s="35"/>
      <c r="DO273" s="35"/>
      <c r="DP273" s="35"/>
      <c r="DQ273" s="35"/>
      <c r="DR273" s="35"/>
      <c r="DS273" s="35"/>
      <c r="DT273" s="35"/>
      <c r="DU273" s="35"/>
      <c r="DV273" s="35"/>
      <c r="DW273" s="35"/>
      <c r="DX273" s="35"/>
      <c r="DY273" s="35"/>
      <c r="DZ273" s="35"/>
      <c r="EA273" s="35"/>
      <c r="EB273" s="35"/>
      <c r="EC273" s="35"/>
      <c r="ED273" s="35"/>
      <c r="EE273" s="35"/>
      <c r="EF273" s="35"/>
      <c r="EG273" s="35"/>
      <c r="EH273" s="35"/>
      <c r="EI273" s="35"/>
      <c r="EJ273" s="35"/>
      <c r="EK273" s="35"/>
      <c r="EL273" s="35"/>
      <c r="EM273" s="35"/>
      <c r="EN273" s="35"/>
      <c r="EO273" s="35"/>
      <c r="EP273" s="35"/>
      <c r="EQ273" s="35"/>
      <c r="ER273" s="35"/>
      <c r="ES273" s="35"/>
      <c r="ET273" s="35"/>
      <c r="EU273" s="35"/>
      <c r="EV273" s="35"/>
      <c r="EW273" s="35"/>
      <c r="EX273" s="35"/>
      <c r="EY273" s="35"/>
      <c r="EZ273" s="35"/>
      <c r="FA273" s="35"/>
      <c r="FB273" s="35"/>
      <c r="FC273" s="35"/>
      <c r="FD273" s="35"/>
      <c r="FE273" s="35"/>
      <c r="FF273" s="35"/>
      <c r="FG273" s="35"/>
      <c r="FH273" s="35"/>
      <c r="FI273" s="35"/>
      <c r="FJ273" s="35"/>
      <c r="FK273" s="35"/>
      <c r="FL273" s="35"/>
      <c r="FM273" s="35"/>
      <c r="FN273" s="35"/>
      <c r="FO273" s="35"/>
      <c r="FP273" s="35"/>
      <c r="FQ273" s="35"/>
      <c r="FR273" s="35"/>
      <c r="FS273" s="35"/>
      <c r="FT273" s="35"/>
      <c r="FU273" s="35"/>
      <c r="FV273" s="35"/>
      <c r="FW273" s="35"/>
      <c r="FX273" s="35"/>
      <c r="FY273" s="35"/>
      <c r="FZ273" s="35"/>
      <c r="GA273" s="35"/>
      <c r="GB273" s="35"/>
      <c r="GC273" s="35"/>
      <c r="GD273" s="35"/>
      <c r="GE273" s="35"/>
      <c r="GF273" s="35"/>
      <c r="GG273" s="35"/>
      <c r="GH273" s="35"/>
      <c r="GI273" s="35"/>
      <c r="GJ273" s="35"/>
      <c r="GK273" s="35"/>
      <c r="GL273" s="35"/>
      <c r="GM273" s="35"/>
      <c r="GN273" s="35"/>
      <c r="GO273" s="35"/>
      <c r="GP273" s="35"/>
      <c r="GQ273" s="35"/>
      <c r="GR273" s="35"/>
      <c r="GS273" s="35"/>
      <c r="GT273" s="35"/>
      <c r="GU273" s="35"/>
      <c r="GV273" s="35"/>
      <c r="GW273" s="35"/>
      <c r="GX273" s="35"/>
      <c r="GY273" s="35"/>
      <c r="GZ273" s="35"/>
      <c r="HA273" s="35"/>
      <c r="HB273" s="35"/>
      <c r="HC273" s="35"/>
      <c r="HD273" s="35"/>
      <c r="HE273" s="35"/>
      <c r="HF273" s="35"/>
      <c r="HG273" s="35"/>
      <c r="HH273" s="35"/>
      <c r="HI273" s="35"/>
      <c r="HJ273" s="35"/>
      <c r="HK273" s="35"/>
      <c r="HL273" s="35"/>
      <c r="HM273" s="35"/>
      <c r="HN273" s="35"/>
      <c r="HO273" s="35"/>
      <c r="HP273" s="35"/>
      <c r="HQ273" s="35"/>
      <c r="HR273" s="35"/>
      <c r="HS273" s="35"/>
      <c r="HT273" s="35"/>
      <c r="HU273" s="35"/>
      <c r="HV273" s="35"/>
      <c r="HW273" s="35"/>
      <c r="HX273" s="35"/>
      <c r="HY273" s="35"/>
      <c r="HZ273" s="35"/>
      <c r="IA273" s="35"/>
      <c r="IB273" s="35"/>
      <c r="IC273" s="35"/>
      <c r="ID273" s="35"/>
      <c r="IE273" s="35"/>
      <c r="IF273" s="35"/>
      <c r="IG273" s="35"/>
      <c r="IH273" s="35"/>
      <c r="II273" s="35"/>
      <c r="IJ273" s="35"/>
      <c r="IK273" s="35"/>
      <c r="IL273" s="35"/>
      <c r="IM273" s="35"/>
      <c r="IN273" s="35"/>
      <c r="IO273" s="35"/>
      <c r="IP273" s="35"/>
      <c r="IQ273" s="35"/>
      <c r="IR273" s="35"/>
      <c r="IS273" s="35"/>
      <c r="IT273" s="35"/>
      <c r="IU273" s="35"/>
      <c r="IV273" s="35"/>
      <c r="IW273" s="35"/>
    </row>
    <row r="274" customFormat="false" ht="15.75" hidden="false" customHeight="false" outlineLevel="2" collapsed="false">
      <c r="A274" s="29" t="n">
        <v>36738</v>
      </c>
      <c r="B274" s="30" t="s">
        <v>26</v>
      </c>
      <c r="C274" s="30" t="s">
        <v>24</v>
      </c>
      <c r="D274" s="30" t="s">
        <v>27</v>
      </c>
      <c r="E274" s="45" t="n">
        <v>-5000</v>
      </c>
      <c r="F274" s="45" t="n">
        <v>-5000</v>
      </c>
      <c r="G274" s="33" t="n">
        <v>0</v>
      </c>
      <c r="H274" s="34" t="n">
        <f aca="false">IF(F274&gt;0,((F274*G274)*-1),((F274*G274)*-1))</f>
        <v>0</v>
      </c>
      <c r="I274" s="48" t="n">
        <v>36739</v>
      </c>
      <c r="J274" s="35" t="n">
        <v>350487</v>
      </c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  <c r="ET274" s="35"/>
      <c r="EU274" s="35"/>
      <c r="EV274" s="35"/>
      <c r="EW274" s="35"/>
      <c r="EX274" s="35"/>
      <c r="EY274" s="35"/>
      <c r="EZ274" s="35"/>
      <c r="FA274" s="35"/>
      <c r="FB274" s="35"/>
      <c r="FC274" s="35"/>
      <c r="FD274" s="35"/>
      <c r="FE274" s="35"/>
      <c r="FF274" s="35"/>
      <c r="FG274" s="35"/>
      <c r="FH274" s="35"/>
      <c r="FI274" s="35"/>
      <c r="FJ274" s="35"/>
      <c r="FK274" s="35"/>
      <c r="FL274" s="35"/>
      <c r="FM274" s="35"/>
      <c r="FN274" s="35"/>
      <c r="FO274" s="35"/>
      <c r="FP274" s="35"/>
      <c r="FQ274" s="35"/>
      <c r="FR274" s="35"/>
      <c r="FS274" s="35"/>
      <c r="FT274" s="35"/>
      <c r="FU274" s="35"/>
      <c r="FV274" s="35"/>
      <c r="FW274" s="35"/>
      <c r="FX274" s="35"/>
      <c r="FY274" s="35"/>
      <c r="FZ274" s="35"/>
      <c r="GA274" s="35"/>
      <c r="GB274" s="35"/>
      <c r="GC274" s="35"/>
      <c r="GD274" s="35"/>
      <c r="GE274" s="35"/>
      <c r="GF274" s="35"/>
      <c r="GG274" s="35"/>
      <c r="GH274" s="35"/>
      <c r="GI274" s="35"/>
      <c r="GJ274" s="35"/>
      <c r="GK274" s="35"/>
      <c r="GL274" s="35"/>
      <c r="GM274" s="35"/>
      <c r="GN274" s="35"/>
      <c r="GO274" s="35"/>
      <c r="GP274" s="35"/>
      <c r="GQ274" s="35"/>
      <c r="GR274" s="35"/>
      <c r="GS274" s="35"/>
      <c r="GT274" s="35"/>
      <c r="GU274" s="35"/>
      <c r="GV274" s="35"/>
      <c r="GW274" s="35"/>
      <c r="GX274" s="35"/>
      <c r="GY274" s="35"/>
      <c r="GZ274" s="35"/>
      <c r="HA274" s="35"/>
      <c r="HB274" s="35"/>
      <c r="HC274" s="35"/>
      <c r="HD274" s="35"/>
      <c r="HE274" s="35"/>
      <c r="HF274" s="35"/>
      <c r="HG274" s="35"/>
      <c r="HH274" s="35"/>
      <c r="HI274" s="35"/>
      <c r="HJ274" s="35"/>
      <c r="HK274" s="35"/>
      <c r="HL274" s="35"/>
      <c r="HM274" s="35"/>
      <c r="HN274" s="35"/>
      <c r="HO274" s="35"/>
      <c r="HP274" s="35"/>
      <c r="HQ274" s="35"/>
      <c r="HR274" s="35"/>
      <c r="HS274" s="35"/>
      <c r="HT274" s="35"/>
      <c r="HU274" s="35"/>
      <c r="HV274" s="35"/>
      <c r="HW274" s="35"/>
      <c r="HX274" s="35"/>
      <c r="HY274" s="35"/>
      <c r="HZ274" s="35"/>
      <c r="IA274" s="35"/>
      <c r="IB274" s="35"/>
      <c r="IC274" s="35"/>
      <c r="ID274" s="35"/>
      <c r="IE274" s="35"/>
      <c r="IF274" s="35"/>
      <c r="IG274" s="35"/>
      <c r="IH274" s="35"/>
      <c r="II274" s="35"/>
      <c r="IJ274" s="35"/>
      <c r="IK274" s="35"/>
      <c r="IL274" s="35"/>
      <c r="IM274" s="35"/>
      <c r="IN274" s="35"/>
      <c r="IO274" s="35"/>
      <c r="IP274" s="35"/>
      <c r="IQ274" s="35"/>
      <c r="IR274" s="35"/>
      <c r="IS274" s="35"/>
      <c r="IT274" s="35"/>
      <c r="IU274" s="35"/>
      <c r="IV274" s="35"/>
      <c r="IW274" s="35"/>
    </row>
    <row r="275" customFormat="false" ht="15.75" hidden="false" customHeight="false" outlineLevel="2" collapsed="false">
      <c r="A275" s="29" t="n">
        <v>36738</v>
      </c>
      <c r="B275" s="30" t="s">
        <v>26</v>
      </c>
      <c r="C275" s="30" t="s">
        <v>24</v>
      </c>
      <c r="D275" s="30" t="s">
        <v>27</v>
      </c>
      <c r="E275" s="45" t="n">
        <v>-5000</v>
      </c>
      <c r="F275" s="45" t="n">
        <v>-5000</v>
      </c>
      <c r="G275" s="33" t="n">
        <v>0</v>
      </c>
      <c r="H275" s="34" t="n">
        <f aca="false">IF(F275&gt;0,((F275*G275)*-1),((F275*G275)*-1))</f>
        <v>0</v>
      </c>
      <c r="I275" s="48" t="n">
        <v>36739</v>
      </c>
      <c r="J275" s="35" t="n">
        <v>350488</v>
      </c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  <c r="ET275" s="35"/>
      <c r="EU275" s="35"/>
      <c r="EV275" s="35"/>
      <c r="EW275" s="35"/>
      <c r="EX275" s="35"/>
      <c r="EY275" s="35"/>
      <c r="EZ275" s="35"/>
      <c r="FA275" s="35"/>
      <c r="FB275" s="35"/>
      <c r="FC275" s="35"/>
      <c r="FD275" s="35"/>
      <c r="FE275" s="35"/>
      <c r="FF275" s="35"/>
      <c r="FG275" s="35"/>
      <c r="FH275" s="35"/>
      <c r="FI275" s="35"/>
      <c r="FJ275" s="35"/>
      <c r="FK275" s="35"/>
      <c r="FL275" s="35"/>
      <c r="FM275" s="35"/>
      <c r="FN275" s="35"/>
      <c r="FO275" s="35"/>
      <c r="FP275" s="35"/>
      <c r="FQ275" s="35"/>
      <c r="FR275" s="35"/>
      <c r="FS275" s="35"/>
      <c r="FT275" s="35"/>
      <c r="FU275" s="35"/>
      <c r="FV275" s="35"/>
      <c r="FW275" s="35"/>
      <c r="FX275" s="35"/>
      <c r="FY275" s="35"/>
      <c r="FZ275" s="35"/>
      <c r="GA275" s="35"/>
      <c r="GB275" s="35"/>
      <c r="GC275" s="35"/>
      <c r="GD275" s="35"/>
      <c r="GE275" s="35"/>
      <c r="GF275" s="35"/>
      <c r="GG275" s="35"/>
      <c r="GH275" s="35"/>
      <c r="GI275" s="35"/>
      <c r="GJ275" s="35"/>
      <c r="GK275" s="35"/>
      <c r="GL275" s="35"/>
      <c r="GM275" s="35"/>
      <c r="GN275" s="35"/>
      <c r="GO275" s="35"/>
      <c r="GP275" s="35"/>
      <c r="GQ275" s="35"/>
      <c r="GR275" s="35"/>
      <c r="GS275" s="35"/>
      <c r="GT275" s="35"/>
      <c r="GU275" s="35"/>
      <c r="GV275" s="35"/>
      <c r="GW275" s="35"/>
      <c r="GX275" s="35"/>
      <c r="GY275" s="35"/>
      <c r="GZ275" s="35"/>
      <c r="HA275" s="35"/>
      <c r="HB275" s="35"/>
      <c r="HC275" s="35"/>
      <c r="HD275" s="35"/>
      <c r="HE275" s="35"/>
      <c r="HF275" s="35"/>
      <c r="HG275" s="35"/>
      <c r="HH275" s="35"/>
      <c r="HI275" s="35"/>
      <c r="HJ275" s="35"/>
      <c r="HK275" s="35"/>
      <c r="HL275" s="35"/>
      <c r="HM275" s="35"/>
      <c r="HN275" s="35"/>
      <c r="HO275" s="35"/>
      <c r="HP275" s="35"/>
      <c r="HQ275" s="35"/>
      <c r="HR275" s="35"/>
      <c r="HS275" s="35"/>
      <c r="HT275" s="35"/>
      <c r="HU275" s="35"/>
      <c r="HV275" s="35"/>
      <c r="HW275" s="35"/>
      <c r="HX275" s="35"/>
      <c r="HY275" s="35"/>
      <c r="HZ275" s="35"/>
      <c r="IA275" s="35"/>
      <c r="IB275" s="35"/>
      <c r="IC275" s="35"/>
      <c r="ID275" s="35"/>
      <c r="IE275" s="35"/>
      <c r="IF275" s="35"/>
      <c r="IG275" s="35"/>
      <c r="IH275" s="35"/>
      <c r="II275" s="35"/>
      <c r="IJ275" s="35"/>
      <c r="IK275" s="35"/>
      <c r="IL275" s="35"/>
      <c r="IM275" s="35"/>
      <c r="IN275" s="35"/>
      <c r="IO275" s="35"/>
      <c r="IP275" s="35"/>
      <c r="IQ275" s="35"/>
      <c r="IR275" s="35"/>
      <c r="IS275" s="35"/>
      <c r="IT275" s="35"/>
      <c r="IU275" s="35"/>
      <c r="IV275" s="35"/>
      <c r="IW275" s="35"/>
    </row>
    <row r="276" customFormat="false" ht="15.75" hidden="false" customHeight="false" outlineLevel="2" collapsed="false">
      <c r="A276" s="29" t="n">
        <v>36738</v>
      </c>
      <c r="B276" s="30" t="s">
        <v>26</v>
      </c>
      <c r="C276" s="30" t="s">
        <v>24</v>
      </c>
      <c r="D276" s="30" t="s">
        <v>27</v>
      </c>
      <c r="E276" s="45" t="n">
        <v>-5000</v>
      </c>
      <c r="F276" s="45" t="n">
        <v>-5000</v>
      </c>
      <c r="G276" s="33" t="n">
        <v>0</v>
      </c>
      <c r="H276" s="34" t="n">
        <f aca="false">IF(F276&gt;0,((F276*G276)*-1),((F276*G276)*-1))</f>
        <v>0</v>
      </c>
      <c r="I276" s="48" t="n">
        <v>36739</v>
      </c>
      <c r="J276" s="35" t="n">
        <v>350490</v>
      </c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  <c r="ET276" s="35"/>
      <c r="EU276" s="35"/>
      <c r="EV276" s="35"/>
      <c r="EW276" s="35"/>
      <c r="EX276" s="35"/>
      <c r="EY276" s="35"/>
      <c r="EZ276" s="35"/>
      <c r="FA276" s="35"/>
      <c r="FB276" s="35"/>
      <c r="FC276" s="35"/>
      <c r="FD276" s="35"/>
      <c r="FE276" s="35"/>
      <c r="FF276" s="35"/>
      <c r="FG276" s="35"/>
      <c r="FH276" s="35"/>
      <c r="FI276" s="35"/>
      <c r="FJ276" s="35"/>
      <c r="FK276" s="35"/>
      <c r="FL276" s="35"/>
      <c r="FM276" s="35"/>
      <c r="FN276" s="35"/>
      <c r="FO276" s="35"/>
      <c r="FP276" s="35"/>
      <c r="FQ276" s="35"/>
      <c r="FR276" s="35"/>
      <c r="FS276" s="35"/>
      <c r="FT276" s="35"/>
      <c r="FU276" s="35"/>
      <c r="FV276" s="35"/>
      <c r="FW276" s="35"/>
      <c r="FX276" s="35"/>
      <c r="FY276" s="35"/>
      <c r="FZ276" s="35"/>
      <c r="GA276" s="35"/>
      <c r="GB276" s="35"/>
      <c r="GC276" s="35"/>
      <c r="GD276" s="35"/>
      <c r="GE276" s="35"/>
      <c r="GF276" s="35"/>
      <c r="GG276" s="35"/>
      <c r="GH276" s="35"/>
      <c r="GI276" s="35"/>
      <c r="GJ276" s="35"/>
      <c r="GK276" s="35"/>
      <c r="GL276" s="35"/>
      <c r="GM276" s="35"/>
      <c r="GN276" s="35"/>
      <c r="GO276" s="35"/>
      <c r="GP276" s="35"/>
      <c r="GQ276" s="35"/>
      <c r="GR276" s="35"/>
      <c r="GS276" s="35"/>
      <c r="GT276" s="35"/>
      <c r="GU276" s="35"/>
      <c r="GV276" s="35"/>
      <c r="GW276" s="35"/>
      <c r="GX276" s="35"/>
      <c r="GY276" s="35"/>
      <c r="GZ276" s="35"/>
      <c r="HA276" s="35"/>
      <c r="HB276" s="35"/>
      <c r="HC276" s="35"/>
      <c r="HD276" s="35"/>
      <c r="HE276" s="35"/>
      <c r="HF276" s="35"/>
      <c r="HG276" s="35"/>
      <c r="HH276" s="35"/>
      <c r="HI276" s="35"/>
      <c r="HJ276" s="35"/>
      <c r="HK276" s="35"/>
      <c r="HL276" s="35"/>
      <c r="HM276" s="35"/>
      <c r="HN276" s="35"/>
      <c r="HO276" s="35"/>
      <c r="HP276" s="35"/>
      <c r="HQ276" s="35"/>
      <c r="HR276" s="35"/>
      <c r="HS276" s="35"/>
      <c r="HT276" s="35"/>
      <c r="HU276" s="35"/>
      <c r="HV276" s="35"/>
      <c r="HW276" s="35"/>
      <c r="HX276" s="35"/>
      <c r="HY276" s="35"/>
      <c r="HZ276" s="35"/>
      <c r="IA276" s="35"/>
      <c r="IB276" s="35"/>
      <c r="IC276" s="35"/>
      <c r="ID276" s="35"/>
      <c r="IE276" s="35"/>
      <c r="IF276" s="35"/>
      <c r="IG276" s="35"/>
      <c r="IH276" s="35"/>
      <c r="II276" s="35"/>
      <c r="IJ276" s="35"/>
      <c r="IK276" s="35"/>
      <c r="IL276" s="35"/>
      <c r="IM276" s="35"/>
      <c r="IN276" s="35"/>
      <c r="IO276" s="35"/>
      <c r="IP276" s="35"/>
      <c r="IQ276" s="35"/>
      <c r="IR276" s="35"/>
      <c r="IS276" s="35"/>
      <c r="IT276" s="35"/>
      <c r="IU276" s="35"/>
      <c r="IV276" s="35"/>
      <c r="IW276" s="35"/>
    </row>
    <row r="277" customFormat="false" ht="15.75" hidden="false" customHeight="false" outlineLevel="1" collapsed="false">
      <c r="A277" s="29"/>
      <c r="B277" s="30"/>
      <c r="C277" s="30" t="s">
        <v>41</v>
      </c>
      <c r="D277" s="30"/>
      <c r="E277" s="45"/>
      <c r="F277" s="45" t="n">
        <f aca="false">SUBTOTAL(9,F269:F276)</f>
        <v>-70000</v>
      </c>
      <c r="G277" s="33"/>
      <c r="H277" s="34" t="n">
        <f aca="false">SUBTOTAL(9,H269:H276)</f>
        <v>0</v>
      </c>
      <c r="I277" s="48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  <c r="ET277" s="35"/>
      <c r="EU277" s="35"/>
      <c r="EV277" s="35"/>
      <c r="EW277" s="35"/>
      <c r="EX277" s="35"/>
      <c r="EY277" s="35"/>
      <c r="EZ277" s="35"/>
      <c r="FA277" s="35"/>
      <c r="FB277" s="35"/>
      <c r="FC277" s="35"/>
      <c r="FD277" s="35"/>
      <c r="FE277" s="35"/>
      <c r="FF277" s="35"/>
      <c r="FG277" s="35"/>
      <c r="FH277" s="35"/>
      <c r="FI277" s="35"/>
      <c r="FJ277" s="35"/>
      <c r="FK277" s="35"/>
      <c r="FL277" s="35"/>
      <c r="FM277" s="35"/>
      <c r="FN277" s="35"/>
      <c r="FO277" s="35"/>
      <c r="FP277" s="35"/>
      <c r="FQ277" s="35"/>
      <c r="FR277" s="35"/>
      <c r="FS277" s="35"/>
      <c r="FT277" s="35"/>
      <c r="FU277" s="35"/>
      <c r="FV277" s="35"/>
      <c r="FW277" s="35"/>
      <c r="FX277" s="35"/>
      <c r="FY277" s="35"/>
      <c r="FZ277" s="35"/>
      <c r="GA277" s="35"/>
      <c r="GB277" s="35"/>
      <c r="GC277" s="35"/>
      <c r="GD277" s="35"/>
      <c r="GE277" s="35"/>
      <c r="GF277" s="35"/>
      <c r="GG277" s="35"/>
      <c r="GH277" s="35"/>
      <c r="GI277" s="35"/>
      <c r="GJ277" s="35"/>
      <c r="GK277" s="35"/>
      <c r="GL277" s="35"/>
      <c r="GM277" s="35"/>
      <c r="GN277" s="35"/>
      <c r="GO277" s="35"/>
      <c r="GP277" s="35"/>
      <c r="GQ277" s="35"/>
      <c r="GR277" s="35"/>
      <c r="GS277" s="35"/>
      <c r="GT277" s="35"/>
      <c r="GU277" s="35"/>
      <c r="GV277" s="35"/>
      <c r="GW277" s="35"/>
      <c r="GX277" s="35"/>
      <c r="GY277" s="35"/>
      <c r="GZ277" s="35"/>
      <c r="HA277" s="35"/>
      <c r="HB277" s="35"/>
      <c r="HC277" s="35"/>
      <c r="HD277" s="35"/>
      <c r="HE277" s="35"/>
      <c r="HF277" s="35"/>
      <c r="HG277" s="35"/>
      <c r="HH277" s="35"/>
      <c r="HI277" s="35"/>
      <c r="HJ277" s="35"/>
      <c r="HK277" s="35"/>
      <c r="HL277" s="35"/>
      <c r="HM277" s="35"/>
      <c r="HN277" s="35"/>
      <c r="HO277" s="35"/>
      <c r="HP277" s="35"/>
      <c r="HQ277" s="35"/>
      <c r="HR277" s="35"/>
      <c r="HS277" s="35"/>
      <c r="HT277" s="35"/>
      <c r="HU277" s="35"/>
      <c r="HV277" s="35"/>
      <c r="HW277" s="35"/>
      <c r="HX277" s="35"/>
      <c r="HY277" s="35"/>
      <c r="HZ277" s="35"/>
      <c r="IA277" s="35"/>
      <c r="IB277" s="35"/>
      <c r="IC277" s="35"/>
      <c r="ID277" s="35"/>
      <c r="IE277" s="35"/>
      <c r="IF277" s="35"/>
      <c r="IG277" s="35"/>
      <c r="IH277" s="35"/>
      <c r="II277" s="35"/>
      <c r="IJ277" s="35"/>
      <c r="IK277" s="35"/>
      <c r="IL277" s="35"/>
      <c r="IM277" s="35"/>
      <c r="IN277" s="35"/>
      <c r="IO277" s="35"/>
      <c r="IP277" s="35"/>
      <c r="IQ277" s="35"/>
      <c r="IR277" s="35"/>
      <c r="IS277" s="35"/>
      <c r="IT277" s="35"/>
      <c r="IU277" s="35"/>
      <c r="IV277" s="35"/>
      <c r="IW277" s="35"/>
    </row>
    <row r="278" customFormat="false" ht="15.75" hidden="false" customHeight="false" outlineLevel="1" collapsed="false">
      <c r="G278" s="19" t="s">
        <v>53</v>
      </c>
    </row>
    <row r="279" customFormat="false" ht="15.75" hidden="false" customHeight="false" outlineLevel="1" collapsed="false">
      <c r="C279" s="6" t="s">
        <v>29</v>
      </c>
      <c r="F279" s="18" t="n">
        <f aca="false">SUBTOTAL(9,F8:F278)</f>
        <v>0</v>
      </c>
      <c r="H279" s="26" t="n">
        <f aca="false">SUBTOTAL(9,H8:H278)</f>
        <v>-593278.455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18"/>
  <sheetViews>
    <sheetView showFormulas="false" showGridLines="true" showRowColHeaders="true" showZeros="true" rightToLeft="false" tabSelected="false" showOutlineSymbols="true" defaultGridColor="true" view="normal" topLeftCell="C442" colorId="64" zoomScale="100" zoomScaleNormal="100" zoomScalePageLayoutView="100" workbookViewId="0">
      <selection pane="topLeft" activeCell="H462" activeCellId="0" sqref="H46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1" style="1" width="11.49"/>
    <col collapsed="false" customWidth="true" hidden="false" outlineLevel="0" max="3" min="3" style="2" width="11.99"/>
    <col collapsed="false" customWidth="true" hidden="false" outlineLevel="0" max="4" min="4" style="2" width="17.74"/>
    <col collapsed="false" customWidth="true" hidden="false" outlineLevel="0" max="5" min="5" style="2" width="9.49"/>
    <col collapsed="false" customWidth="true" hidden="false" outlineLevel="0" max="6" min="6" style="0" width="11.74"/>
    <col collapsed="false" customWidth="true" hidden="false" outlineLevel="0" max="7" min="7" style="3" width="9.99"/>
    <col collapsed="false" customWidth="true" hidden="false" outlineLevel="0" max="8" min="8" style="3" width="13.24"/>
    <col collapsed="false" customWidth="true" hidden="false" outlineLevel="0" max="9" min="9" style="4" width="13.99"/>
    <col collapsed="false" customWidth="true" hidden="false" outlineLevel="0" max="10" min="10" style="3" width="14.37"/>
    <col collapsed="false" customWidth="true" hidden="false" outlineLevel="0" max="11" min="11" style="2" width="8.99"/>
  </cols>
  <sheetData>
    <row r="1" customFormat="false" ht="15.75" hidden="false" customHeight="false" outlineLevel="0" collapsed="false">
      <c r="A1" s="5" t="s">
        <v>0</v>
      </c>
      <c r="B1" s="5"/>
      <c r="C1" s="6"/>
      <c r="D1" s="6"/>
      <c r="E1" s="6"/>
      <c r="F1" s="7"/>
      <c r="G1" s="8"/>
      <c r="H1" s="8"/>
      <c r="I1" s="9"/>
      <c r="J1" s="8"/>
      <c r="K1" s="6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8"/>
      <c r="H2" s="8"/>
      <c r="I2" s="9"/>
      <c r="J2" s="8"/>
      <c r="K2" s="6"/>
    </row>
    <row r="3" customFormat="false" ht="15.75" hidden="false" customHeight="false" outlineLevel="0" collapsed="false">
      <c r="A3" s="5"/>
      <c r="B3" s="5"/>
      <c r="C3" s="10"/>
      <c r="D3" s="6"/>
      <c r="E3" s="6"/>
      <c r="F3" s="7"/>
      <c r="G3" s="8"/>
      <c r="H3" s="8"/>
      <c r="I3" s="9"/>
      <c r="J3" s="8"/>
      <c r="K3" s="6"/>
    </row>
    <row r="6" customFormat="false" ht="15.75" hidden="false" customHeight="false" outlineLevel="0" collapsed="false">
      <c r="A6" s="11" t="s">
        <v>2</v>
      </c>
      <c r="B6" s="11"/>
      <c r="C6" s="6"/>
      <c r="D6" s="6" t="s">
        <v>3</v>
      </c>
      <c r="E6" s="6"/>
      <c r="F6" s="7"/>
      <c r="G6" s="12" t="s">
        <v>4</v>
      </c>
      <c r="H6" s="12" t="s">
        <v>5</v>
      </c>
      <c r="I6" s="9" t="s">
        <v>6</v>
      </c>
      <c r="J6" s="12" t="s">
        <v>7</v>
      </c>
      <c r="K6" s="6" t="s">
        <v>8</v>
      </c>
    </row>
    <row r="7" customFormat="false" ht="15.75" hidden="false" customHeight="false" outlineLevel="0" collapsed="false">
      <c r="A7" s="11" t="s">
        <v>9</v>
      </c>
      <c r="B7" s="11"/>
      <c r="C7" s="6" t="s">
        <v>10</v>
      </c>
      <c r="D7" s="6" t="s">
        <v>11</v>
      </c>
      <c r="E7" s="6" t="s">
        <v>12</v>
      </c>
      <c r="F7" s="6" t="s">
        <v>13</v>
      </c>
      <c r="G7" s="12" t="s">
        <v>14</v>
      </c>
      <c r="H7" s="12" t="s">
        <v>14</v>
      </c>
      <c r="I7" s="9" t="s">
        <v>15</v>
      </c>
      <c r="J7" s="12" t="s">
        <v>16</v>
      </c>
      <c r="K7" s="6" t="s">
        <v>17</v>
      </c>
    </row>
    <row r="8" customFormat="false" ht="15.75" hidden="false" customHeight="false" outlineLevel="0" collapsed="false">
      <c r="A8" s="1" t="n">
        <v>36614</v>
      </c>
      <c r="B8" s="1" t="n">
        <v>36617</v>
      </c>
      <c r="C8" s="2" t="s">
        <v>18</v>
      </c>
      <c r="D8" s="2" t="s">
        <v>19</v>
      </c>
      <c r="E8" s="2" t="s">
        <v>20</v>
      </c>
      <c r="F8" s="13" t="s">
        <v>21</v>
      </c>
      <c r="G8" s="3" t="n">
        <v>15255</v>
      </c>
      <c r="H8" s="3" t="n">
        <f aca="false">IF(D8="B",G8*30,(G8*30*-1))</f>
        <v>457650</v>
      </c>
      <c r="I8" s="4" t="n">
        <v>2.855</v>
      </c>
      <c r="J8" s="3" t="n">
        <f aca="false">IF(H8&gt;0,((H8*I8)*-1),((H8*I8)*-1))</f>
        <v>-1306590.75</v>
      </c>
    </row>
    <row r="9" customFormat="false" ht="15.75" hidden="false" customHeight="false" outlineLevel="0" collapsed="false">
      <c r="A9" s="1" t="n">
        <v>36614</v>
      </c>
      <c r="B9" s="1" t="n">
        <v>36617</v>
      </c>
      <c r="C9" s="2" t="s">
        <v>18</v>
      </c>
      <c r="D9" s="2" t="s">
        <v>19</v>
      </c>
      <c r="E9" s="2" t="s">
        <v>20</v>
      </c>
      <c r="F9" s="13" t="s">
        <v>22</v>
      </c>
      <c r="G9" s="3" t="n">
        <v>5085</v>
      </c>
      <c r="H9" s="3" t="n">
        <f aca="false">IF(D9="B",G9*30,(G9*30*-1))</f>
        <v>152550</v>
      </c>
      <c r="I9" s="4" t="n">
        <v>2.805</v>
      </c>
      <c r="J9" s="3" t="n">
        <f aca="false">IF(H9&gt;0,((H9*I9)*-1),((H9*I9)*-1))</f>
        <v>-427902.75</v>
      </c>
    </row>
    <row r="10" customFormat="false" ht="15.75" hidden="false" customHeight="false" outlineLevel="0" collapsed="false">
      <c r="A10" s="1" t="n">
        <v>36588</v>
      </c>
      <c r="B10" s="1" t="n">
        <v>36617</v>
      </c>
      <c r="C10" s="2" t="s">
        <v>18</v>
      </c>
      <c r="D10" s="2" t="s">
        <v>19</v>
      </c>
      <c r="E10" s="2" t="s">
        <v>23</v>
      </c>
      <c r="F10" s="13" t="s">
        <v>21</v>
      </c>
      <c r="G10" s="3" t="n">
        <v>7620</v>
      </c>
      <c r="H10" s="3" t="n">
        <f aca="false">IF(D10="B",G10*30,(G10*30*-1))</f>
        <v>228600</v>
      </c>
      <c r="I10" s="4" t="n">
        <v>2.7925</v>
      </c>
      <c r="J10" s="3" t="n">
        <f aca="false">IF(H10&gt;0,((H10*I10)*-1),((H10*I10)*-1))</f>
        <v>-638365.5</v>
      </c>
    </row>
    <row r="11" customFormat="false" ht="15.75" hidden="false" customHeight="false" outlineLevel="0" collapsed="false">
      <c r="A11" s="1" t="n">
        <v>36588</v>
      </c>
      <c r="B11" s="1" t="n">
        <v>36617</v>
      </c>
      <c r="C11" s="2" t="s">
        <v>18</v>
      </c>
      <c r="D11" s="2" t="s">
        <v>19</v>
      </c>
      <c r="E11" s="2" t="s">
        <v>23</v>
      </c>
      <c r="F11" s="13" t="s">
        <v>22</v>
      </c>
      <c r="G11" s="3" t="n">
        <v>2540</v>
      </c>
      <c r="H11" s="3" t="n">
        <f aca="false">IF(D11="B",G11*30,(G11*30*-1))</f>
        <v>76200</v>
      </c>
      <c r="I11" s="4" t="n">
        <v>2.725</v>
      </c>
      <c r="J11" s="3" t="n">
        <f aca="false">IF(H11&gt;0,((H11*I11)*-1),((H11*I11)*-1))</f>
        <v>-207645</v>
      </c>
    </row>
    <row r="12" customFormat="false" ht="15.75" hidden="false" customHeight="false" outlineLevel="0" collapsed="false">
      <c r="A12" s="1" t="n">
        <v>36588</v>
      </c>
      <c r="B12" s="1" t="n">
        <v>36617</v>
      </c>
      <c r="C12" s="2" t="s">
        <v>18</v>
      </c>
      <c r="D12" s="2" t="s">
        <v>19</v>
      </c>
      <c r="E12" s="2" t="s">
        <v>23</v>
      </c>
      <c r="F12" s="13" t="s">
        <v>21</v>
      </c>
      <c r="G12" s="3" t="n">
        <v>12504</v>
      </c>
      <c r="H12" s="3" t="n">
        <f aca="false">IF(D12="B",G12*30,(G12*30*-1))</f>
        <v>375120</v>
      </c>
      <c r="I12" s="4" t="n">
        <v>2.785</v>
      </c>
      <c r="J12" s="3" t="n">
        <f aca="false">IF(H12&gt;0,((H12*I12)*-1),((H12*I12)*-1))</f>
        <v>-1044709.2</v>
      </c>
    </row>
    <row r="13" customFormat="false" ht="15.75" hidden="false" customHeight="false" outlineLevel="0" collapsed="false">
      <c r="A13" s="1" t="n">
        <v>36588</v>
      </c>
      <c r="B13" s="1" t="n">
        <v>36617</v>
      </c>
      <c r="C13" s="2" t="s">
        <v>18</v>
      </c>
      <c r="D13" s="2" t="s">
        <v>19</v>
      </c>
      <c r="E13" s="2" t="s">
        <v>23</v>
      </c>
      <c r="F13" s="13" t="s">
        <v>22</v>
      </c>
      <c r="G13" s="3" t="n">
        <v>4168</v>
      </c>
      <c r="H13" s="3" t="n">
        <f aca="false">IF(D13="B",G13*30,(G13*30*-1))</f>
        <v>125040</v>
      </c>
      <c r="I13" s="4" t="n">
        <v>2.72</v>
      </c>
      <c r="J13" s="3" t="n">
        <f aca="false">IF(H13&gt;0,((H13*I13)*-1),((H13*I13)*-1))</f>
        <v>-340108.8</v>
      </c>
    </row>
    <row r="14" customFormat="false" ht="15.75" hidden="false" customHeight="false" outlineLevel="0" collapsed="false">
      <c r="A14" s="1" t="n">
        <v>36624</v>
      </c>
      <c r="B14" s="1" t="n">
        <v>36617</v>
      </c>
      <c r="C14" s="2" t="s">
        <v>18</v>
      </c>
      <c r="D14" s="2" t="s">
        <v>24</v>
      </c>
      <c r="E14" s="2" t="s">
        <v>20</v>
      </c>
      <c r="F14" s="13" t="s">
        <v>21</v>
      </c>
      <c r="G14" s="3" t="n">
        <v>1000</v>
      </c>
      <c r="H14" s="3" t="n">
        <f aca="false">IF(D14="B",G14*30,(G14*30*-1))</f>
        <v>-30000</v>
      </c>
      <c r="I14" s="4" t="n">
        <v>2.94</v>
      </c>
      <c r="J14" s="3" t="n">
        <f aca="false">IF(H14&gt;0,((H14*I14)*-1),((H14*I14)*-1))</f>
        <v>88200</v>
      </c>
    </row>
    <row r="15" customFormat="false" ht="15.75" hidden="false" customHeight="false" outlineLevel="0" collapsed="false">
      <c r="A15" s="15" t="n">
        <v>36614</v>
      </c>
      <c r="B15" s="1" t="n">
        <v>36617</v>
      </c>
      <c r="C15" s="16" t="s">
        <v>26</v>
      </c>
      <c r="D15" s="16" t="s">
        <v>24</v>
      </c>
      <c r="E15" s="16" t="s">
        <v>20</v>
      </c>
      <c r="F15" s="17" t="s">
        <v>21</v>
      </c>
      <c r="G15" s="18" t="n">
        <v>15255</v>
      </c>
      <c r="H15" s="18" t="n">
        <f aca="false">IF(D15="B",G15*30,(G15*30*-1))</f>
        <v>-457650</v>
      </c>
      <c r="I15" s="19" t="n">
        <v>2.855</v>
      </c>
      <c r="J15" s="18" t="n">
        <f aca="false">IF(H15&gt;0,((H15*I15)*-1),((H15*I15)*-1))</f>
        <v>1306590.75</v>
      </c>
      <c r="K15" s="16" t="n">
        <v>233209</v>
      </c>
    </row>
    <row r="16" customFormat="false" ht="15.75" hidden="false" customHeight="false" outlineLevel="0" collapsed="false">
      <c r="A16" s="15" t="n">
        <v>36614</v>
      </c>
      <c r="B16" s="1" t="n">
        <v>36617</v>
      </c>
      <c r="C16" s="16" t="s">
        <v>26</v>
      </c>
      <c r="D16" s="16" t="s">
        <v>24</v>
      </c>
      <c r="E16" s="16" t="s">
        <v>20</v>
      </c>
      <c r="F16" s="17" t="s">
        <v>22</v>
      </c>
      <c r="G16" s="18" t="n">
        <v>5085</v>
      </c>
      <c r="H16" s="18" t="n">
        <f aca="false">IF(D16="B",G16*30,(G16*30*-1))</f>
        <v>-152550</v>
      </c>
      <c r="I16" s="19" t="n">
        <v>2.805</v>
      </c>
      <c r="J16" s="18" t="n">
        <f aca="false">IF(H16&gt;0,((H16*I16)*-1),((H16*I16)*-1))</f>
        <v>427902.75</v>
      </c>
      <c r="K16" s="16" t="n">
        <v>233218</v>
      </c>
    </row>
    <row r="17" customFormat="false" ht="15.75" hidden="false" customHeight="false" outlineLevel="0" collapsed="false">
      <c r="A17" s="15" t="n">
        <v>36588</v>
      </c>
      <c r="B17" s="1" t="n">
        <v>36617</v>
      </c>
      <c r="C17" s="16" t="s">
        <v>26</v>
      </c>
      <c r="D17" s="16" t="s">
        <v>24</v>
      </c>
      <c r="E17" s="16" t="s">
        <v>23</v>
      </c>
      <c r="F17" s="17" t="s">
        <v>21</v>
      </c>
      <c r="G17" s="18" t="n">
        <v>7620</v>
      </c>
      <c r="H17" s="18" t="n">
        <f aca="false">IF(D17="B",G17*30,(G17*30*-1))</f>
        <v>-228600</v>
      </c>
      <c r="I17" s="19" t="n">
        <v>2.7925</v>
      </c>
      <c r="J17" s="18" t="n">
        <f aca="false">IF(H17&gt;0,((H17*I17)*-1),((H17*I17)*-1))</f>
        <v>638365.5</v>
      </c>
      <c r="K17" s="16" t="n">
        <v>233096</v>
      </c>
    </row>
    <row r="18" customFormat="false" ht="15.75" hidden="false" customHeight="false" outlineLevel="0" collapsed="false">
      <c r="A18" s="15" t="n">
        <v>36588</v>
      </c>
      <c r="B18" s="1" t="n">
        <v>36617</v>
      </c>
      <c r="C18" s="16" t="s">
        <v>26</v>
      </c>
      <c r="D18" s="16" t="s">
        <v>24</v>
      </c>
      <c r="E18" s="16" t="s">
        <v>23</v>
      </c>
      <c r="F18" s="17" t="s">
        <v>22</v>
      </c>
      <c r="G18" s="18" t="n">
        <v>2540</v>
      </c>
      <c r="H18" s="18" t="n">
        <f aca="false">IF(D18="B",G18*30,(G18*30*-1))</f>
        <v>-76200</v>
      </c>
      <c r="I18" s="19" t="n">
        <v>2.725</v>
      </c>
      <c r="J18" s="18" t="n">
        <f aca="false">IF(H18&gt;0,((H18*I18)*-1),((H18*I18)*-1))</f>
        <v>207645</v>
      </c>
      <c r="K18" s="16" t="n">
        <v>233127</v>
      </c>
    </row>
    <row r="19" customFormat="false" ht="15.75" hidden="false" customHeight="false" outlineLevel="0" collapsed="false">
      <c r="A19" s="15" t="n">
        <v>36588</v>
      </c>
      <c r="B19" s="1" t="n">
        <v>36617</v>
      </c>
      <c r="C19" s="16" t="s">
        <v>26</v>
      </c>
      <c r="D19" s="16" t="s">
        <v>24</v>
      </c>
      <c r="E19" s="16" t="s">
        <v>23</v>
      </c>
      <c r="F19" s="17" t="s">
        <v>21</v>
      </c>
      <c r="G19" s="18" t="n">
        <v>12504</v>
      </c>
      <c r="H19" s="18" t="n">
        <f aca="false">IF(D19="B",G19*30,(G19*30*-1))</f>
        <v>-375120</v>
      </c>
      <c r="I19" s="19" t="n">
        <v>2.785</v>
      </c>
      <c r="J19" s="18" t="n">
        <f aca="false">IF(H19&gt;0,((H19*I19)*-1),((H19*I19)*-1))</f>
        <v>1044709.2</v>
      </c>
      <c r="K19" s="16" t="n">
        <v>233142</v>
      </c>
    </row>
    <row r="20" customFormat="false" ht="15.75" hidden="false" customHeight="false" outlineLevel="0" collapsed="false">
      <c r="A20" s="15" t="n">
        <v>36588</v>
      </c>
      <c r="B20" s="1" t="n">
        <v>36617</v>
      </c>
      <c r="C20" s="16" t="s">
        <v>26</v>
      </c>
      <c r="D20" s="16" t="s">
        <v>24</v>
      </c>
      <c r="E20" s="16" t="s">
        <v>23</v>
      </c>
      <c r="F20" s="17" t="s">
        <v>22</v>
      </c>
      <c r="G20" s="18" t="n">
        <v>4168</v>
      </c>
      <c r="H20" s="18" t="n">
        <f aca="false">IF(D20="B",G20*30,(G20*30*-1))</f>
        <v>-125040</v>
      </c>
      <c r="I20" s="19" t="n">
        <v>2.72</v>
      </c>
      <c r="J20" s="18" t="n">
        <f aca="false">IF(H20&gt;0,((H20*I20)*-1),((H20*I20)*-1))</f>
        <v>340108.8</v>
      </c>
      <c r="K20" s="16" t="n">
        <v>233147</v>
      </c>
    </row>
    <row r="21" customFormat="false" ht="15.75" hidden="false" customHeight="false" outlineLevel="0" collapsed="false">
      <c r="A21" s="15" t="n">
        <v>36624</v>
      </c>
      <c r="B21" s="1" t="n">
        <v>36617</v>
      </c>
      <c r="C21" s="16" t="s">
        <v>26</v>
      </c>
      <c r="D21" s="16" t="s">
        <v>19</v>
      </c>
      <c r="E21" s="16" t="s">
        <v>20</v>
      </c>
      <c r="F21" s="17" t="s">
        <v>21</v>
      </c>
      <c r="G21" s="18" t="n">
        <v>1000</v>
      </c>
      <c r="H21" s="18" t="n">
        <f aca="false">IF(D21="B",G21*30,(G21*30*-1))</f>
        <v>30000</v>
      </c>
      <c r="I21" s="19" t="n">
        <v>2.94</v>
      </c>
      <c r="J21" s="18" t="n">
        <f aca="false">IF(H21&gt;0,((H21*I21)*-1),((H21*I21)*-1))</f>
        <v>-88200</v>
      </c>
      <c r="K21" s="16" t="n">
        <v>264696</v>
      </c>
    </row>
    <row r="22" customFormat="false" ht="15.75" hidden="false" customHeight="false" outlineLevel="0" collapsed="false">
      <c r="A22" s="15" t="n">
        <v>36624</v>
      </c>
      <c r="B22" s="1" t="n">
        <v>36617</v>
      </c>
      <c r="C22" s="16" t="s">
        <v>26</v>
      </c>
      <c r="D22" s="16" t="s">
        <v>19</v>
      </c>
      <c r="E22" s="16" t="s">
        <v>20</v>
      </c>
      <c r="F22" s="17" t="s">
        <v>21</v>
      </c>
      <c r="G22" s="18" t="n">
        <v>1500</v>
      </c>
      <c r="H22" s="18" t="n">
        <f aca="false">IF(D22="B",G22*30,(G22*30*-1))</f>
        <v>45000</v>
      </c>
      <c r="I22" s="19" t="n">
        <v>2.97</v>
      </c>
      <c r="J22" s="18" t="n">
        <f aca="false">IF(H22&gt;0,((H22*I22)*-1),((H22*I22)*-1))</f>
        <v>-133650</v>
      </c>
      <c r="K22" s="16" t="n">
        <v>264699</v>
      </c>
    </row>
    <row r="23" customFormat="false" ht="15.75" hidden="false" customHeight="false" outlineLevel="0" collapsed="false">
      <c r="A23" s="15" t="n">
        <v>36643</v>
      </c>
      <c r="B23" s="1" t="n">
        <v>36617</v>
      </c>
      <c r="C23" s="16" t="s">
        <v>26</v>
      </c>
      <c r="D23" s="16" t="s">
        <v>24</v>
      </c>
      <c r="E23" s="16" t="s">
        <v>20</v>
      </c>
      <c r="F23" s="20" t="s">
        <v>27</v>
      </c>
      <c r="G23" s="18" t="n">
        <v>333</v>
      </c>
      <c r="H23" s="18" t="n">
        <f aca="false">IF(D23="B",G23*30,(G23*30*-1))+(-10)</f>
        <v>-10000</v>
      </c>
      <c r="I23" s="19" t="n">
        <v>3.035</v>
      </c>
      <c r="J23" s="18" t="n">
        <f aca="false">IF(H23&gt;0,((H23*I23)*-1),((H23*I23)*-1))</f>
        <v>30350</v>
      </c>
      <c r="K23" s="16" t="n">
        <v>253409</v>
      </c>
    </row>
    <row r="24" customFormat="false" ht="15.75" hidden="false" customHeight="false" outlineLevel="0" collapsed="false">
      <c r="A24" s="1" t="n">
        <v>36624</v>
      </c>
      <c r="B24" s="1" t="n">
        <v>36617</v>
      </c>
      <c r="C24" s="2" t="s">
        <v>26</v>
      </c>
      <c r="D24" s="2" t="s">
        <v>24</v>
      </c>
      <c r="E24" s="2" t="s">
        <v>20</v>
      </c>
      <c r="F24" s="0" t="s">
        <v>21</v>
      </c>
      <c r="G24" s="3" t="n">
        <v>1500</v>
      </c>
      <c r="H24" s="3" t="n">
        <f aca="false">IF(D24="B",G24*30,(G24*30*-1))</f>
        <v>-45000</v>
      </c>
      <c r="I24" s="4" t="n">
        <v>2.97</v>
      </c>
      <c r="J24" s="3" t="n">
        <f aca="false">IF(H24&gt;0,((H24*I24)*-1),((H24*I24)*-1))</f>
        <v>133650</v>
      </c>
      <c r="K24" s="2" t="n">
        <v>264702</v>
      </c>
    </row>
    <row r="25" customFormat="false" ht="15.75" hidden="false" customHeight="false" outlineLevel="0" collapsed="false">
      <c r="A25" s="1" t="n">
        <v>36643</v>
      </c>
      <c r="B25" s="1" t="n">
        <v>36617</v>
      </c>
      <c r="C25" s="2" t="s">
        <v>26</v>
      </c>
      <c r="D25" s="2" t="s">
        <v>19</v>
      </c>
      <c r="E25" s="2" t="s">
        <v>20</v>
      </c>
      <c r="F25" s="0" t="s">
        <v>27</v>
      </c>
      <c r="G25" s="3" t="n">
        <v>333</v>
      </c>
      <c r="H25" s="3" t="n">
        <f aca="false">IF(D25="B",G25*30,(G25*30*-1))+10</f>
        <v>10000</v>
      </c>
      <c r="I25" s="4" t="n">
        <v>3.035</v>
      </c>
      <c r="J25" s="3" t="n">
        <f aca="false">IF(H25&gt;0,((H25*I25)*-1),((H25*I25)*-1))</f>
        <v>-30350</v>
      </c>
      <c r="K25" s="2" t="n">
        <v>264704</v>
      </c>
    </row>
    <row r="26" customFormat="false" ht="15.75" hidden="false" customHeight="false" outlineLevel="0" collapsed="false">
      <c r="A26" s="11" t="n">
        <v>36658</v>
      </c>
      <c r="B26" s="1" t="n">
        <v>36647</v>
      </c>
      <c r="C26" s="6" t="s">
        <v>18</v>
      </c>
      <c r="D26" s="6" t="s">
        <v>19</v>
      </c>
      <c r="E26" s="6" t="s">
        <v>23</v>
      </c>
      <c r="F26" s="14" t="s">
        <v>22</v>
      </c>
      <c r="G26" s="8" t="n">
        <v>14103</v>
      </c>
      <c r="H26" s="8" t="n">
        <v>14103</v>
      </c>
      <c r="I26" s="9" t="n">
        <v>3.145</v>
      </c>
      <c r="J26" s="8" t="n">
        <f aca="false">IF(H26&gt;0,((H26*I26)*-1),((H26*I26)*-1))</f>
        <v>-44353.935</v>
      </c>
      <c r="K26" s="6" t="n">
        <v>268266</v>
      </c>
      <c r="L26" s="6" t="s">
        <v>33</v>
      </c>
    </row>
    <row r="27" customFormat="false" ht="15.75" hidden="false" customHeight="false" outlineLevel="0" collapsed="false">
      <c r="A27" s="11" t="n">
        <v>36665</v>
      </c>
      <c r="B27" s="1" t="n">
        <v>36647</v>
      </c>
      <c r="C27" s="6" t="s">
        <v>18</v>
      </c>
      <c r="D27" s="6" t="s">
        <v>19</v>
      </c>
      <c r="E27" s="6" t="s">
        <v>23</v>
      </c>
      <c r="F27" s="14" t="s">
        <v>22</v>
      </c>
      <c r="G27" s="8" t="n">
        <f aca="false">4271*3</f>
        <v>12813</v>
      </c>
      <c r="H27" s="8" t="n">
        <f aca="false">4271*3</f>
        <v>12813</v>
      </c>
      <c r="I27" s="9" t="n">
        <v>3.545</v>
      </c>
      <c r="J27" s="8" t="n">
        <f aca="false">IF(H27&gt;0,((H27*I27)*-1),((H27*I27)*-1))</f>
        <v>-45422.085</v>
      </c>
      <c r="K27" s="6" t="n">
        <v>274014</v>
      </c>
      <c r="L27" s="6" t="s">
        <v>33</v>
      </c>
    </row>
    <row r="28" customFormat="false" ht="15.75" hidden="false" customHeight="false" outlineLevel="0" collapsed="false">
      <c r="A28" s="11" t="n">
        <v>36622</v>
      </c>
      <c r="B28" s="1" t="n">
        <v>36647</v>
      </c>
      <c r="C28" s="6" t="s">
        <v>18</v>
      </c>
      <c r="D28" s="6" t="s">
        <v>19</v>
      </c>
      <c r="E28" s="6" t="s">
        <v>23</v>
      </c>
      <c r="F28" s="14" t="s">
        <v>22</v>
      </c>
      <c r="G28" s="8" t="n">
        <v>5594</v>
      </c>
      <c r="H28" s="8" t="n">
        <f aca="false">5594*31</f>
        <v>173414</v>
      </c>
      <c r="I28" s="9" t="n">
        <v>2.8</v>
      </c>
      <c r="J28" s="8" t="n">
        <f aca="false">IF(H28&gt;0,((H28*I28)*-1),((H28*I28)*-1))</f>
        <v>-485559.2</v>
      </c>
      <c r="K28" s="6" t="n">
        <v>282831</v>
      </c>
      <c r="L28" s="6" t="s">
        <v>33</v>
      </c>
    </row>
    <row r="29" customFormat="false" ht="15.75" hidden="false" customHeight="false" outlineLevel="0" collapsed="false">
      <c r="A29" s="11" t="n">
        <v>36588</v>
      </c>
      <c r="B29" s="1" t="n">
        <v>36647</v>
      </c>
      <c r="C29" s="6" t="s">
        <v>18</v>
      </c>
      <c r="D29" s="6" t="s">
        <v>19</v>
      </c>
      <c r="E29" s="6" t="s">
        <v>23</v>
      </c>
      <c r="F29" s="14" t="s">
        <v>22</v>
      </c>
      <c r="G29" s="8" t="n">
        <v>2540</v>
      </c>
      <c r="H29" s="8" t="n">
        <f aca="false">IF(D29="B",G29*31,(G29*31*-1))</f>
        <v>78740</v>
      </c>
      <c r="I29" s="9" t="n">
        <v>2.725</v>
      </c>
      <c r="J29" s="8" t="n">
        <f aca="false">IF(H29&gt;0,((H29*I29)*-1),((H29*I29)*-1))</f>
        <v>-214566.5</v>
      </c>
      <c r="K29" s="6" t="s">
        <v>34</v>
      </c>
      <c r="L29" s="6" t="s">
        <v>33</v>
      </c>
    </row>
    <row r="30" customFormat="false" ht="15.75" hidden="false" customHeight="false" outlineLevel="0" collapsed="false">
      <c r="A30" s="11" t="n">
        <v>36588</v>
      </c>
      <c r="B30" s="1" t="n">
        <v>36647</v>
      </c>
      <c r="C30" s="6" t="s">
        <v>18</v>
      </c>
      <c r="D30" s="6" t="s">
        <v>19</v>
      </c>
      <c r="E30" s="6" t="s">
        <v>23</v>
      </c>
      <c r="F30" s="14" t="s">
        <v>22</v>
      </c>
      <c r="G30" s="8" t="n">
        <v>4168</v>
      </c>
      <c r="H30" s="8" t="n">
        <f aca="false">IF(D30="B",G30*31,(G30*31*-1))</f>
        <v>129208</v>
      </c>
      <c r="I30" s="9" t="n">
        <v>2.72</v>
      </c>
      <c r="J30" s="8" t="n">
        <f aca="false">IF(H30&gt;0,((H30*I30)*-1),((H30*I30)*-1))</f>
        <v>-351445.76</v>
      </c>
      <c r="K30" s="6" t="s">
        <v>35</v>
      </c>
      <c r="L30" s="6" t="s">
        <v>33</v>
      </c>
    </row>
    <row r="31" customFormat="false" ht="15.75" hidden="false" customHeight="false" outlineLevel="0" collapsed="false">
      <c r="A31" s="11" t="n">
        <v>36588</v>
      </c>
      <c r="B31" s="1" t="n">
        <v>36647</v>
      </c>
      <c r="C31" s="6" t="s">
        <v>18</v>
      </c>
      <c r="D31" s="6" t="s">
        <v>19</v>
      </c>
      <c r="E31" s="6" t="s">
        <v>23</v>
      </c>
      <c r="F31" s="14" t="s">
        <v>21</v>
      </c>
      <c r="G31" s="8" t="n">
        <v>7620</v>
      </c>
      <c r="H31" s="8" t="n">
        <f aca="false">IF(D31="B",G31*31,(G31*31*-1))</f>
        <v>236220</v>
      </c>
      <c r="I31" s="9" t="n">
        <v>2.7925</v>
      </c>
      <c r="J31" s="8" t="n">
        <f aca="false">IF(H31&gt;0,((H31*I31)*-1),((H31*I31)*-1))</f>
        <v>-659644.35</v>
      </c>
      <c r="K31" s="6" t="s">
        <v>36</v>
      </c>
      <c r="L31" s="6" t="s">
        <v>33</v>
      </c>
    </row>
    <row r="32" customFormat="false" ht="15.75" hidden="false" customHeight="false" outlineLevel="0" collapsed="false">
      <c r="A32" s="11" t="n">
        <v>36588</v>
      </c>
      <c r="B32" s="1" t="n">
        <v>36647</v>
      </c>
      <c r="C32" s="6" t="s">
        <v>18</v>
      </c>
      <c r="D32" s="6" t="s">
        <v>19</v>
      </c>
      <c r="E32" s="6" t="s">
        <v>23</v>
      </c>
      <c r="F32" s="14" t="s">
        <v>21</v>
      </c>
      <c r="G32" s="8" t="n">
        <v>12504</v>
      </c>
      <c r="H32" s="8" t="n">
        <f aca="false">IF(D32="B",G32*31,(G32*31*-1))</f>
        <v>387624</v>
      </c>
      <c r="I32" s="9" t="n">
        <v>2.785</v>
      </c>
      <c r="J32" s="8" t="n">
        <f aca="false">IF(H32&gt;0,((H32*I32)*-1),((H32*I32)*-1))</f>
        <v>-1079532.84</v>
      </c>
      <c r="K32" s="6" t="s">
        <v>35</v>
      </c>
      <c r="L32" s="6" t="s">
        <v>33</v>
      </c>
    </row>
    <row r="33" customFormat="false" ht="15.75" hidden="false" customHeight="false" outlineLevel="0" collapsed="false">
      <c r="A33" s="11" t="n">
        <v>36622</v>
      </c>
      <c r="B33" s="1" t="n">
        <v>36647</v>
      </c>
      <c r="C33" s="6" t="s">
        <v>18</v>
      </c>
      <c r="D33" s="6" t="s">
        <v>19</v>
      </c>
      <c r="E33" s="6" t="s">
        <v>23</v>
      </c>
      <c r="F33" s="14" t="s">
        <v>21</v>
      </c>
      <c r="G33" s="8" t="n">
        <v>6611</v>
      </c>
      <c r="H33" s="8" t="n">
        <f aca="false">IF(D33="B",G33*31,(G33*31*-1))</f>
        <v>204941</v>
      </c>
      <c r="I33" s="9" t="n">
        <v>2.78</v>
      </c>
      <c r="J33" s="8" t="n">
        <f aca="false">IF(H33&gt;0,((H33*I33)*-1),((H33*I33)*-1))</f>
        <v>-569735.98</v>
      </c>
      <c r="K33" s="6" t="s">
        <v>37</v>
      </c>
      <c r="L33" s="6" t="s">
        <v>33</v>
      </c>
    </row>
    <row r="34" customFormat="false" ht="15.75" hidden="false" customHeight="false" outlineLevel="0" collapsed="false">
      <c r="A34" s="11" t="n">
        <v>36658</v>
      </c>
      <c r="B34" s="1" t="n">
        <v>36647</v>
      </c>
      <c r="C34" s="6" t="s">
        <v>18</v>
      </c>
      <c r="D34" s="6" t="s">
        <v>19</v>
      </c>
      <c r="E34" s="6" t="s">
        <v>20</v>
      </c>
      <c r="F34" s="14" t="s">
        <v>22</v>
      </c>
      <c r="G34" s="8" t="n">
        <v>385</v>
      </c>
      <c r="H34" s="8" t="n">
        <f aca="false">385*3</f>
        <v>1155</v>
      </c>
      <c r="I34" s="9" t="n">
        <v>3.145</v>
      </c>
      <c r="J34" s="8" t="n">
        <f aca="false">IF(H34&gt;0,((H34*I34)*-1),((H34*I34)*-1))</f>
        <v>-3632.475</v>
      </c>
      <c r="K34" s="6" t="n">
        <v>268271</v>
      </c>
      <c r="L34" s="6" t="s">
        <v>33</v>
      </c>
    </row>
    <row r="35" customFormat="false" ht="15.75" hidden="false" customHeight="false" outlineLevel="0" collapsed="false">
      <c r="A35" s="11" t="n">
        <v>36665</v>
      </c>
      <c r="B35" s="1" t="n">
        <v>36647</v>
      </c>
      <c r="C35" s="6" t="s">
        <v>18</v>
      </c>
      <c r="D35" s="6" t="s">
        <v>19</v>
      </c>
      <c r="E35" s="6" t="s">
        <v>20</v>
      </c>
      <c r="F35" s="14" t="s">
        <v>22</v>
      </c>
      <c r="G35" s="8" t="n">
        <v>385</v>
      </c>
      <c r="H35" s="8" t="n">
        <f aca="false">385*3</f>
        <v>1155</v>
      </c>
      <c r="I35" s="9" t="n">
        <v>3.545</v>
      </c>
      <c r="J35" s="8" t="n">
        <f aca="false">IF(H35&gt;0,((H35*I35)*-1),((H35*I35)*-1))</f>
        <v>-4094.475</v>
      </c>
      <c r="K35" s="6" t="n">
        <v>274017</v>
      </c>
      <c r="L35" s="6" t="s">
        <v>33</v>
      </c>
    </row>
    <row r="36" customFormat="false" ht="15.75" hidden="false" customHeight="false" outlineLevel="0" collapsed="false">
      <c r="A36" s="11" t="n">
        <v>36619</v>
      </c>
      <c r="B36" s="1" t="n">
        <v>36647</v>
      </c>
      <c r="C36" s="6" t="s">
        <v>18</v>
      </c>
      <c r="D36" s="6" t="s">
        <v>19</v>
      </c>
      <c r="E36" s="6" t="s">
        <v>20</v>
      </c>
      <c r="F36" s="14" t="s">
        <v>22</v>
      </c>
      <c r="G36" s="8" t="n">
        <v>15074</v>
      </c>
      <c r="H36" s="8" t="n">
        <f aca="false">15074*31</f>
        <v>467294</v>
      </c>
      <c r="I36" s="9" t="n">
        <v>2.8</v>
      </c>
      <c r="J36" s="8" t="n">
        <f aca="false">IF(H36&gt;0,((H36*I36)*-1),((H36*I36)*-1))</f>
        <v>-1308423.2</v>
      </c>
      <c r="K36" s="6" t="s">
        <v>38</v>
      </c>
      <c r="L36" s="6" t="s">
        <v>33</v>
      </c>
    </row>
    <row r="37" customFormat="false" ht="15.75" hidden="false" customHeight="false" outlineLevel="0" collapsed="false">
      <c r="A37" s="11" t="n">
        <v>36604</v>
      </c>
      <c r="B37" s="1" t="n">
        <v>36647</v>
      </c>
      <c r="C37" s="6" t="s">
        <v>18</v>
      </c>
      <c r="D37" s="6" t="s">
        <v>19</v>
      </c>
      <c r="E37" s="6" t="s">
        <v>20</v>
      </c>
      <c r="F37" s="14" t="s">
        <v>21</v>
      </c>
      <c r="G37" s="8" t="n">
        <v>26193</v>
      </c>
      <c r="H37" s="8" t="n">
        <f aca="false">26193*31</f>
        <v>811983</v>
      </c>
      <c r="I37" s="9" t="n">
        <v>2.78</v>
      </c>
      <c r="J37" s="8" t="n">
        <f aca="false">IF(H37&gt;0,((H37*I37)*-1),((H37*I37)*-1))</f>
        <v>-2257312.74</v>
      </c>
      <c r="K37" s="6" t="s">
        <v>39</v>
      </c>
      <c r="L37" s="6" t="s">
        <v>33</v>
      </c>
    </row>
    <row r="38" customFormat="false" ht="15.75" hidden="false" customHeight="false" outlineLevel="0" collapsed="false">
      <c r="A38" s="11" t="n">
        <v>36655</v>
      </c>
      <c r="B38" s="1" t="n">
        <v>36647</v>
      </c>
      <c r="C38" s="6" t="s">
        <v>18</v>
      </c>
      <c r="D38" s="6" t="s">
        <v>24</v>
      </c>
      <c r="E38" s="6" t="s">
        <v>23</v>
      </c>
      <c r="F38" s="14" t="s">
        <v>22</v>
      </c>
      <c r="G38" s="8" t="n">
        <v>-5000</v>
      </c>
      <c r="H38" s="8" t="n">
        <v>-5000</v>
      </c>
      <c r="I38" s="9" t="n">
        <v>3.09</v>
      </c>
      <c r="J38" s="8" t="n">
        <f aca="false">IF(H38&gt;0,((H38*I38)*-1),((H38*I38)*-1))</f>
        <v>15450</v>
      </c>
      <c r="K38" s="6" t="n">
        <v>264758</v>
      </c>
      <c r="L38" s="6" t="s">
        <v>33</v>
      </c>
    </row>
    <row r="39" customFormat="false" ht="15.75" hidden="false" customHeight="false" outlineLevel="0" collapsed="false">
      <c r="A39" s="11" t="n">
        <v>36662</v>
      </c>
      <c r="B39" s="1" t="n">
        <v>36647</v>
      </c>
      <c r="C39" s="6" t="s">
        <v>18</v>
      </c>
      <c r="D39" s="6" t="s">
        <v>24</v>
      </c>
      <c r="E39" s="6" t="s">
        <v>23</v>
      </c>
      <c r="F39" s="14" t="s">
        <v>22</v>
      </c>
      <c r="G39" s="8" t="n">
        <v>-10000</v>
      </c>
      <c r="H39" s="8" t="n">
        <v>-10000</v>
      </c>
      <c r="I39" s="9" t="n">
        <v>3.285</v>
      </c>
      <c r="J39" s="8" t="n">
        <f aca="false">IF(H39&gt;0,((H39*I39)*-1),((H39*I39)*-1))</f>
        <v>32850</v>
      </c>
      <c r="K39" s="6" t="n">
        <v>270490</v>
      </c>
      <c r="L39" s="6" t="s">
        <v>33</v>
      </c>
    </row>
    <row r="40" customFormat="false" ht="15.75" hidden="false" customHeight="false" outlineLevel="0" collapsed="false">
      <c r="A40" s="11" t="n">
        <v>36664</v>
      </c>
      <c r="B40" s="1" t="n">
        <v>36647</v>
      </c>
      <c r="C40" s="6" t="s">
        <v>18</v>
      </c>
      <c r="D40" s="6" t="s">
        <v>24</v>
      </c>
      <c r="E40" s="6" t="s">
        <v>23</v>
      </c>
      <c r="F40" s="14" t="s">
        <v>22</v>
      </c>
      <c r="G40" s="8" t="n">
        <v>-10000</v>
      </c>
      <c r="H40" s="8" t="n">
        <v>-10000</v>
      </c>
      <c r="I40" s="9" t="n">
        <v>3.515</v>
      </c>
      <c r="J40" s="8" t="n">
        <f aca="false">IF(H40&gt;0,((H40*I40)*-1),((H40*I40)*-1))</f>
        <v>35150</v>
      </c>
      <c r="K40" s="6" t="n">
        <v>272881</v>
      </c>
      <c r="L40" s="6" t="s">
        <v>33</v>
      </c>
    </row>
    <row r="41" customFormat="false" ht="15.75" hidden="false" customHeight="false" outlineLevel="0" collapsed="false">
      <c r="A41" s="11" t="n">
        <v>36668</v>
      </c>
      <c r="B41" s="1" t="n">
        <v>36647</v>
      </c>
      <c r="C41" s="6" t="s">
        <v>18</v>
      </c>
      <c r="D41" s="6" t="s">
        <v>24</v>
      </c>
      <c r="E41" s="6" t="s">
        <v>23</v>
      </c>
      <c r="F41" s="14" t="s">
        <v>22</v>
      </c>
      <c r="G41" s="8" t="n">
        <v>-10000</v>
      </c>
      <c r="H41" s="8" t="n">
        <v>-10000</v>
      </c>
      <c r="I41" s="9" t="n">
        <v>3.87</v>
      </c>
      <c r="J41" s="8" t="n">
        <f aca="false">IF(H41&gt;0,((H41*I41)*-1),((H41*I41)*-1))</f>
        <v>38700</v>
      </c>
      <c r="K41" s="6" t="n">
        <v>275362</v>
      </c>
      <c r="L41" s="6" t="s">
        <v>33</v>
      </c>
    </row>
    <row r="42" customFormat="false" ht="15.75" hidden="false" customHeight="false" outlineLevel="0" collapsed="false">
      <c r="A42" s="11" t="n">
        <v>36668</v>
      </c>
      <c r="B42" s="1" t="n">
        <v>36647</v>
      </c>
      <c r="C42" s="6" t="s">
        <v>18</v>
      </c>
      <c r="D42" s="6" t="s">
        <v>24</v>
      </c>
      <c r="E42" s="6" t="s">
        <v>23</v>
      </c>
      <c r="F42" s="14" t="s">
        <v>22</v>
      </c>
      <c r="G42" s="8" t="n">
        <v>-2302</v>
      </c>
      <c r="H42" s="8" t="n">
        <v>-2302</v>
      </c>
      <c r="I42" s="9" t="n">
        <v>3.87</v>
      </c>
      <c r="J42" s="8" t="n">
        <f aca="false">IF(H42&gt;0,((H42*I42)*-1),((H42*I42)*-1))</f>
        <v>8908.74</v>
      </c>
      <c r="K42" s="6" t="n">
        <v>275364</v>
      </c>
      <c r="L42" s="6" t="s">
        <v>33</v>
      </c>
    </row>
    <row r="43" customFormat="false" ht="15.75" hidden="false" customHeight="false" outlineLevel="0" collapsed="false">
      <c r="A43" s="11" t="n">
        <v>36654</v>
      </c>
      <c r="B43" s="1" t="n">
        <v>36647</v>
      </c>
      <c r="C43" s="6" t="s">
        <v>18</v>
      </c>
      <c r="D43" s="6" t="s">
        <v>24</v>
      </c>
      <c r="E43" s="6" t="s">
        <v>23</v>
      </c>
      <c r="F43" s="14" t="s">
        <v>21</v>
      </c>
      <c r="G43" s="8" t="n">
        <v>-3807</v>
      </c>
      <c r="H43" s="8" t="n">
        <v>-3807</v>
      </c>
      <c r="I43" s="9" t="n">
        <v>3.07</v>
      </c>
      <c r="J43" s="8" t="n">
        <f aca="false">IF(H43&gt;0,((H43*I43)*-1),((H43*I43)*-1))</f>
        <v>11687.49</v>
      </c>
      <c r="K43" s="6" t="n">
        <v>263653</v>
      </c>
      <c r="L43" s="6" t="s">
        <v>33</v>
      </c>
    </row>
    <row r="44" customFormat="false" ht="15.75" hidden="false" customHeight="false" outlineLevel="0" collapsed="false">
      <c r="A44" s="11" t="n">
        <v>36655</v>
      </c>
      <c r="B44" s="1" t="n">
        <v>36647</v>
      </c>
      <c r="C44" s="6" t="s">
        <v>18</v>
      </c>
      <c r="D44" s="6" t="s">
        <v>24</v>
      </c>
      <c r="E44" s="6" t="s">
        <v>23</v>
      </c>
      <c r="F44" s="14" t="s">
        <v>21</v>
      </c>
      <c r="G44" s="8" t="n">
        <v>-10000</v>
      </c>
      <c r="H44" s="8" t="n">
        <v>-10000</v>
      </c>
      <c r="I44" s="9" t="n">
        <v>3.2</v>
      </c>
      <c r="J44" s="8" t="n">
        <f aca="false">IF(H44&gt;0,((H44*I44)*-1),((H44*I44)*-1))</f>
        <v>32000</v>
      </c>
      <c r="K44" s="6" t="n">
        <v>264753</v>
      </c>
      <c r="L44" s="6" t="s">
        <v>33</v>
      </c>
    </row>
    <row r="45" customFormat="false" ht="15.75" hidden="false" customHeight="false" outlineLevel="0" collapsed="false">
      <c r="A45" s="11" t="n">
        <v>36656</v>
      </c>
      <c r="B45" s="1" t="n">
        <v>36647</v>
      </c>
      <c r="C45" s="6" t="s">
        <v>18</v>
      </c>
      <c r="D45" s="6" t="s">
        <v>24</v>
      </c>
      <c r="E45" s="6" t="s">
        <v>23</v>
      </c>
      <c r="F45" s="14" t="s">
        <v>21</v>
      </c>
      <c r="G45" s="8" t="n">
        <v>-10000</v>
      </c>
      <c r="H45" s="8" t="n">
        <v>-10000</v>
      </c>
      <c r="I45" s="9" t="n">
        <v>3.135</v>
      </c>
      <c r="J45" s="8" t="n">
        <f aca="false">IF(H45&gt;0,((H45*I45)*-1),((H45*I45)*-1))</f>
        <v>31350</v>
      </c>
      <c r="K45" s="6" t="n">
        <v>265674</v>
      </c>
      <c r="L45" s="6" t="s">
        <v>33</v>
      </c>
    </row>
    <row r="46" customFormat="false" ht="15.75" hidden="false" customHeight="false" outlineLevel="0" collapsed="false">
      <c r="A46" s="11" t="n">
        <v>36658</v>
      </c>
      <c r="B46" s="1" t="n">
        <v>36647</v>
      </c>
      <c r="C46" s="6" t="s">
        <v>18</v>
      </c>
      <c r="D46" s="6" t="s">
        <v>24</v>
      </c>
      <c r="E46" s="6" t="s">
        <v>23</v>
      </c>
      <c r="F46" s="14" t="s">
        <v>21</v>
      </c>
      <c r="G46" s="8" t="n">
        <v>-10000</v>
      </c>
      <c r="H46" s="8" t="n">
        <v>-10000</v>
      </c>
      <c r="I46" s="9" t="n">
        <v>3.32</v>
      </c>
      <c r="J46" s="8" t="n">
        <f aca="false">IF(H46&gt;0,((H46*I46)*-1),((H46*I46)*-1))</f>
        <v>33200</v>
      </c>
      <c r="K46" s="6" t="n">
        <v>268257</v>
      </c>
      <c r="L46" s="6" t="s">
        <v>33</v>
      </c>
    </row>
    <row r="47" customFormat="false" ht="15.75" hidden="false" customHeight="false" outlineLevel="0" collapsed="false">
      <c r="A47" s="11" t="n">
        <v>36662</v>
      </c>
      <c r="B47" s="1" t="n">
        <v>36647</v>
      </c>
      <c r="C47" s="6" t="s">
        <v>18</v>
      </c>
      <c r="D47" s="6" t="s">
        <v>24</v>
      </c>
      <c r="E47" s="6" t="s">
        <v>23</v>
      </c>
      <c r="F47" s="14" t="s">
        <v>21</v>
      </c>
      <c r="G47" s="8" t="n">
        <v>-25000</v>
      </c>
      <c r="H47" s="8" t="n">
        <v>-25000</v>
      </c>
      <c r="I47" s="9" t="n">
        <v>3.415</v>
      </c>
      <c r="J47" s="8" t="n">
        <f aca="false">IF(H47&gt;0,((H47*I47)*-1),((H47*I47)*-1))</f>
        <v>85375</v>
      </c>
      <c r="K47" s="6" t="n">
        <v>270503</v>
      </c>
      <c r="L47" s="6" t="s">
        <v>33</v>
      </c>
    </row>
    <row r="48" customFormat="false" ht="15.75" hidden="false" customHeight="false" outlineLevel="0" collapsed="false">
      <c r="A48" s="11" t="n">
        <v>36663</v>
      </c>
      <c r="B48" s="1" t="n">
        <v>36647</v>
      </c>
      <c r="C48" s="6" t="s">
        <v>18</v>
      </c>
      <c r="D48" s="6" t="s">
        <v>24</v>
      </c>
      <c r="E48" s="6" t="s">
        <v>23</v>
      </c>
      <c r="F48" s="14" t="s">
        <v>21</v>
      </c>
      <c r="G48" s="8" t="n">
        <v>-20000</v>
      </c>
      <c r="H48" s="8" t="n">
        <v>-20000</v>
      </c>
      <c r="I48" s="9" t="n">
        <v>3.42</v>
      </c>
      <c r="J48" s="8" t="n">
        <f aca="false">IF(H48&gt;0,((H48*I48)*-1),((H48*I48)*-1))</f>
        <v>68400</v>
      </c>
      <c r="K48" s="6" t="n">
        <v>271499</v>
      </c>
      <c r="L48" s="6" t="s">
        <v>33</v>
      </c>
    </row>
    <row r="49" customFormat="false" ht="15.75" hidden="false" customHeight="false" outlineLevel="0" collapsed="false">
      <c r="A49" s="11" t="n">
        <v>36664</v>
      </c>
      <c r="B49" s="1" t="n">
        <v>36647</v>
      </c>
      <c r="C49" s="6" t="s">
        <v>18</v>
      </c>
      <c r="D49" s="6" t="s">
        <v>24</v>
      </c>
      <c r="E49" s="6" t="s">
        <v>23</v>
      </c>
      <c r="F49" s="14" t="s">
        <v>21</v>
      </c>
      <c r="G49" s="8" t="n">
        <v>-20000</v>
      </c>
      <c r="H49" s="8" t="n">
        <v>-20000</v>
      </c>
      <c r="I49" s="9" t="n">
        <v>3.69</v>
      </c>
      <c r="J49" s="8" t="n">
        <f aca="false">IF(H49&gt;0,((H49*I49)*-1),((H49*I49)*-1))</f>
        <v>73800</v>
      </c>
      <c r="K49" s="6" t="n">
        <v>272871</v>
      </c>
      <c r="L49" s="6" t="s">
        <v>33</v>
      </c>
    </row>
    <row r="50" customFormat="false" ht="15.75" hidden="false" customHeight="false" outlineLevel="0" collapsed="false">
      <c r="A50" s="11" t="n">
        <v>36668</v>
      </c>
      <c r="B50" s="1" t="n">
        <v>36647</v>
      </c>
      <c r="C50" s="6" t="s">
        <v>18</v>
      </c>
      <c r="D50" s="6" t="s">
        <v>24</v>
      </c>
      <c r="E50" s="6" t="s">
        <v>23</v>
      </c>
      <c r="F50" s="14" t="s">
        <v>21</v>
      </c>
      <c r="G50" s="8" t="n">
        <v>-20000</v>
      </c>
      <c r="H50" s="8" t="n">
        <v>-20000</v>
      </c>
      <c r="I50" s="9" t="n">
        <v>3.88</v>
      </c>
      <c r="J50" s="8" t="n">
        <f aca="false">IF(H50&gt;0,((H50*I50)*-1),((H50*I50)*-1))</f>
        <v>77600</v>
      </c>
      <c r="K50" s="6" t="n">
        <v>275366</v>
      </c>
      <c r="L50" s="6" t="s">
        <v>33</v>
      </c>
    </row>
    <row r="51" customFormat="false" ht="15.75" hidden="false" customHeight="false" outlineLevel="0" collapsed="false">
      <c r="A51" s="11" t="n">
        <v>36670</v>
      </c>
      <c r="B51" s="1" t="n">
        <v>36647</v>
      </c>
      <c r="C51" s="6" t="s">
        <v>18</v>
      </c>
      <c r="D51" s="6" t="s">
        <v>24</v>
      </c>
      <c r="E51" s="6" t="s">
        <v>23</v>
      </c>
      <c r="F51" s="14" t="s">
        <v>21</v>
      </c>
      <c r="G51" s="8" t="n">
        <v>-10000</v>
      </c>
      <c r="H51" s="8" t="n">
        <v>-10000</v>
      </c>
      <c r="I51" s="9" t="n">
        <v>3.855</v>
      </c>
      <c r="J51" s="8" t="n">
        <f aca="false">IF(H51&gt;0,((H51*I51)*-1),((H51*I51)*-1))</f>
        <v>38550</v>
      </c>
      <c r="K51" s="6" t="n">
        <v>278043</v>
      </c>
      <c r="L51" s="6" t="s">
        <v>33</v>
      </c>
    </row>
    <row r="52" customFormat="false" ht="15.75" hidden="false" customHeight="false" outlineLevel="0" collapsed="false">
      <c r="A52" s="11" t="n">
        <v>36671</v>
      </c>
      <c r="B52" s="1" t="n">
        <v>36647</v>
      </c>
      <c r="C52" s="6" t="s">
        <v>18</v>
      </c>
      <c r="D52" s="6" t="s">
        <v>24</v>
      </c>
      <c r="E52" s="6" t="s">
        <v>23</v>
      </c>
      <c r="F52" s="14" t="s">
        <v>21</v>
      </c>
      <c r="G52" s="8" t="n">
        <v>-20000</v>
      </c>
      <c r="H52" s="8" t="n">
        <v>-20000</v>
      </c>
      <c r="I52" s="9" t="n">
        <v>4.095</v>
      </c>
      <c r="J52" s="8" t="n">
        <f aca="false">IF(H52&gt;0,((H52*I52)*-1),((H52*I52)*-1))</f>
        <v>81900</v>
      </c>
      <c r="K52" s="6" t="n">
        <v>279926</v>
      </c>
      <c r="L52" s="6" t="s">
        <v>33</v>
      </c>
    </row>
    <row r="53" customFormat="false" ht="15.75" hidden="false" customHeight="false" outlineLevel="0" collapsed="false">
      <c r="A53" s="11" t="n">
        <v>36676</v>
      </c>
      <c r="B53" s="1" t="n">
        <v>36647</v>
      </c>
      <c r="C53" s="6" t="s">
        <v>18</v>
      </c>
      <c r="D53" s="6" t="s">
        <v>24</v>
      </c>
      <c r="E53" s="6" t="s">
        <v>23</v>
      </c>
      <c r="F53" s="14" t="s">
        <v>21</v>
      </c>
      <c r="G53" s="8" t="n">
        <v>-5400</v>
      </c>
      <c r="H53" s="8" t="n">
        <v>-5400</v>
      </c>
      <c r="I53" s="9" t="n">
        <v>4.295</v>
      </c>
      <c r="J53" s="8" t="n">
        <f aca="false">IF(H53&gt;0,((H53*I53)*-1),((H53*I53)*-1))</f>
        <v>23193</v>
      </c>
      <c r="K53" s="6" t="n">
        <v>282827</v>
      </c>
      <c r="L53" s="6" t="s">
        <v>33</v>
      </c>
    </row>
    <row r="54" customFormat="false" ht="15.75" hidden="false" customHeight="false" outlineLevel="0" collapsed="false">
      <c r="A54" s="11" t="n">
        <v>36676</v>
      </c>
      <c r="B54" s="1" t="n">
        <v>36647</v>
      </c>
      <c r="C54" s="6" t="s">
        <v>18</v>
      </c>
      <c r="D54" s="6" t="s">
        <v>24</v>
      </c>
      <c r="E54" s="6" t="s">
        <v>23</v>
      </c>
      <c r="F54" s="14" t="s">
        <v>21</v>
      </c>
      <c r="G54" s="8" t="n">
        <v>-8400</v>
      </c>
      <c r="H54" s="8" t="n">
        <v>-8400</v>
      </c>
      <c r="I54" s="9" t="n">
        <v>4.3</v>
      </c>
      <c r="J54" s="8" t="n">
        <f aca="false">IF(H54&gt;0,((H54*I54)*-1),((H54*I54)*-1))</f>
        <v>36120</v>
      </c>
      <c r="K54" s="6" t="n">
        <v>282830</v>
      </c>
      <c r="L54" s="6" t="s">
        <v>33</v>
      </c>
    </row>
    <row r="55" customFormat="false" ht="15.75" hidden="false" customHeight="false" outlineLevel="0" collapsed="false">
      <c r="A55" s="11" t="n">
        <v>36654</v>
      </c>
      <c r="B55" s="1" t="n">
        <v>36647</v>
      </c>
      <c r="C55" s="6" t="s">
        <v>18</v>
      </c>
      <c r="D55" s="6" t="s">
        <v>24</v>
      </c>
      <c r="E55" s="6" t="s">
        <v>20</v>
      </c>
      <c r="F55" s="14" t="s">
        <v>22</v>
      </c>
      <c r="G55" s="8" t="n">
        <v>-10000</v>
      </c>
      <c r="H55" s="8" t="n">
        <v>-10000</v>
      </c>
      <c r="I55" s="9" t="n">
        <v>2.99</v>
      </c>
      <c r="J55" s="8" t="n">
        <f aca="false">IF(H55&gt;0,((H55*I55)*-1),((H55*I55)*-1))</f>
        <v>29900</v>
      </c>
      <c r="K55" s="6" t="n">
        <v>263784</v>
      </c>
      <c r="L55" s="6" t="s">
        <v>33</v>
      </c>
    </row>
    <row r="56" customFormat="false" ht="15.75" hidden="false" customHeight="false" outlineLevel="0" collapsed="false">
      <c r="A56" s="11" t="n">
        <v>36655</v>
      </c>
      <c r="B56" s="1" t="n">
        <v>36647</v>
      </c>
      <c r="C56" s="6" t="s">
        <v>18</v>
      </c>
      <c r="D56" s="6" t="s">
        <v>24</v>
      </c>
      <c r="E56" s="6" t="s">
        <v>20</v>
      </c>
      <c r="F56" s="14" t="s">
        <v>22</v>
      </c>
      <c r="G56" s="8" t="n">
        <v>-10000</v>
      </c>
      <c r="H56" s="8" t="n">
        <v>-10000</v>
      </c>
      <c r="I56" s="9" t="n">
        <v>3.085</v>
      </c>
      <c r="J56" s="8" t="n">
        <f aca="false">IF(H56&gt;0,((H56*I56)*-1),((H56*I56)*-1))</f>
        <v>30850</v>
      </c>
      <c r="K56" s="6" t="n">
        <v>264750</v>
      </c>
      <c r="L56" s="6" t="s">
        <v>33</v>
      </c>
    </row>
    <row r="57" customFormat="false" ht="15.75" hidden="false" customHeight="false" outlineLevel="0" collapsed="false">
      <c r="A57" s="11" t="n">
        <v>36668</v>
      </c>
      <c r="B57" s="1" t="n">
        <v>36647</v>
      </c>
      <c r="C57" s="6" t="s">
        <v>18</v>
      </c>
      <c r="D57" s="6" t="s">
        <v>24</v>
      </c>
      <c r="E57" s="6" t="s">
        <v>20</v>
      </c>
      <c r="F57" s="14" t="s">
        <v>22</v>
      </c>
      <c r="G57" s="8" t="n">
        <v>-12698</v>
      </c>
      <c r="H57" s="8" t="n">
        <v>-12698</v>
      </c>
      <c r="I57" s="9" t="n">
        <v>3.88</v>
      </c>
      <c r="J57" s="8" t="n">
        <f aca="false">IF(H57&gt;0,((H57*I57)*-1),((H57*I57)*-1))</f>
        <v>49268.24</v>
      </c>
      <c r="K57" s="6" t="n">
        <v>275365</v>
      </c>
      <c r="L57" s="6" t="s">
        <v>33</v>
      </c>
    </row>
    <row r="58" customFormat="false" ht="15.75" hidden="false" customHeight="false" outlineLevel="0" collapsed="false">
      <c r="A58" s="11" t="n">
        <v>36651</v>
      </c>
      <c r="B58" s="1" t="n">
        <v>36647</v>
      </c>
      <c r="C58" s="6" t="s">
        <v>18</v>
      </c>
      <c r="D58" s="6" t="s">
        <v>24</v>
      </c>
      <c r="E58" s="6" t="s">
        <v>20</v>
      </c>
      <c r="F58" s="14" t="s">
        <v>21</v>
      </c>
      <c r="G58" s="8" t="n">
        <v>-13000</v>
      </c>
      <c r="H58" s="8" t="n">
        <f aca="false">-13000*3</f>
        <v>-39000</v>
      </c>
      <c r="I58" s="9" t="n">
        <v>3.055</v>
      </c>
      <c r="J58" s="8" t="n">
        <f aca="false">IF(H58&gt;0,((H58*I58)*-1),((H58*I58)*-1))</f>
        <v>119145</v>
      </c>
      <c r="K58" s="6" t="n">
        <v>263606</v>
      </c>
      <c r="L58" s="6" t="s">
        <v>33</v>
      </c>
    </row>
    <row r="59" customFormat="false" ht="15.75" hidden="false" customHeight="false" outlineLevel="0" collapsed="false">
      <c r="A59" s="11" t="n">
        <v>36651</v>
      </c>
      <c r="B59" s="1" t="n">
        <v>36647</v>
      </c>
      <c r="C59" s="6" t="s">
        <v>18</v>
      </c>
      <c r="D59" s="6" t="s">
        <v>24</v>
      </c>
      <c r="E59" s="6" t="s">
        <v>20</v>
      </c>
      <c r="F59" s="14" t="s">
        <v>21</v>
      </c>
      <c r="G59" s="8" t="n">
        <v>-7705</v>
      </c>
      <c r="H59" s="8" t="n">
        <f aca="false">-7705*3</f>
        <v>-23115</v>
      </c>
      <c r="I59" s="9" t="n">
        <v>3.055</v>
      </c>
      <c r="J59" s="8" t="n">
        <f aca="false">IF(H59&gt;0,((H59*I59)*-1),((H59*I59)*-1))</f>
        <v>70616.325</v>
      </c>
      <c r="K59" s="6" t="n">
        <v>263606</v>
      </c>
      <c r="L59" s="6" t="s">
        <v>33</v>
      </c>
    </row>
    <row r="60" customFormat="false" ht="15.75" hidden="false" customHeight="false" outlineLevel="0" collapsed="false">
      <c r="A60" s="11" t="n">
        <v>36654</v>
      </c>
      <c r="B60" s="1" t="n">
        <v>36647</v>
      </c>
      <c r="C60" s="6" t="s">
        <v>18</v>
      </c>
      <c r="D60" s="6" t="s">
        <v>24</v>
      </c>
      <c r="E60" s="6" t="s">
        <v>20</v>
      </c>
      <c r="F60" s="14" t="s">
        <v>21</v>
      </c>
      <c r="G60" s="8" t="n">
        <v>-3693</v>
      </c>
      <c r="H60" s="8" t="n">
        <v>-3693</v>
      </c>
      <c r="I60" s="9" t="n">
        <v>3.07</v>
      </c>
      <c r="J60" s="8" t="n">
        <f aca="false">IF(H60&gt;0,((H60*I60)*-1),((H60*I60)*-1))</f>
        <v>11337.51</v>
      </c>
      <c r="K60" s="6" t="n">
        <v>263702</v>
      </c>
      <c r="L60" s="6" t="s">
        <v>33</v>
      </c>
    </row>
    <row r="61" customFormat="false" ht="15.75" hidden="false" customHeight="false" outlineLevel="0" collapsed="false">
      <c r="A61" s="11" t="n">
        <v>36655</v>
      </c>
      <c r="B61" s="1" t="n">
        <v>36647</v>
      </c>
      <c r="C61" s="6" t="s">
        <v>18</v>
      </c>
      <c r="D61" s="6" t="s">
        <v>24</v>
      </c>
      <c r="E61" s="6" t="s">
        <v>20</v>
      </c>
      <c r="F61" s="14" t="s">
        <v>21</v>
      </c>
      <c r="G61" s="8" t="n">
        <v>-20000</v>
      </c>
      <c r="H61" s="8" t="n">
        <v>-20000</v>
      </c>
      <c r="I61" s="9" t="n">
        <v>3.225</v>
      </c>
      <c r="J61" s="8" t="n">
        <f aca="false">IF(H61&gt;0,((H61*I61)*-1),((H61*I61)*-1))</f>
        <v>64500</v>
      </c>
      <c r="K61" s="6" t="n">
        <v>264744</v>
      </c>
      <c r="L61" s="6" t="s">
        <v>33</v>
      </c>
    </row>
    <row r="62" customFormat="false" ht="15.75" hidden="false" customHeight="false" outlineLevel="0" collapsed="false">
      <c r="A62" s="11" t="n">
        <v>36656</v>
      </c>
      <c r="B62" s="1" t="n">
        <v>36647</v>
      </c>
      <c r="C62" s="6" t="s">
        <v>18</v>
      </c>
      <c r="D62" s="6" t="s">
        <v>24</v>
      </c>
      <c r="E62" s="6" t="s">
        <v>20</v>
      </c>
      <c r="F62" s="14" t="s">
        <v>21</v>
      </c>
      <c r="G62" s="8" t="n">
        <v>-20000</v>
      </c>
      <c r="H62" s="8" t="n">
        <v>-20000</v>
      </c>
      <c r="I62" s="9" t="n">
        <v>3.145</v>
      </c>
      <c r="J62" s="8" t="n">
        <f aca="false">IF(H62&gt;0,((H62*I62)*-1),((H62*I62)*-1))</f>
        <v>62900</v>
      </c>
      <c r="K62" s="6" t="n">
        <v>265677</v>
      </c>
      <c r="L62" s="6" t="s">
        <v>33</v>
      </c>
    </row>
    <row r="63" customFormat="false" ht="15.75" hidden="false" customHeight="false" outlineLevel="0" collapsed="false">
      <c r="A63" s="11" t="n">
        <v>36658</v>
      </c>
      <c r="B63" s="1" t="n">
        <v>36647</v>
      </c>
      <c r="C63" s="6" t="s">
        <v>18</v>
      </c>
      <c r="D63" s="6" t="s">
        <v>24</v>
      </c>
      <c r="E63" s="6" t="s">
        <v>20</v>
      </c>
      <c r="F63" s="14" t="s">
        <v>21</v>
      </c>
      <c r="G63" s="8" t="n">
        <v>-20000</v>
      </c>
      <c r="H63" s="8" t="n">
        <v>-20000</v>
      </c>
      <c r="I63" s="9" t="n">
        <v>3.32</v>
      </c>
      <c r="J63" s="8" t="n">
        <f aca="false">IF(H63&gt;0,((H63*I63)*-1),((H63*I63)*-1))</f>
        <v>66400</v>
      </c>
      <c r="K63" s="6" t="n">
        <v>268263</v>
      </c>
      <c r="L63" s="6" t="s">
        <v>33</v>
      </c>
    </row>
    <row r="64" customFormat="false" ht="15.75" hidden="false" customHeight="false" outlineLevel="0" collapsed="false">
      <c r="A64" s="11" t="n">
        <v>36662</v>
      </c>
      <c r="B64" s="1" t="n">
        <v>36647</v>
      </c>
      <c r="C64" s="6" t="s">
        <v>18</v>
      </c>
      <c r="D64" s="6" t="s">
        <v>24</v>
      </c>
      <c r="E64" s="6" t="s">
        <v>20</v>
      </c>
      <c r="F64" s="14" t="s">
        <v>21</v>
      </c>
      <c r="G64" s="8" t="n">
        <v>-10000</v>
      </c>
      <c r="H64" s="8" t="n">
        <v>-10000</v>
      </c>
      <c r="I64" s="9" t="n">
        <v>3.405</v>
      </c>
      <c r="J64" s="8" t="n">
        <f aca="false">IF(H64&gt;0,((H64*I64)*-1),((H64*I64)*-1))</f>
        <v>34050</v>
      </c>
      <c r="K64" s="6" t="n">
        <v>270656</v>
      </c>
      <c r="L64" s="6" t="s">
        <v>33</v>
      </c>
    </row>
    <row r="65" customFormat="false" ht="15.75" hidden="false" customHeight="false" outlineLevel="0" collapsed="false">
      <c r="A65" s="11" t="n">
        <v>36662</v>
      </c>
      <c r="B65" s="1" t="n">
        <v>36647</v>
      </c>
      <c r="C65" s="6" t="s">
        <v>18</v>
      </c>
      <c r="D65" s="6" t="s">
        <v>24</v>
      </c>
      <c r="E65" s="6" t="s">
        <v>20</v>
      </c>
      <c r="F65" s="14" t="s">
        <v>21</v>
      </c>
      <c r="G65" s="8" t="n">
        <v>-10000</v>
      </c>
      <c r="H65" s="8" t="n">
        <v>-10000</v>
      </c>
      <c r="I65" s="9" t="n">
        <v>3.4</v>
      </c>
      <c r="J65" s="8" t="n">
        <f aca="false">IF(H65&gt;0,((H65*I65)*-1),((H65*I65)*-1))</f>
        <v>34000</v>
      </c>
      <c r="K65" s="6" t="n">
        <v>270692</v>
      </c>
      <c r="L65" s="6" t="s">
        <v>33</v>
      </c>
    </row>
    <row r="66" customFormat="false" ht="15.75" hidden="false" customHeight="false" outlineLevel="0" collapsed="false">
      <c r="A66" s="11" t="n">
        <v>36663</v>
      </c>
      <c r="B66" s="1" t="n">
        <v>36647</v>
      </c>
      <c r="C66" s="6" t="s">
        <v>18</v>
      </c>
      <c r="D66" s="6" t="s">
        <v>24</v>
      </c>
      <c r="E66" s="6" t="s">
        <v>20</v>
      </c>
      <c r="F66" s="14" t="s">
        <v>21</v>
      </c>
      <c r="G66" s="8" t="n">
        <v>-20000</v>
      </c>
      <c r="H66" s="8" t="n">
        <v>-20000</v>
      </c>
      <c r="I66" s="9" t="n">
        <v>3.44</v>
      </c>
      <c r="J66" s="8" t="n">
        <f aca="false">IF(H66&gt;0,((H66*I66)*-1),((H66*I66)*-1))</f>
        <v>68800</v>
      </c>
      <c r="K66" s="6" t="n">
        <v>271501</v>
      </c>
      <c r="L66" s="6" t="s">
        <v>33</v>
      </c>
    </row>
    <row r="67" customFormat="false" ht="15.75" hidden="false" customHeight="false" outlineLevel="0" collapsed="false">
      <c r="A67" s="11" t="n">
        <v>36664</v>
      </c>
      <c r="B67" s="1" t="n">
        <v>36647</v>
      </c>
      <c r="C67" s="6" t="s">
        <v>18</v>
      </c>
      <c r="D67" s="6" t="s">
        <v>24</v>
      </c>
      <c r="E67" s="6" t="s">
        <v>20</v>
      </c>
      <c r="F67" s="14" t="s">
        <v>21</v>
      </c>
      <c r="G67" s="8" t="n">
        <v>-20000</v>
      </c>
      <c r="H67" s="8" t="n">
        <v>-20000</v>
      </c>
      <c r="I67" s="9" t="n">
        <v>3.68</v>
      </c>
      <c r="J67" s="8" t="n">
        <f aca="false">IF(H67&gt;0,((H67*I67)*-1),((H67*I67)*-1))</f>
        <v>73600</v>
      </c>
      <c r="K67" s="6" t="n">
        <v>272873</v>
      </c>
      <c r="L67" s="6" t="s">
        <v>33</v>
      </c>
    </row>
    <row r="68" customFormat="false" ht="15.75" hidden="false" customHeight="false" outlineLevel="0" collapsed="false">
      <c r="A68" s="11" t="n">
        <v>36654</v>
      </c>
      <c r="B68" s="1" t="n">
        <v>36647</v>
      </c>
      <c r="C68" s="6" t="s">
        <v>18</v>
      </c>
      <c r="D68" s="6" t="s">
        <v>24</v>
      </c>
      <c r="E68" s="6" t="s">
        <v>20</v>
      </c>
      <c r="F68" s="14" t="s">
        <v>21</v>
      </c>
      <c r="G68" s="8" t="n">
        <v>-10000</v>
      </c>
      <c r="H68" s="8" t="n">
        <v>-10000</v>
      </c>
      <c r="I68" s="9" t="n">
        <v>3.06</v>
      </c>
      <c r="J68" s="8" t="n">
        <f aca="false">IF(H68&gt;0,((H68*I68)*-1),((H68*I68)*-1))</f>
        <v>30600</v>
      </c>
      <c r="K68" s="6" t="n">
        <v>263629</v>
      </c>
      <c r="L68" s="6" t="s">
        <v>33</v>
      </c>
    </row>
    <row r="69" customFormat="false" ht="15.75" hidden="false" customHeight="false" outlineLevel="0" collapsed="false">
      <c r="A69" s="11" t="n">
        <v>36654</v>
      </c>
      <c r="B69" s="1" t="n">
        <v>36647</v>
      </c>
      <c r="C69" s="6" t="s">
        <v>18</v>
      </c>
      <c r="D69" s="6" t="s">
        <v>24</v>
      </c>
      <c r="E69" s="6" t="s">
        <v>20</v>
      </c>
      <c r="F69" s="14" t="s">
        <v>21</v>
      </c>
      <c r="G69" s="8" t="n">
        <v>-12500</v>
      </c>
      <c r="H69" s="8" t="n">
        <v>-12500</v>
      </c>
      <c r="I69" s="9" t="n">
        <v>3.065</v>
      </c>
      <c r="J69" s="8" t="n">
        <f aca="false">IF(H69&gt;0,((H69*I69)*-1),((H69*I69)*-1))</f>
        <v>38312.5</v>
      </c>
      <c r="K69" s="6" t="n">
        <v>263646</v>
      </c>
      <c r="L69" s="6" t="s">
        <v>33</v>
      </c>
    </row>
    <row r="70" customFormat="false" ht="15.75" hidden="false" customHeight="false" outlineLevel="0" collapsed="false">
      <c r="A70" s="11" t="n">
        <v>36655</v>
      </c>
      <c r="B70" s="1" t="n">
        <v>36647</v>
      </c>
      <c r="C70" s="6" t="s">
        <v>26</v>
      </c>
      <c r="D70" s="6" t="s">
        <v>19</v>
      </c>
      <c r="E70" s="6" t="s">
        <v>23</v>
      </c>
      <c r="F70" s="14" t="s">
        <v>22</v>
      </c>
      <c r="G70" s="8" t="n">
        <v>5000</v>
      </c>
      <c r="H70" s="8" t="n">
        <v>5000</v>
      </c>
      <c r="I70" s="9" t="n">
        <v>3.09</v>
      </c>
      <c r="J70" s="8" t="n">
        <f aca="false">IF(H70&gt;0,((H70*I70)*-1),((H70*I70)*-1))</f>
        <v>-15450</v>
      </c>
      <c r="K70" s="6" t="n">
        <v>264758</v>
      </c>
      <c r="L70" s="6" t="s">
        <v>33</v>
      </c>
    </row>
    <row r="71" customFormat="false" ht="15.75" hidden="false" customHeight="false" outlineLevel="0" collapsed="false">
      <c r="A71" s="11" t="n">
        <v>36662</v>
      </c>
      <c r="B71" s="1" t="n">
        <v>36647</v>
      </c>
      <c r="C71" s="6" t="s">
        <v>26</v>
      </c>
      <c r="D71" s="6" t="s">
        <v>19</v>
      </c>
      <c r="E71" s="6" t="s">
        <v>23</v>
      </c>
      <c r="F71" s="14" t="s">
        <v>22</v>
      </c>
      <c r="G71" s="8" t="n">
        <v>10000</v>
      </c>
      <c r="H71" s="8" t="n">
        <v>10000</v>
      </c>
      <c r="I71" s="9" t="n">
        <v>3.285</v>
      </c>
      <c r="J71" s="8" t="n">
        <f aca="false">IF(H71&gt;0,((H71*I71)*-1),((H71*I71)*-1))</f>
        <v>-32850</v>
      </c>
      <c r="K71" s="6" t="n">
        <v>270490</v>
      </c>
      <c r="L71" s="6" t="s">
        <v>33</v>
      </c>
    </row>
    <row r="72" customFormat="false" ht="15.75" hidden="false" customHeight="false" outlineLevel="0" collapsed="false">
      <c r="A72" s="11" t="n">
        <v>36664</v>
      </c>
      <c r="B72" s="1" t="n">
        <v>36647</v>
      </c>
      <c r="C72" s="6" t="s">
        <v>26</v>
      </c>
      <c r="D72" s="6" t="s">
        <v>19</v>
      </c>
      <c r="E72" s="6" t="s">
        <v>23</v>
      </c>
      <c r="F72" s="14" t="s">
        <v>22</v>
      </c>
      <c r="G72" s="8" t="n">
        <v>10000</v>
      </c>
      <c r="H72" s="8" t="n">
        <v>10000</v>
      </c>
      <c r="I72" s="9" t="n">
        <v>3.515</v>
      </c>
      <c r="J72" s="8" t="n">
        <f aca="false">IF(H72&gt;0,((H72*I72)*-1),((H72*I72)*-1))</f>
        <v>-35150</v>
      </c>
      <c r="K72" s="6" t="n">
        <v>272881</v>
      </c>
      <c r="L72" s="6" t="s">
        <v>33</v>
      </c>
    </row>
    <row r="73" customFormat="false" ht="15.75" hidden="false" customHeight="false" outlineLevel="0" collapsed="false">
      <c r="A73" s="11" t="n">
        <v>36668</v>
      </c>
      <c r="B73" s="1" t="n">
        <v>36647</v>
      </c>
      <c r="C73" s="6" t="s">
        <v>26</v>
      </c>
      <c r="D73" s="6" t="s">
        <v>19</v>
      </c>
      <c r="E73" s="6" t="s">
        <v>23</v>
      </c>
      <c r="F73" s="14" t="s">
        <v>22</v>
      </c>
      <c r="G73" s="8" t="n">
        <v>10000</v>
      </c>
      <c r="H73" s="8" t="n">
        <v>10000</v>
      </c>
      <c r="I73" s="9" t="n">
        <v>3.87</v>
      </c>
      <c r="J73" s="8" t="n">
        <f aca="false">IF(H73&gt;0,((H73*I73)*-1),((H73*I73)*-1))</f>
        <v>-38700</v>
      </c>
      <c r="K73" s="6" t="n">
        <v>275362</v>
      </c>
      <c r="L73" s="6" t="s">
        <v>33</v>
      </c>
    </row>
    <row r="74" customFormat="false" ht="15.75" hidden="false" customHeight="false" outlineLevel="0" collapsed="false">
      <c r="A74" s="11" t="n">
        <v>36668</v>
      </c>
      <c r="B74" s="1" t="n">
        <v>36647</v>
      </c>
      <c r="C74" s="6" t="s">
        <v>26</v>
      </c>
      <c r="D74" s="6" t="s">
        <v>19</v>
      </c>
      <c r="E74" s="6" t="s">
        <v>23</v>
      </c>
      <c r="F74" s="14" t="s">
        <v>22</v>
      </c>
      <c r="G74" s="8" t="n">
        <v>2302</v>
      </c>
      <c r="H74" s="8" t="n">
        <v>2302</v>
      </c>
      <c r="I74" s="9" t="n">
        <v>3.87</v>
      </c>
      <c r="J74" s="8" t="n">
        <f aca="false">IF(H74&gt;0,((H74*I74)*-1),((H74*I74)*-1))</f>
        <v>-8908.74</v>
      </c>
      <c r="K74" s="6" t="n">
        <v>275364</v>
      </c>
      <c r="L74" s="6" t="s">
        <v>33</v>
      </c>
    </row>
    <row r="75" customFormat="false" ht="15.75" hidden="false" customHeight="false" outlineLevel="0" collapsed="false">
      <c r="A75" s="11" t="n">
        <v>36654</v>
      </c>
      <c r="B75" s="1" t="n">
        <v>36647</v>
      </c>
      <c r="C75" s="6" t="s">
        <v>26</v>
      </c>
      <c r="D75" s="6" t="s">
        <v>19</v>
      </c>
      <c r="E75" s="6" t="s">
        <v>23</v>
      </c>
      <c r="F75" s="14" t="s">
        <v>21</v>
      </c>
      <c r="G75" s="8" t="n">
        <v>3807</v>
      </c>
      <c r="H75" s="8" t="n">
        <v>3807</v>
      </c>
      <c r="I75" s="9" t="n">
        <v>3.07</v>
      </c>
      <c r="J75" s="8" t="n">
        <f aca="false">IF(H75&gt;0,((H75*I75)*-1),((H75*I75)*-1))</f>
        <v>-11687.49</v>
      </c>
      <c r="K75" s="6" t="n">
        <v>263653</v>
      </c>
      <c r="L75" s="6" t="s">
        <v>33</v>
      </c>
    </row>
    <row r="76" customFormat="false" ht="15.75" hidden="false" customHeight="false" outlineLevel="0" collapsed="false">
      <c r="A76" s="11" t="n">
        <v>36655</v>
      </c>
      <c r="B76" s="1" t="n">
        <v>36647</v>
      </c>
      <c r="C76" s="6" t="s">
        <v>26</v>
      </c>
      <c r="D76" s="6" t="s">
        <v>19</v>
      </c>
      <c r="E76" s="6" t="s">
        <v>23</v>
      </c>
      <c r="F76" s="14" t="s">
        <v>21</v>
      </c>
      <c r="G76" s="8" t="n">
        <v>10000</v>
      </c>
      <c r="H76" s="8" t="n">
        <v>10000</v>
      </c>
      <c r="I76" s="9" t="n">
        <v>3.2</v>
      </c>
      <c r="J76" s="8" t="n">
        <f aca="false">IF(H76&gt;0,((H76*I76)*-1),((H76*I76)*-1))</f>
        <v>-32000</v>
      </c>
      <c r="K76" s="6" t="n">
        <v>264753</v>
      </c>
      <c r="L76" s="6" t="s">
        <v>33</v>
      </c>
    </row>
    <row r="77" customFormat="false" ht="15.75" hidden="false" customHeight="false" outlineLevel="0" collapsed="false">
      <c r="A77" s="11" t="n">
        <v>36656</v>
      </c>
      <c r="B77" s="1" t="n">
        <v>36647</v>
      </c>
      <c r="C77" s="6" t="s">
        <v>26</v>
      </c>
      <c r="D77" s="6" t="s">
        <v>19</v>
      </c>
      <c r="E77" s="6" t="s">
        <v>23</v>
      </c>
      <c r="F77" s="14" t="s">
        <v>21</v>
      </c>
      <c r="G77" s="8" t="n">
        <v>10000</v>
      </c>
      <c r="H77" s="8" t="n">
        <v>10000</v>
      </c>
      <c r="I77" s="9" t="n">
        <v>3.135</v>
      </c>
      <c r="J77" s="8" t="n">
        <f aca="false">IF(H77&gt;0,((H77*I77)*-1),((H77*I77)*-1))</f>
        <v>-31350</v>
      </c>
      <c r="K77" s="6" t="n">
        <v>265674</v>
      </c>
      <c r="L77" s="6" t="s">
        <v>33</v>
      </c>
    </row>
    <row r="78" customFormat="false" ht="15.75" hidden="false" customHeight="false" outlineLevel="0" collapsed="false">
      <c r="A78" s="11" t="n">
        <v>36658</v>
      </c>
      <c r="B78" s="1" t="n">
        <v>36647</v>
      </c>
      <c r="C78" s="6" t="s">
        <v>26</v>
      </c>
      <c r="D78" s="6" t="s">
        <v>19</v>
      </c>
      <c r="E78" s="6" t="s">
        <v>23</v>
      </c>
      <c r="F78" s="14" t="s">
        <v>21</v>
      </c>
      <c r="G78" s="8" t="n">
        <v>10000</v>
      </c>
      <c r="H78" s="8" t="n">
        <v>10000</v>
      </c>
      <c r="I78" s="9" t="n">
        <v>3.32</v>
      </c>
      <c r="J78" s="8" t="n">
        <f aca="false">IF(H78&gt;0,((H78*I78)*-1),((H78*I78)*-1))</f>
        <v>-33200</v>
      </c>
      <c r="K78" s="6" t="n">
        <v>268257</v>
      </c>
      <c r="L78" s="6" t="s">
        <v>33</v>
      </c>
    </row>
    <row r="79" customFormat="false" ht="15.75" hidden="false" customHeight="false" outlineLevel="0" collapsed="false">
      <c r="A79" s="11" t="n">
        <v>36662</v>
      </c>
      <c r="B79" s="1" t="n">
        <v>36647</v>
      </c>
      <c r="C79" s="6" t="s">
        <v>26</v>
      </c>
      <c r="D79" s="6" t="s">
        <v>19</v>
      </c>
      <c r="E79" s="6" t="s">
        <v>23</v>
      </c>
      <c r="F79" s="14" t="s">
        <v>21</v>
      </c>
      <c r="G79" s="8" t="n">
        <v>25000</v>
      </c>
      <c r="H79" s="8" t="n">
        <v>25000</v>
      </c>
      <c r="I79" s="9" t="n">
        <v>3.415</v>
      </c>
      <c r="J79" s="8" t="n">
        <f aca="false">IF(H79&gt;0,((H79*I79)*-1),((H79*I79)*-1))</f>
        <v>-85375</v>
      </c>
      <c r="K79" s="6" t="n">
        <v>270503</v>
      </c>
      <c r="L79" s="6" t="s">
        <v>33</v>
      </c>
    </row>
    <row r="80" customFormat="false" ht="15.75" hidden="false" customHeight="false" outlineLevel="0" collapsed="false">
      <c r="A80" s="11" t="n">
        <v>36663</v>
      </c>
      <c r="B80" s="1" t="n">
        <v>36647</v>
      </c>
      <c r="C80" s="6" t="s">
        <v>26</v>
      </c>
      <c r="D80" s="6" t="s">
        <v>19</v>
      </c>
      <c r="E80" s="6" t="s">
        <v>23</v>
      </c>
      <c r="F80" s="14" t="s">
        <v>21</v>
      </c>
      <c r="G80" s="8" t="n">
        <v>20000</v>
      </c>
      <c r="H80" s="8" t="n">
        <v>20000</v>
      </c>
      <c r="I80" s="9" t="n">
        <v>3.42</v>
      </c>
      <c r="J80" s="8" t="n">
        <f aca="false">IF(H80&gt;0,((H80*I80)*-1),((H80*I80)*-1))</f>
        <v>-68400</v>
      </c>
      <c r="K80" s="6" t="n">
        <v>271499</v>
      </c>
      <c r="L80" s="6" t="s">
        <v>33</v>
      </c>
    </row>
    <row r="81" customFormat="false" ht="15.75" hidden="false" customHeight="false" outlineLevel="0" collapsed="false">
      <c r="A81" s="11" t="n">
        <v>36664</v>
      </c>
      <c r="B81" s="1" t="n">
        <v>36647</v>
      </c>
      <c r="C81" s="6" t="s">
        <v>26</v>
      </c>
      <c r="D81" s="6" t="s">
        <v>19</v>
      </c>
      <c r="E81" s="6" t="s">
        <v>23</v>
      </c>
      <c r="F81" s="14" t="s">
        <v>21</v>
      </c>
      <c r="G81" s="8" t="n">
        <v>20000</v>
      </c>
      <c r="H81" s="8" t="n">
        <v>20000</v>
      </c>
      <c r="I81" s="9" t="n">
        <v>3.69</v>
      </c>
      <c r="J81" s="8" t="n">
        <f aca="false">IF(H81&gt;0,((H81*I81)*-1),((H81*I81)*-1))</f>
        <v>-73800</v>
      </c>
      <c r="K81" s="6" t="n">
        <v>272871</v>
      </c>
      <c r="L81" s="6" t="s">
        <v>33</v>
      </c>
    </row>
    <row r="82" customFormat="false" ht="15.75" hidden="false" customHeight="false" outlineLevel="0" collapsed="false">
      <c r="A82" s="11" t="n">
        <v>36668</v>
      </c>
      <c r="B82" s="1" t="n">
        <v>36647</v>
      </c>
      <c r="C82" s="6" t="s">
        <v>26</v>
      </c>
      <c r="D82" s="6" t="s">
        <v>19</v>
      </c>
      <c r="E82" s="6" t="s">
        <v>23</v>
      </c>
      <c r="F82" s="14" t="s">
        <v>21</v>
      </c>
      <c r="G82" s="8" t="n">
        <v>20000</v>
      </c>
      <c r="H82" s="8" t="n">
        <v>20000</v>
      </c>
      <c r="I82" s="9" t="n">
        <v>3.88</v>
      </c>
      <c r="J82" s="8" t="n">
        <f aca="false">IF(H82&gt;0,((H82*I82)*-1),((H82*I82)*-1))</f>
        <v>-77600</v>
      </c>
      <c r="K82" s="6" t="n">
        <v>275366</v>
      </c>
      <c r="L82" s="6" t="s">
        <v>33</v>
      </c>
    </row>
    <row r="83" customFormat="false" ht="15.75" hidden="false" customHeight="false" outlineLevel="0" collapsed="false">
      <c r="A83" s="11" t="n">
        <v>36670</v>
      </c>
      <c r="B83" s="1" t="n">
        <v>36647</v>
      </c>
      <c r="C83" s="6" t="s">
        <v>26</v>
      </c>
      <c r="D83" s="6" t="s">
        <v>19</v>
      </c>
      <c r="E83" s="6" t="s">
        <v>23</v>
      </c>
      <c r="F83" s="14" t="s">
        <v>21</v>
      </c>
      <c r="G83" s="8" t="n">
        <v>10000</v>
      </c>
      <c r="H83" s="8" t="n">
        <v>10000</v>
      </c>
      <c r="I83" s="9" t="n">
        <v>3.855</v>
      </c>
      <c r="J83" s="8" t="n">
        <f aca="false">IF(H83&gt;0,((H83*I83)*-1),((H83*I83)*-1))</f>
        <v>-38550</v>
      </c>
      <c r="K83" s="6" t="n">
        <v>278043</v>
      </c>
      <c r="L83" s="6" t="s">
        <v>33</v>
      </c>
    </row>
    <row r="84" customFormat="false" ht="15.75" hidden="false" customHeight="false" outlineLevel="0" collapsed="false">
      <c r="A84" s="11" t="n">
        <v>36671</v>
      </c>
      <c r="B84" s="1" t="n">
        <v>36647</v>
      </c>
      <c r="C84" s="6" t="s">
        <v>26</v>
      </c>
      <c r="D84" s="6" t="s">
        <v>19</v>
      </c>
      <c r="E84" s="6" t="s">
        <v>23</v>
      </c>
      <c r="F84" s="14" t="s">
        <v>21</v>
      </c>
      <c r="G84" s="8" t="n">
        <v>20000</v>
      </c>
      <c r="H84" s="8" t="n">
        <v>20000</v>
      </c>
      <c r="I84" s="9" t="n">
        <v>4.095</v>
      </c>
      <c r="J84" s="8" t="n">
        <f aca="false">IF(H84&gt;0,((H84*I84)*-1),((H84*I84)*-1))</f>
        <v>-81900</v>
      </c>
      <c r="K84" s="6" t="n">
        <v>279926</v>
      </c>
      <c r="L84" s="6" t="s">
        <v>33</v>
      </c>
    </row>
    <row r="85" customFormat="false" ht="15.75" hidden="false" customHeight="false" outlineLevel="0" collapsed="false">
      <c r="A85" s="11" t="n">
        <v>36676</v>
      </c>
      <c r="B85" s="1" t="n">
        <v>36647</v>
      </c>
      <c r="C85" s="6" t="s">
        <v>26</v>
      </c>
      <c r="D85" s="6" t="s">
        <v>19</v>
      </c>
      <c r="E85" s="6" t="s">
        <v>23</v>
      </c>
      <c r="F85" s="14" t="s">
        <v>21</v>
      </c>
      <c r="G85" s="8" t="n">
        <v>5400</v>
      </c>
      <c r="H85" s="8" t="n">
        <v>5400</v>
      </c>
      <c r="I85" s="9" t="n">
        <v>4.295</v>
      </c>
      <c r="J85" s="8" t="n">
        <f aca="false">IF(H85&gt;0,((H85*I85)*-1),((H85*I85)*-1))</f>
        <v>-23193</v>
      </c>
      <c r="K85" s="6" t="n">
        <v>282827</v>
      </c>
      <c r="L85" s="6" t="s">
        <v>33</v>
      </c>
    </row>
    <row r="86" customFormat="false" ht="15.75" hidden="false" customHeight="false" outlineLevel="0" collapsed="false">
      <c r="A86" s="11" t="n">
        <v>36676</v>
      </c>
      <c r="B86" s="1" t="n">
        <v>36647</v>
      </c>
      <c r="C86" s="6" t="s">
        <v>26</v>
      </c>
      <c r="D86" s="6" t="s">
        <v>19</v>
      </c>
      <c r="E86" s="6" t="s">
        <v>23</v>
      </c>
      <c r="F86" s="14" t="s">
        <v>21</v>
      </c>
      <c r="G86" s="8" t="n">
        <v>8400</v>
      </c>
      <c r="H86" s="8" t="n">
        <v>8400</v>
      </c>
      <c r="I86" s="9" t="n">
        <v>4.3</v>
      </c>
      <c r="J86" s="8" t="n">
        <f aca="false">IF(H86&gt;0,((H86*I86)*-1),((H86*I86)*-1))</f>
        <v>-36120</v>
      </c>
      <c r="K86" s="6" t="n">
        <v>282830</v>
      </c>
      <c r="L86" s="6" t="s">
        <v>33</v>
      </c>
    </row>
    <row r="87" customFormat="false" ht="15.75" hidden="false" customHeight="false" outlineLevel="0" collapsed="false">
      <c r="A87" s="11" t="n">
        <v>36654</v>
      </c>
      <c r="B87" s="1" t="n">
        <v>36647</v>
      </c>
      <c r="C87" s="6" t="s">
        <v>26</v>
      </c>
      <c r="D87" s="6" t="s">
        <v>19</v>
      </c>
      <c r="E87" s="6" t="s">
        <v>20</v>
      </c>
      <c r="F87" s="14" t="s">
        <v>22</v>
      </c>
      <c r="G87" s="8" t="n">
        <v>10000</v>
      </c>
      <c r="H87" s="8" t="n">
        <v>10000</v>
      </c>
      <c r="I87" s="9" t="n">
        <v>2.99</v>
      </c>
      <c r="J87" s="8" t="n">
        <f aca="false">IF(H87&gt;0,((H87*I87)*-1),((H87*I87)*-1))</f>
        <v>-29900</v>
      </c>
      <c r="K87" s="6" t="n">
        <v>263784</v>
      </c>
      <c r="L87" s="6" t="s">
        <v>33</v>
      </c>
    </row>
    <row r="88" customFormat="false" ht="15.75" hidden="false" customHeight="false" outlineLevel="0" collapsed="false">
      <c r="A88" s="11" t="n">
        <v>36655</v>
      </c>
      <c r="B88" s="1" t="n">
        <v>36647</v>
      </c>
      <c r="C88" s="6" t="s">
        <v>26</v>
      </c>
      <c r="D88" s="6" t="s">
        <v>19</v>
      </c>
      <c r="E88" s="6" t="s">
        <v>20</v>
      </c>
      <c r="F88" s="14" t="s">
        <v>22</v>
      </c>
      <c r="G88" s="8" t="n">
        <v>10000</v>
      </c>
      <c r="H88" s="8" t="n">
        <v>10000</v>
      </c>
      <c r="I88" s="9" t="n">
        <v>3.085</v>
      </c>
      <c r="J88" s="8" t="n">
        <f aca="false">IF(H88&gt;0,((H88*I88)*-1),((H88*I88)*-1))</f>
        <v>-30850</v>
      </c>
      <c r="K88" s="6" t="n">
        <v>264750</v>
      </c>
      <c r="L88" s="6" t="s">
        <v>33</v>
      </c>
    </row>
    <row r="89" customFormat="false" ht="15.75" hidden="false" customHeight="false" outlineLevel="0" collapsed="false">
      <c r="A89" s="11" t="n">
        <v>36668</v>
      </c>
      <c r="B89" s="1" t="n">
        <v>36647</v>
      </c>
      <c r="C89" s="6" t="s">
        <v>26</v>
      </c>
      <c r="D89" s="6" t="s">
        <v>19</v>
      </c>
      <c r="E89" s="6" t="s">
        <v>20</v>
      </c>
      <c r="F89" s="14" t="s">
        <v>22</v>
      </c>
      <c r="G89" s="8" t="n">
        <v>12698</v>
      </c>
      <c r="H89" s="8" t="n">
        <v>12698</v>
      </c>
      <c r="I89" s="9" t="n">
        <v>3.88</v>
      </c>
      <c r="J89" s="8" t="n">
        <f aca="false">IF(H89&gt;0,((H89*I89)*-1),((H89*I89)*-1))</f>
        <v>-49268.24</v>
      </c>
      <c r="K89" s="6" t="n">
        <v>275365</v>
      </c>
      <c r="L89" s="6" t="s">
        <v>33</v>
      </c>
    </row>
    <row r="90" customFormat="false" ht="15.75" hidden="false" customHeight="false" outlineLevel="0" collapsed="false">
      <c r="A90" s="11" t="n">
        <v>36651</v>
      </c>
      <c r="B90" s="1" t="n">
        <v>36647</v>
      </c>
      <c r="C90" s="6" t="s">
        <v>26</v>
      </c>
      <c r="D90" s="6" t="s">
        <v>19</v>
      </c>
      <c r="E90" s="6" t="s">
        <v>20</v>
      </c>
      <c r="F90" s="14" t="s">
        <v>21</v>
      </c>
      <c r="G90" s="8" t="n">
        <v>7705</v>
      </c>
      <c r="H90" s="8" t="n">
        <f aca="false">7705*3</f>
        <v>23115</v>
      </c>
      <c r="I90" s="9" t="n">
        <v>3.055</v>
      </c>
      <c r="J90" s="8" t="n">
        <f aca="false">IF(H90&gt;0,((H90*I90)*-1),((H90*I90)*-1))</f>
        <v>-70616.325</v>
      </c>
      <c r="K90" s="6" t="n">
        <v>263606</v>
      </c>
      <c r="L90" s="6" t="s">
        <v>33</v>
      </c>
    </row>
    <row r="91" customFormat="false" ht="15.75" hidden="false" customHeight="false" outlineLevel="0" collapsed="false">
      <c r="A91" s="11" t="n">
        <v>36651</v>
      </c>
      <c r="B91" s="1" t="n">
        <v>36647</v>
      </c>
      <c r="C91" s="6" t="s">
        <v>26</v>
      </c>
      <c r="D91" s="6" t="s">
        <v>19</v>
      </c>
      <c r="E91" s="6" t="s">
        <v>20</v>
      </c>
      <c r="F91" s="14" t="s">
        <v>21</v>
      </c>
      <c r="G91" s="8" t="n">
        <v>13000</v>
      </c>
      <c r="H91" s="8" t="n">
        <f aca="false">13000*3</f>
        <v>39000</v>
      </c>
      <c r="I91" s="9" t="n">
        <v>3.055</v>
      </c>
      <c r="J91" s="8" t="n">
        <f aca="false">IF(H91&gt;0,((H91*I91)*-1),((H91*I91)*-1))</f>
        <v>-119145</v>
      </c>
      <c r="K91" s="6" t="n">
        <v>263606</v>
      </c>
      <c r="L91" s="6" t="s">
        <v>33</v>
      </c>
    </row>
    <row r="92" customFormat="false" ht="15.75" hidden="false" customHeight="false" outlineLevel="0" collapsed="false">
      <c r="A92" s="11" t="n">
        <v>36654</v>
      </c>
      <c r="B92" s="1" t="n">
        <v>36647</v>
      </c>
      <c r="C92" s="6" t="s">
        <v>26</v>
      </c>
      <c r="D92" s="6" t="s">
        <v>19</v>
      </c>
      <c r="E92" s="6" t="s">
        <v>20</v>
      </c>
      <c r="F92" s="14" t="s">
        <v>21</v>
      </c>
      <c r="G92" s="8" t="n">
        <v>3693</v>
      </c>
      <c r="H92" s="8" t="n">
        <v>3693</v>
      </c>
      <c r="I92" s="9" t="n">
        <v>3.07</v>
      </c>
      <c r="J92" s="8" t="n">
        <f aca="false">IF(H92&gt;0,((H92*I92)*-1),((H92*I92)*-1))</f>
        <v>-11337.51</v>
      </c>
      <c r="K92" s="6" t="n">
        <v>263702</v>
      </c>
      <c r="L92" s="6" t="s">
        <v>33</v>
      </c>
    </row>
    <row r="93" customFormat="false" ht="15.75" hidden="false" customHeight="false" outlineLevel="0" collapsed="false">
      <c r="A93" s="11" t="n">
        <v>36655</v>
      </c>
      <c r="B93" s="1" t="n">
        <v>36647</v>
      </c>
      <c r="C93" s="6" t="s">
        <v>26</v>
      </c>
      <c r="D93" s="6" t="s">
        <v>19</v>
      </c>
      <c r="E93" s="6" t="s">
        <v>20</v>
      </c>
      <c r="F93" s="14" t="s">
        <v>21</v>
      </c>
      <c r="G93" s="8" t="n">
        <v>20000</v>
      </c>
      <c r="H93" s="8" t="n">
        <v>20000</v>
      </c>
      <c r="I93" s="9" t="n">
        <v>3.225</v>
      </c>
      <c r="J93" s="8" t="n">
        <f aca="false">IF(H93&gt;0,((H93*I93)*-1),((H93*I93)*-1))</f>
        <v>-64500</v>
      </c>
      <c r="K93" s="6" t="n">
        <v>264744</v>
      </c>
      <c r="L93" s="6" t="s">
        <v>33</v>
      </c>
    </row>
    <row r="94" customFormat="false" ht="15.75" hidden="false" customHeight="false" outlineLevel="0" collapsed="false">
      <c r="A94" s="11" t="n">
        <v>36656</v>
      </c>
      <c r="B94" s="1" t="n">
        <v>36647</v>
      </c>
      <c r="C94" s="6" t="s">
        <v>26</v>
      </c>
      <c r="D94" s="6" t="s">
        <v>19</v>
      </c>
      <c r="E94" s="6" t="s">
        <v>20</v>
      </c>
      <c r="F94" s="14" t="s">
        <v>21</v>
      </c>
      <c r="G94" s="8" t="n">
        <v>20000</v>
      </c>
      <c r="H94" s="8" t="n">
        <v>20000</v>
      </c>
      <c r="I94" s="9" t="n">
        <v>3.145</v>
      </c>
      <c r="J94" s="8" t="n">
        <f aca="false">IF(H94&gt;0,((H94*I94)*-1),((H94*I94)*-1))</f>
        <v>-62900</v>
      </c>
      <c r="K94" s="6" t="n">
        <v>265677</v>
      </c>
      <c r="L94" s="6" t="s">
        <v>33</v>
      </c>
    </row>
    <row r="95" customFormat="false" ht="15.75" hidden="false" customHeight="false" outlineLevel="0" collapsed="false">
      <c r="A95" s="11" t="n">
        <v>36658</v>
      </c>
      <c r="B95" s="1" t="n">
        <v>36647</v>
      </c>
      <c r="C95" s="6" t="s">
        <v>26</v>
      </c>
      <c r="D95" s="6" t="s">
        <v>19</v>
      </c>
      <c r="E95" s="6" t="s">
        <v>20</v>
      </c>
      <c r="F95" s="14" t="s">
        <v>21</v>
      </c>
      <c r="G95" s="8" t="n">
        <v>20000</v>
      </c>
      <c r="H95" s="8" t="n">
        <v>20000</v>
      </c>
      <c r="I95" s="9" t="n">
        <v>3.32</v>
      </c>
      <c r="J95" s="8" t="n">
        <f aca="false">IF(H95&gt;0,((H95*I95)*-1),((H95*I95)*-1))</f>
        <v>-66400</v>
      </c>
      <c r="K95" s="6" t="n">
        <v>268263</v>
      </c>
      <c r="L95" s="6" t="s">
        <v>33</v>
      </c>
    </row>
    <row r="96" customFormat="false" ht="15.75" hidden="false" customHeight="false" outlineLevel="0" collapsed="false">
      <c r="A96" s="11" t="n">
        <v>36662</v>
      </c>
      <c r="B96" s="1" t="n">
        <v>36647</v>
      </c>
      <c r="C96" s="6" t="s">
        <v>26</v>
      </c>
      <c r="D96" s="6" t="s">
        <v>19</v>
      </c>
      <c r="E96" s="6" t="s">
        <v>20</v>
      </c>
      <c r="F96" s="14" t="s">
        <v>21</v>
      </c>
      <c r="G96" s="8" t="n">
        <v>10000</v>
      </c>
      <c r="H96" s="8" t="n">
        <v>10000</v>
      </c>
      <c r="I96" s="9" t="n">
        <v>3.405</v>
      </c>
      <c r="J96" s="8" t="n">
        <f aca="false">IF(H96&gt;0,((H96*I96)*-1),((H96*I96)*-1))</f>
        <v>-34050</v>
      </c>
      <c r="K96" s="6" t="n">
        <v>270656</v>
      </c>
      <c r="L96" s="6" t="s">
        <v>33</v>
      </c>
    </row>
    <row r="97" customFormat="false" ht="15.75" hidden="false" customHeight="false" outlineLevel="0" collapsed="false">
      <c r="A97" s="11" t="n">
        <v>36662</v>
      </c>
      <c r="B97" s="1" t="n">
        <v>36647</v>
      </c>
      <c r="C97" s="6" t="s">
        <v>26</v>
      </c>
      <c r="D97" s="6" t="s">
        <v>19</v>
      </c>
      <c r="E97" s="6" t="s">
        <v>20</v>
      </c>
      <c r="F97" s="14" t="s">
        <v>21</v>
      </c>
      <c r="G97" s="8" t="n">
        <v>10000</v>
      </c>
      <c r="H97" s="8" t="n">
        <v>10000</v>
      </c>
      <c r="I97" s="9" t="n">
        <v>3.4</v>
      </c>
      <c r="J97" s="8" t="n">
        <f aca="false">IF(H97&gt;0,((H97*I97)*-1),((H97*I97)*-1))</f>
        <v>-34000</v>
      </c>
      <c r="K97" s="6" t="n">
        <v>270692</v>
      </c>
      <c r="L97" s="6" t="s">
        <v>33</v>
      </c>
    </row>
    <row r="98" customFormat="false" ht="15.75" hidden="false" customHeight="false" outlineLevel="0" collapsed="false">
      <c r="A98" s="11" t="n">
        <v>36663</v>
      </c>
      <c r="B98" s="1" t="n">
        <v>36647</v>
      </c>
      <c r="C98" s="6" t="s">
        <v>26</v>
      </c>
      <c r="D98" s="6" t="s">
        <v>19</v>
      </c>
      <c r="E98" s="6" t="s">
        <v>20</v>
      </c>
      <c r="F98" s="14" t="s">
        <v>21</v>
      </c>
      <c r="G98" s="8" t="n">
        <v>20000</v>
      </c>
      <c r="H98" s="8" t="n">
        <v>20000</v>
      </c>
      <c r="I98" s="9" t="n">
        <v>3.44</v>
      </c>
      <c r="J98" s="8" t="n">
        <f aca="false">IF(H98&gt;0,((H98*I98)*-1),((H98*I98)*-1))</f>
        <v>-68800</v>
      </c>
      <c r="K98" s="6" t="n">
        <v>271501</v>
      </c>
      <c r="L98" s="6" t="s">
        <v>33</v>
      </c>
    </row>
    <row r="99" customFormat="false" ht="15.75" hidden="false" customHeight="false" outlineLevel="0" collapsed="false">
      <c r="A99" s="11" t="n">
        <v>36664</v>
      </c>
      <c r="B99" s="1" t="n">
        <v>36647</v>
      </c>
      <c r="C99" s="6" t="s">
        <v>26</v>
      </c>
      <c r="D99" s="6" t="s">
        <v>19</v>
      </c>
      <c r="E99" s="6" t="s">
        <v>20</v>
      </c>
      <c r="F99" s="14" t="s">
        <v>21</v>
      </c>
      <c r="G99" s="8" t="n">
        <v>20000</v>
      </c>
      <c r="H99" s="8" t="n">
        <v>20000</v>
      </c>
      <c r="I99" s="9" t="n">
        <v>3.68</v>
      </c>
      <c r="J99" s="8" t="n">
        <f aca="false">IF(H99&gt;0,((H99*I99)*-1),((H99*I99)*-1))</f>
        <v>-73600</v>
      </c>
      <c r="K99" s="6" t="n">
        <v>272873</v>
      </c>
      <c r="L99" s="6" t="s">
        <v>33</v>
      </c>
    </row>
    <row r="100" customFormat="false" ht="15.75" hidden="false" customHeight="false" outlineLevel="0" collapsed="false">
      <c r="A100" s="11" t="n">
        <v>36654</v>
      </c>
      <c r="B100" s="1" t="n">
        <v>36647</v>
      </c>
      <c r="C100" s="6" t="s">
        <v>26</v>
      </c>
      <c r="D100" s="6" t="s">
        <v>19</v>
      </c>
      <c r="E100" s="6" t="s">
        <v>20</v>
      </c>
      <c r="F100" s="14" t="s">
        <v>21</v>
      </c>
      <c r="G100" s="8" t="n">
        <v>10000</v>
      </c>
      <c r="H100" s="8" t="n">
        <v>10000</v>
      </c>
      <c r="I100" s="9" t="n">
        <v>3.06</v>
      </c>
      <c r="J100" s="8" t="n">
        <f aca="false">IF(H100&gt;0,((H100*I100)*-1),((H100*I100)*-1))</f>
        <v>-30600</v>
      </c>
      <c r="K100" s="6" t="n">
        <v>263629</v>
      </c>
      <c r="L100" s="6" t="s">
        <v>33</v>
      </c>
    </row>
    <row r="101" customFormat="false" ht="15.75" hidden="false" customHeight="false" outlineLevel="0" collapsed="false">
      <c r="A101" s="11" t="n">
        <v>36654</v>
      </c>
      <c r="B101" s="1" t="n">
        <v>36647</v>
      </c>
      <c r="C101" s="6" t="s">
        <v>26</v>
      </c>
      <c r="D101" s="6" t="s">
        <v>19</v>
      </c>
      <c r="E101" s="6" t="s">
        <v>20</v>
      </c>
      <c r="F101" s="14" t="s">
        <v>21</v>
      </c>
      <c r="G101" s="8" t="n">
        <v>12500</v>
      </c>
      <c r="H101" s="8" t="n">
        <v>12500</v>
      </c>
      <c r="I101" s="9" t="n">
        <v>3.065</v>
      </c>
      <c r="J101" s="8" t="n">
        <f aca="false">IF(H101&gt;0,((H101*I101)*-1),((H101*I101)*-1))</f>
        <v>-38312.5</v>
      </c>
      <c r="K101" s="6" t="n">
        <v>263646</v>
      </c>
      <c r="L101" s="6" t="s">
        <v>33</v>
      </c>
    </row>
    <row r="102" customFormat="false" ht="15.75" hidden="false" customHeight="false" outlineLevel="0" collapsed="false">
      <c r="A102" s="11" t="n">
        <v>36658</v>
      </c>
      <c r="B102" s="1" t="n">
        <v>36647</v>
      </c>
      <c r="C102" s="6" t="s">
        <v>26</v>
      </c>
      <c r="D102" s="6" t="s">
        <v>24</v>
      </c>
      <c r="E102" s="6" t="s">
        <v>23</v>
      </c>
      <c r="F102" s="14" t="s">
        <v>22</v>
      </c>
      <c r="G102" s="8" t="n">
        <v>-14103</v>
      </c>
      <c r="H102" s="8" t="n">
        <v>-14103</v>
      </c>
      <c r="I102" s="9" t="n">
        <v>3.145</v>
      </c>
      <c r="J102" s="8" t="n">
        <f aca="false">IF(H102&gt;0,((H102*I102)*-1),((H102*I102)*-1))</f>
        <v>44353.935</v>
      </c>
      <c r="K102" s="6" t="n">
        <v>268266</v>
      </c>
      <c r="L102" s="6" t="s">
        <v>33</v>
      </c>
    </row>
    <row r="103" customFormat="false" ht="15.75" hidden="false" customHeight="false" outlineLevel="0" collapsed="false">
      <c r="A103" s="11" t="n">
        <v>36665</v>
      </c>
      <c r="B103" s="1" t="n">
        <v>36647</v>
      </c>
      <c r="C103" s="6" t="s">
        <v>26</v>
      </c>
      <c r="D103" s="6" t="s">
        <v>24</v>
      </c>
      <c r="E103" s="6" t="s">
        <v>23</v>
      </c>
      <c r="F103" s="14" t="s">
        <v>22</v>
      </c>
      <c r="G103" s="8" t="n">
        <v>-12813</v>
      </c>
      <c r="H103" s="8" t="n">
        <v>-12813</v>
      </c>
      <c r="I103" s="9" t="n">
        <v>3.545</v>
      </c>
      <c r="J103" s="8" t="n">
        <f aca="false">IF(H103&gt;0,((H103*I103)*-1),((H103*I103)*-1))</f>
        <v>45422.085</v>
      </c>
      <c r="K103" s="6" t="n">
        <v>274014</v>
      </c>
      <c r="L103" s="6" t="s">
        <v>33</v>
      </c>
    </row>
    <row r="104" customFormat="false" ht="15.75" hidden="false" customHeight="false" outlineLevel="0" collapsed="false">
      <c r="A104" s="11" t="n">
        <v>36622</v>
      </c>
      <c r="B104" s="1" t="n">
        <v>36647</v>
      </c>
      <c r="C104" s="6" t="s">
        <v>26</v>
      </c>
      <c r="D104" s="6" t="s">
        <v>24</v>
      </c>
      <c r="E104" s="6" t="s">
        <v>23</v>
      </c>
      <c r="F104" s="14" t="s">
        <v>22</v>
      </c>
      <c r="G104" s="8" t="n">
        <v>-5594</v>
      </c>
      <c r="H104" s="8" t="n">
        <f aca="false">-5594*31</f>
        <v>-173414</v>
      </c>
      <c r="I104" s="9" t="n">
        <v>2.8</v>
      </c>
      <c r="J104" s="8" t="n">
        <f aca="false">IF(H104&gt;0,((H104*I104)*-1),((H104*I104)*-1))</f>
        <v>485559.2</v>
      </c>
      <c r="K104" s="6" t="n">
        <v>239067</v>
      </c>
      <c r="L104" s="6" t="s">
        <v>33</v>
      </c>
    </row>
    <row r="105" customFormat="false" ht="15.75" hidden="false" customHeight="false" outlineLevel="0" collapsed="false">
      <c r="A105" s="11" t="n">
        <v>36588</v>
      </c>
      <c r="B105" s="1" t="n">
        <v>36647</v>
      </c>
      <c r="C105" s="6" t="s">
        <v>26</v>
      </c>
      <c r="D105" s="6" t="s">
        <v>24</v>
      </c>
      <c r="E105" s="6" t="s">
        <v>23</v>
      </c>
      <c r="F105" s="14" t="s">
        <v>22</v>
      </c>
      <c r="G105" s="8" t="n">
        <v>-2540</v>
      </c>
      <c r="H105" s="8" t="n">
        <f aca="false">-2540*31</f>
        <v>-78740</v>
      </c>
      <c r="I105" s="9" t="n">
        <v>2.725</v>
      </c>
      <c r="J105" s="8" t="n">
        <f aca="false">IF(H105&gt;0,((H105*I105)*-1),((H105*I105)*-1))</f>
        <v>214566.5</v>
      </c>
      <c r="K105" s="6" t="n">
        <v>233123</v>
      </c>
      <c r="L105" s="6" t="s">
        <v>33</v>
      </c>
    </row>
    <row r="106" customFormat="false" ht="15.75" hidden="false" customHeight="false" outlineLevel="0" collapsed="false">
      <c r="A106" s="11" t="n">
        <v>36588</v>
      </c>
      <c r="B106" s="1" t="n">
        <v>36647</v>
      </c>
      <c r="C106" s="6" t="s">
        <v>26</v>
      </c>
      <c r="D106" s="6" t="s">
        <v>24</v>
      </c>
      <c r="E106" s="6" t="s">
        <v>23</v>
      </c>
      <c r="F106" s="14" t="s">
        <v>22</v>
      </c>
      <c r="G106" s="8" t="n">
        <v>-4168</v>
      </c>
      <c r="H106" s="8" t="n">
        <f aca="false">-4168*31</f>
        <v>-129208</v>
      </c>
      <c r="I106" s="9" t="n">
        <v>2.72</v>
      </c>
      <c r="J106" s="8" t="n">
        <f aca="false">IF(H106&gt;0,((H106*I106)*-1),((H106*I106)*-1))</f>
        <v>351445.76</v>
      </c>
      <c r="K106" s="6" t="n">
        <v>233147</v>
      </c>
      <c r="L106" s="6" t="s">
        <v>33</v>
      </c>
    </row>
    <row r="107" customFormat="false" ht="15.75" hidden="false" customHeight="false" outlineLevel="0" collapsed="false">
      <c r="A107" s="11" t="n">
        <v>36588</v>
      </c>
      <c r="B107" s="1" t="n">
        <v>36647</v>
      </c>
      <c r="C107" s="6" t="s">
        <v>26</v>
      </c>
      <c r="D107" s="6" t="s">
        <v>24</v>
      </c>
      <c r="E107" s="6" t="s">
        <v>23</v>
      </c>
      <c r="F107" s="14" t="s">
        <v>21</v>
      </c>
      <c r="G107" s="8" t="n">
        <v>-7620</v>
      </c>
      <c r="H107" s="8" t="n">
        <v>-236220</v>
      </c>
      <c r="I107" s="9" t="n">
        <v>2.7925</v>
      </c>
      <c r="J107" s="8" t="n">
        <f aca="false">IF(H107&gt;0,((H107*I107)*-1),((H107*I107)*-1))</f>
        <v>659644.35</v>
      </c>
      <c r="K107" s="6" t="n">
        <v>233096</v>
      </c>
      <c r="L107" s="6" t="s">
        <v>33</v>
      </c>
    </row>
    <row r="108" customFormat="false" ht="15.75" hidden="false" customHeight="false" outlineLevel="0" collapsed="false">
      <c r="A108" s="11" t="n">
        <v>36588</v>
      </c>
      <c r="B108" s="1" t="n">
        <v>36647</v>
      </c>
      <c r="C108" s="6" t="s">
        <v>26</v>
      </c>
      <c r="D108" s="6" t="s">
        <v>24</v>
      </c>
      <c r="E108" s="6" t="s">
        <v>23</v>
      </c>
      <c r="F108" s="14" t="s">
        <v>21</v>
      </c>
      <c r="G108" s="8" t="n">
        <v>-12504</v>
      </c>
      <c r="H108" s="8" t="n">
        <v>-387624</v>
      </c>
      <c r="I108" s="9" t="n">
        <v>2.785</v>
      </c>
      <c r="J108" s="8" t="n">
        <f aca="false">IF(H108&gt;0,((H108*I108)*-1),((H108*I108)*-1))</f>
        <v>1079532.84</v>
      </c>
      <c r="K108" s="6" t="n">
        <v>233142</v>
      </c>
      <c r="L108" s="6" t="s">
        <v>33</v>
      </c>
    </row>
    <row r="109" customFormat="false" ht="15.75" hidden="false" customHeight="false" outlineLevel="0" collapsed="false">
      <c r="A109" s="11" t="n">
        <v>36622</v>
      </c>
      <c r="B109" s="1" t="n">
        <v>36647</v>
      </c>
      <c r="C109" s="6" t="s">
        <v>26</v>
      </c>
      <c r="D109" s="6" t="s">
        <v>24</v>
      </c>
      <c r="E109" s="6" t="s">
        <v>23</v>
      </c>
      <c r="F109" s="14" t="s">
        <v>21</v>
      </c>
      <c r="G109" s="8" t="n">
        <v>-6611</v>
      </c>
      <c r="H109" s="8" t="n">
        <v>-204941</v>
      </c>
      <c r="I109" s="9" t="n">
        <v>2.78</v>
      </c>
      <c r="J109" s="8" t="n">
        <f aca="false">IF(H109&gt;0,((H109*I109)*-1),((H109*I109)*-1))</f>
        <v>569735.98</v>
      </c>
      <c r="K109" s="6" t="n">
        <v>238988</v>
      </c>
      <c r="L109" s="6" t="s">
        <v>33</v>
      </c>
    </row>
    <row r="110" customFormat="false" ht="15.75" hidden="false" customHeight="false" outlineLevel="0" collapsed="false">
      <c r="A110" s="11" t="n">
        <v>36658</v>
      </c>
      <c r="B110" s="1" t="n">
        <v>36647</v>
      </c>
      <c r="C110" s="6" t="s">
        <v>26</v>
      </c>
      <c r="D110" s="6" t="s">
        <v>24</v>
      </c>
      <c r="E110" s="6" t="s">
        <v>20</v>
      </c>
      <c r="F110" s="14" t="s">
        <v>22</v>
      </c>
      <c r="G110" s="8" t="n">
        <v>-385</v>
      </c>
      <c r="H110" s="8" t="n">
        <f aca="false">-385*3</f>
        <v>-1155</v>
      </c>
      <c r="I110" s="9" t="n">
        <v>3.145</v>
      </c>
      <c r="J110" s="8" t="n">
        <f aca="false">IF(H110&gt;0,((H110*I110)*-1),((H110*I110)*-1))</f>
        <v>3632.475</v>
      </c>
      <c r="K110" s="6" t="n">
        <v>268271</v>
      </c>
      <c r="L110" s="6" t="s">
        <v>33</v>
      </c>
    </row>
    <row r="111" customFormat="false" ht="15.75" hidden="false" customHeight="false" outlineLevel="0" collapsed="false">
      <c r="A111" s="11" t="n">
        <v>36665</v>
      </c>
      <c r="B111" s="1" t="n">
        <v>36647</v>
      </c>
      <c r="C111" s="6" t="s">
        <v>26</v>
      </c>
      <c r="D111" s="6" t="s">
        <v>24</v>
      </c>
      <c r="E111" s="6" t="s">
        <v>20</v>
      </c>
      <c r="F111" s="14" t="s">
        <v>22</v>
      </c>
      <c r="G111" s="8" t="n">
        <v>-385</v>
      </c>
      <c r="H111" s="8" t="n">
        <f aca="false">-385*3</f>
        <v>-1155</v>
      </c>
      <c r="I111" s="9" t="n">
        <v>3.545</v>
      </c>
      <c r="J111" s="8" t="n">
        <f aca="false">IF(H111&gt;0,((H111*I111)*-1),((H111*I111)*-1))</f>
        <v>4094.475</v>
      </c>
      <c r="K111" s="6" t="n">
        <v>274017</v>
      </c>
      <c r="L111" s="6" t="s">
        <v>33</v>
      </c>
    </row>
    <row r="112" customFormat="false" ht="15.75" hidden="false" customHeight="false" outlineLevel="0" collapsed="false">
      <c r="A112" s="11" t="n">
        <v>36619</v>
      </c>
      <c r="B112" s="1" t="n">
        <v>36647</v>
      </c>
      <c r="C112" s="6" t="s">
        <v>26</v>
      </c>
      <c r="D112" s="6" t="s">
        <v>24</v>
      </c>
      <c r="E112" s="6" t="s">
        <v>20</v>
      </c>
      <c r="F112" s="14" t="s">
        <v>22</v>
      </c>
      <c r="G112" s="8" t="n">
        <v>-15074</v>
      </c>
      <c r="H112" s="8" t="n">
        <f aca="false">-15074*31</f>
        <v>-467294</v>
      </c>
      <c r="I112" s="9" t="n">
        <v>2.8</v>
      </c>
      <c r="J112" s="8" t="n">
        <f aca="false">IF(H112&gt;0,((H112*I112)*-1),((H112*I112)*-1))</f>
        <v>1308423.2</v>
      </c>
      <c r="K112" s="6" t="n">
        <v>235549</v>
      </c>
      <c r="L112" s="6" t="s">
        <v>33</v>
      </c>
    </row>
    <row r="113" customFormat="false" ht="15.75" hidden="false" customHeight="false" outlineLevel="0" collapsed="false">
      <c r="A113" s="11" t="n">
        <v>36604</v>
      </c>
      <c r="B113" s="1" t="n">
        <v>36647</v>
      </c>
      <c r="C113" s="6" t="s">
        <v>26</v>
      </c>
      <c r="D113" s="6" t="s">
        <v>24</v>
      </c>
      <c r="E113" s="6" t="s">
        <v>20</v>
      </c>
      <c r="F113" s="14" t="s">
        <v>21</v>
      </c>
      <c r="G113" s="8" t="n">
        <v>-26193</v>
      </c>
      <c r="H113" s="8" t="n">
        <f aca="false">-26193*31</f>
        <v>-811983</v>
      </c>
      <c r="I113" s="9" t="n">
        <v>2.78</v>
      </c>
      <c r="J113" s="8" t="n">
        <f aca="false">IF(H113&gt;0,((H113*I113)*-1),((H113*I113)*-1))</f>
        <v>2257312.74</v>
      </c>
      <c r="K113" s="6" t="n">
        <v>233189</v>
      </c>
      <c r="L113" s="6" t="s">
        <v>33</v>
      </c>
    </row>
    <row r="114" customFormat="false" ht="15.75" hidden="false" customHeight="false" outlineLevel="0" collapsed="false">
      <c r="A114" s="11" t="n">
        <v>36623</v>
      </c>
      <c r="B114" s="11" t="n">
        <v>36678</v>
      </c>
      <c r="C114" s="6" t="s">
        <v>18</v>
      </c>
      <c r="D114" s="6" t="s">
        <v>19</v>
      </c>
      <c r="F114" s="14" t="s">
        <v>21</v>
      </c>
      <c r="G114" s="12" t="n">
        <v>9808</v>
      </c>
      <c r="H114" s="12" t="n">
        <f aca="false">IF(D114="B",G114*30,(G114*30*-1))</f>
        <v>294240</v>
      </c>
      <c r="I114" s="9" t="n">
        <v>2.95</v>
      </c>
      <c r="J114" s="22" t="n">
        <f aca="false">IF(H114&gt;0,((H114*I114)*-1),((H114*I114)*-1))</f>
        <v>-868008</v>
      </c>
      <c r="K114" s="6"/>
      <c r="L114" s="2"/>
    </row>
    <row r="115" customFormat="false" ht="15.75" hidden="false" customHeight="false" outlineLevel="0" collapsed="false">
      <c r="A115" s="11" t="n">
        <v>36655</v>
      </c>
      <c r="B115" s="11" t="n">
        <v>36678</v>
      </c>
      <c r="C115" s="6" t="s">
        <v>18</v>
      </c>
      <c r="D115" s="6" t="s">
        <v>19</v>
      </c>
      <c r="F115" s="14" t="s">
        <v>22</v>
      </c>
      <c r="G115" s="12" t="n">
        <v>352</v>
      </c>
      <c r="H115" s="12" t="n">
        <f aca="false">IF(D115="B",G115*30,(G115*30*-1))</f>
        <v>10560</v>
      </c>
      <c r="I115" s="9" t="n">
        <v>3.05</v>
      </c>
      <c r="J115" s="22" t="n">
        <f aca="false">IF(H115&gt;0,((H115*I115)*-1),((H115*I115)*-1))</f>
        <v>-32208</v>
      </c>
      <c r="K115" s="6"/>
      <c r="L115" s="2"/>
    </row>
    <row r="116" customFormat="false" ht="15.75" hidden="false" customHeight="false" outlineLevel="0" collapsed="false">
      <c r="A116" s="11" t="n">
        <v>36663</v>
      </c>
      <c r="B116" s="11" t="n">
        <v>36678</v>
      </c>
      <c r="C116" s="6" t="s">
        <v>18</v>
      </c>
      <c r="D116" s="6" t="s">
        <v>19</v>
      </c>
      <c r="F116" s="14" t="s">
        <v>21</v>
      </c>
      <c r="G116" s="12" t="n">
        <v>655</v>
      </c>
      <c r="H116" s="12" t="n">
        <f aca="false">IF(D116="B",G116*30,(G116*30*-1))</f>
        <v>19650</v>
      </c>
      <c r="I116" s="9" t="n">
        <v>3.405</v>
      </c>
      <c r="J116" s="22" t="n">
        <f aca="false">IF(H116&gt;0,((H116*I116)*-1),((H116*I116)*-1))</f>
        <v>-66908.25</v>
      </c>
      <c r="K116" s="6"/>
      <c r="L116" s="2"/>
    </row>
    <row r="117" customFormat="false" ht="15.75" hidden="false" customHeight="false" outlineLevel="0" collapsed="false">
      <c r="A117" s="11" t="n">
        <v>36664</v>
      </c>
      <c r="B117" s="11" t="n">
        <v>36678</v>
      </c>
      <c r="C117" s="6" t="s">
        <v>18</v>
      </c>
      <c r="D117" s="6" t="s">
        <v>19</v>
      </c>
      <c r="F117" s="14" t="s">
        <v>21</v>
      </c>
      <c r="G117" s="12" t="n">
        <v>667</v>
      </c>
      <c r="H117" s="12" t="n">
        <f aca="false">IF(D117="B",G117*30,(G117*30*-1))</f>
        <v>20010</v>
      </c>
      <c r="I117" s="9" t="n">
        <v>3.425</v>
      </c>
      <c r="J117" s="22" t="n">
        <f aca="false">IF(H117&gt;0,((H117*I117)*-1),((H117*I117)*-1))</f>
        <v>-68534.25</v>
      </c>
      <c r="K117" s="6"/>
      <c r="L117" s="2"/>
    </row>
    <row r="118" customFormat="false" ht="15.75" hidden="false" customHeight="false" outlineLevel="0" collapsed="false">
      <c r="A118" s="11" t="n">
        <v>36623</v>
      </c>
      <c r="B118" s="11" t="n">
        <v>36678</v>
      </c>
      <c r="C118" s="6" t="s">
        <v>18</v>
      </c>
      <c r="D118" s="6" t="s">
        <v>19</v>
      </c>
      <c r="F118" s="14" t="s">
        <v>21</v>
      </c>
      <c r="G118" s="12" t="n">
        <v>7505</v>
      </c>
      <c r="H118" s="12" t="n">
        <f aca="false">IF(D118="B",G118*30,(G118*30*-1))</f>
        <v>225150</v>
      </c>
      <c r="I118" s="9" t="n">
        <v>2.88</v>
      </c>
      <c r="J118" s="22" t="n">
        <f aca="false">IF(H118&gt;0,((H118*I118)*-1),((H118*I118)*-1))</f>
        <v>-648432</v>
      </c>
      <c r="K118" s="6"/>
    </row>
    <row r="119" customFormat="false" ht="15.75" hidden="false" customHeight="false" outlineLevel="0" collapsed="false">
      <c r="A119" s="11" t="n">
        <v>36630</v>
      </c>
      <c r="B119" s="11" t="n">
        <v>36678</v>
      </c>
      <c r="C119" s="6" t="s">
        <v>18</v>
      </c>
      <c r="D119" s="6" t="s">
        <v>19</v>
      </c>
      <c r="F119" s="14" t="s">
        <v>22</v>
      </c>
      <c r="G119" s="12" t="n">
        <v>5171</v>
      </c>
      <c r="H119" s="12" t="n">
        <f aca="false">IF(D119="B",G119*30,(G119*30*-1))</f>
        <v>155130</v>
      </c>
      <c r="I119" s="9" t="n">
        <v>2.98</v>
      </c>
      <c r="J119" s="22" t="n">
        <f aca="false">IF(H119&gt;0,((H119*I119)*-1),((H119*I119)*-1))</f>
        <v>-462287.4</v>
      </c>
      <c r="K119" s="6"/>
    </row>
    <row r="120" customFormat="false" ht="15.75" hidden="false" customHeight="false" outlineLevel="0" collapsed="false">
      <c r="A120" s="11" t="n">
        <v>36655</v>
      </c>
      <c r="B120" s="11" t="n">
        <v>36678</v>
      </c>
      <c r="C120" s="6" t="s">
        <v>18</v>
      </c>
      <c r="D120" s="6" t="s">
        <v>19</v>
      </c>
      <c r="F120" s="14" t="s">
        <v>22</v>
      </c>
      <c r="G120" s="12" t="n">
        <v>170</v>
      </c>
      <c r="H120" s="12" t="n">
        <f aca="false">IF(D120="B",G120*30,(G120*30*-1))</f>
        <v>5100</v>
      </c>
      <c r="I120" s="9" t="n">
        <v>3.05</v>
      </c>
      <c r="J120" s="22" t="n">
        <f aca="false">IF(H120&gt;0,((H120*I120)*-1),((H120*I120)*-1))</f>
        <v>-15555</v>
      </c>
      <c r="K120" s="6"/>
    </row>
    <row r="121" customFormat="false" ht="15.75" hidden="false" customHeight="false" outlineLevel="0" collapsed="false">
      <c r="A121" s="11" t="n">
        <v>36663</v>
      </c>
      <c r="B121" s="11" t="n">
        <v>36678</v>
      </c>
      <c r="C121" s="6" t="s">
        <v>18</v>
      </c>
      <c r="D121" s="6" t="s">
        <v>19</v>
      </c>
      <c r="F121" s="14" t="s">
        <v>21</v>
      </c>
      <c r="G121" s="12" t="n">
        <v>819</v>
      </c>
      <c r="H121" s="12" t="n">
        <f aca="false">IF(D121="B",G121*30,(G121*30*-1))</f>
        <v>24570</v>
      </c>
      <c r="I121" s="9" t="n">
        <v>3.405</v>
      </c>
      <c r="J121" s="22" t="n">
        <f aca="false">IF(H121&gt;0,((H121*I121)*-1),((H121*I121)*-1))</f>
        <v>-83660.85</v>
      </c>
      <c r="K121" s="6"/>
    </row>
    <row r="122" customFormat="false" ht="15.75" hidden="false" customHeight="false" outlineLevel="0" collapsed="false">
      <c r="A122" s="11" t="n">
        <v>36663</v>
      </c>
      <c r="B122" s="11" t="n">
        <v>36678</v>
      </c>
      <c r="C122" s="6" t="s">
        <v>18</v>
      </c>
      <c r="D122" s="6" t="s">
        <v>19</v>
      </c>
      <c r="F122" s="14" t="s">
        <v>22</v>
      </c>
      <c r="G122" s="12" t="n">
        <v>333</v>
      </c>
      <c r="H122" s="12" t="n">
        <f aca="false">IF(D122="B",G122*30,(G122*30*-1))</f>
        <v>9990</v>
      </c>
      <c r="I122" s="9" t="n">
        <v>3.295</v>
      </c>
      <c r="J122" s="22" t="n">
        <f aca="false">IF(H122&gt;0,((H122*I122)*-1),((H122*I122)*-1))</f>
        <v>-32917.05</v>
      </c>
      <c r="K122" s="6"/>
    </row>
    <row r="123" customFormat="false" ht="15.75" hidden="false" customHeight="false" outlineLevel="0" collapsed="false">
      <c r="A123" s="11" t="n">
        <v>36663</v>
      </c>
      <c r="B123" s="11" t="n">
        <v>36678</v>
      </c>
      <c r="C123" s="6" t="s">
        <v>18</v>
      </c>
      <c r="D123" s="6" t="s">
        <v>19</v>
      </c>
      <c r="F123" s="14" t="s">
        <v>21</v>
      </c>
      <c r="G123" s="12" t="n">
        <v>667</v>
      </c>
      <c r="H123" s="12" t="n">
        <f aca="false">IF(D123="B",G123*30,(G123*30*-1))</f>
        <v>20010</v>
      </c>
      <c r="I123" s="9" t="n">
        <v>3.425</v>
      </c>
      <c r="J123" s="22" t="n">
        <f aca="false">IF(H123&gt;0,((H123*I123)*-1),((H123*I123)*-1))</f>
        <v>-68534.25</v>
      </c>
      <c r="K123" s="6"/>
    </row>
    <row r="124" customFormat="false" ht="15.75" hidden="false" customHeight="false" outlineLevel="0" collapsed="false">
      <c r="A124" s="11" t="n">
        <v>36668</v>
      </c>
      <c r="B124" s="11" t="n">
        <v>36678</v>
      </c>
      <c r="C124" s="6" t="s">
        <v>18</v>
      </c>
      <c r="D124" s="6" t="s">
        <v>19</v>
      </c>
      <c r="F124" s="14" t="s">
        <v>21</v>
      </c>
      <c r="G124" s="12" t="n">
        <v>667</v>
      </c>
      <c r="H124" s="12" t="n">
        <f aca="false">IF(D124="B",G124*30,(G124*30*-1))</f>
        <v>20010</v>
      </c>
      <c r="I124" s="9" t="n">
        <v>3.895</v>
      </c>
      <c r="J124" s="22" t="n">
        <f aca="false">IF(H124&gt;0,((H124*I124)*-1),((H124*I124)*-1))</f>
        <v>-77938.95</v>
      </c>
      <c r="K124" s="6"/>
    </row>
    <row r="125" customFormat="false" ht="15.75" hidden="false" customHeight="false" outlineLevel="0" collapsed="false">
      <c r="A125" s="11" t="n">
        <v>36665</v>
      </c>
      <c r="B125" s="11" t="n">
        <v>36678</v>
      </c>
      <c r="C125" s="6" t="s">
        <v>18</v>
      </c>
      <c r="D125" s="6" t="s">
        <v>19</v>
      </c>
      <c r="F125" s="14" t="s">
        <v>22</v>
      </c>
      <c r="G125" s="12" t="n">
        <v>333</v>
      </c>
      <c r="H125" s="12" t="n">
        <f aca="false">IF(D125="B",G125*30,(G125*30*-1))</f>
        <v>9990</v>
      </c>
      <c r="I125" s="9" t="n">
        <v>3.55</v>
      </c>
      <c r="J125" s="22" t="n">
        <f aca="false">IF(H125&gt;0,((H125*I125)*-1),((H125*I125)*-1))</f>
        <v>-35464.5</v>
      </c>
      <c r="K125" s="23"/>
    </row>
    <row r="126" customFormat="false" ht="15.75" hidden="false" customHeight="false" outlineLevel="0" collapsed="false">
      <c r="A126" s="11" t="n">
        <v>36693</v>
      </c>
      <c r="B126" s="11" t="n">
        <v>36678</v>
      </c>
      <c r="C126" s="6" t="s">
        <v>18</v>
      </c>
      <c r="D126" s="6" t="s">
        <v>19</v>
      </c>
      <c r="F126" s="14" t="s">
        <v>22</v>
      </c>
      <c r="G126" s="12" t="n">
        <v>30000</v>
      </c>
      <c r="H126" s="12" t="n">
        <v>30000</v>
      </c>
      <c r="I126" s="9" t="n">
        <v>4.25</v>
      </c>
      <c r="J126" s="22" t="n">
        <f aca="false">IF(H126&gt;0,((H126*I126)*-1),((H126*I126)*-1))</f>
        <v>-127500</v>
      </c>
      <c r="K126" s="6"/>
    </row>
    <row r="127" customFormat="false" ht="15.75" hidden="false" customHeight="false" outlineLevel="0" collapsed="false">
      <c r="A127" s="11" t="n">
        <v>36588</v>
      </c>
      <c r="B127" s="11" t="n">
        <v>36678</v>
      </c>
      <c r="C127" s="6" t="s">
        <v>18</v>
      </c>
      <c r="D127" s="6" t="s">
        <v>19</v>
      </c>
      <c r="F127" s="14" t="s">
        <v>22</v>
      </c>
      <c r="G127" s="12" t="n">
        <v>2540</v>
      </c>
      <c r="H127" s="12" t="n">
        <f aca="false">IF(D127="B",G127*30,(G127*30*-1))</f>
        <v>76200</v>
      </c>
      <c r="I127" s="9" t="n">
        <v>2.725</v>
      </c>
      <c r="J127" s="22" t="n">
        <f aca="false">IF(H127&gt;0,((H127*I127)*-1),((H127*I127)*-1))</f>
        <v>-207645</v>
      </c>
      <c r="K127" s="6"/>
    </row>
    <row r="128" customFormat="false" ht="15.75" hidden="false" customHeight="false" outlineLevel="0" collapsed="false">
      <c r="A128" s="11" t="n">
        <v>36588</v>
      </c>
      <c r="B128" s="11" t="n">
        <v>36678</v>
      </c>
      <c r="C128" s="6" t="s">
        <v>18</v>
      </c>
      <c r="D128" s="6" t="s">
        <v>19</v>
      </c>
      <c r="F128" s="14" t="s">
        <v>21</v>
      </c>
      <c r="G128" s="12" t="n">
        <v>7620</v>
      </c>
      <c r="H128" s="12" t="n">
        <f aca="false">IF(D128="B",G128*30,(G128*30*-1))</f>
        <v>228600</v>
      </c>
      <c r="I128" s="9" t="n">
        <v>2.7925</v>
      </c>
      <c r="J128" s="22" t="n">
        <f aca="false">IF(H128&gt;0,((H128*I128)*-1),((H128*I128)*-1))</f>
        <v>-638365.5</v>
      </c>
      <c r="K128" s="6"/>
    </row>
    <row r="129" customFormat="false" ht="15.75" hidden="false" customHeight="false" outlineLevel="0" collapsed="false">
      <c r="A129" s="11" t="n">
        <v>36690</v>
      </c>
      <c r="B129" s="11" t="n">
        <v>36678</v>
      </c>
      <c r="C129" s="6" t="s">
        <v>18</v>
      </c>
      <c r="D129" s="6" t="s">
        <v>24</v>
      </c>
      <c r="F129" s="14" t="s">
        <v>22</v>
      </c>
      <c r="G129" s="12" t="n">
        <v>-7857</v>
      </c>
      <c r="H129" s="12" t="n">
        <v>-7857</v>
      </c>
      <c r="I129" s="9" t="n">
        <v>4.12</v>
      </c>
      <c r="J129" s="22" t="n">
        <f aca="false">IF(H129&gt;0,((H129*I129)*-1),((H129*I129)*-1))</f>
        <v>32370.84</v>
      </c>
      <c r="K129" s="6"/>
    </row>
    <row r="130" customFormat="false" ht="15.75" hidden="false" customHeight="false" outlineLevel="0" collapsed="false">
      <c r="A130" s="11" t="n">
        <v>36690</v>
      </c>
      <c r="B130" s="11" t="n">
        <v>36678</v>
      </c>
      <c r="C130" s="6" t="s">
        <v>18</v>
      </c>
      <c r="D130" s="6" t="s">
        <v>24</v>
      </c>
      <c r="F130" s="14" t="s">
        <v>21</v>
      </c>
      <c r="G130" s="12" t="n">
        <v>-11130</v>
      </c>
      <c r="H130" s="12" t="n">
        <v>-11130</v>
      </c>
      <c r="I130" s="9" t="n">
        <v>4.22</v>
      </c>
      <c r="J130" s="22" t="n">
        <f aca="false">IF(H130&gt;0,((H130*I130)*-1),((H130*I130)*-1))</f>
        <v>46968.6</v>
      </c>
      <c r="K130" s="6"/>
    </row>
    <row r="131" customFormat="false" ht="15.75" hidden="false" customHeight="false" outlineLevel="0" collapsed="false">
      <c r="A131" s="11" t="n">
        <v>36689</v>
      </c>
      <c r="B131" s="11" t="n">
        <v>36678</v>
      </c>
      <c r="C131" s="6" t="s">
        <v>18</v>
      </c>
      <c r="D131" s="6" t="s">
        <v>24</v>
      </c>
      <c r="F131" s="14" t="s">
        <v>21</v>
      </c>
      <c r="G131" s="12" t="n">
        <v>-10000</v>
      </c>
      <c r="H131" s="12" t="n">
        <v>-10000</v>
      </c>
      <c r="I131" s="9" t="n">
        <v>4.075</v>
      </c>
      <c r="J131" s="22" t="n">
        <f aca="false">IF(H131&gt;0,((H131*I131)*-1),((H131*I131)*-1))</f>
        <v>40750</v>
      </c>
      <c r="K131" s="6"/>
    </row>
    <row r="132" customFormat="false" ht="15.75" hidden="false" customHeight="false" outlineLevel="0" collapsed="false">
      <c r="A132" s="11" t="n">
        <v>36690</v>
      </c>
      <c r="B132" s="11" t="n">
        <v>36678</v>
      </c>
      <c r="C132" s="6" t="s">
        <v>18</v>
      </c>
      <c r="D132" s="6" t="s">
        <v>24</v>
      </c>
      <c r="F132" s="14" t="s">
        <v>22</v>
      </c>
      <c r="G132" s="12" t="n">
        <v>-8547</v>
      </c>
      <c r="H132" s="12" t="n">
        <v>-8547</v>
      </c>
      <c r="I132" s="9" t="n">
        <v>4.12</v>
      </c>
      <c r="J132" s="22" t="n">
        <f aca="false">IF(H132&gt;0,((H132*I132)*-1),((H132*I132)*-1))</f>
        <v>35213.64</v>
      </c>
      <c r="K132" s="6"/>
    </row>
    <row r="133" customFormat="false" ht="15.75" hidden="false" customHeight="false" outlineLevel="0" collapsed="false">
      <c r="A133" s="11" t="n">
        <v>36690</v>
      </c>
      <c r="B133" s="11" t="n">
        <v>36678</v>
      </c>
      <c r="C133" s="6" t="s">
        <v>18</v>
      </c>
      <c r="D133" s="6" t="s">
        <v>24</v>
      </c>
      <c r="F133" s="14" t="s">
        <v>21</v>
      </c>
      <c r="G133" s="12" t="n">
        <v>-9773</v>
      </c>
      <c r="H133" s="12" t="n">
        <v>-9773</v>
      </c>
      <c r="I133" s="9" t="n">
        <v>4.23</v>
      </c>
      <c r="J133" s="22" t="n">
        <f aca="false">IF(H133&gt;0,((H133*I133)*-1),((H133*I133)*-1))</f>
        <v>41339.79</v>
      </c>
      <c r="K133" s="6"/>
    </row>
    <row r="134" customFormat="false" ht="15.75" hidden="false" customHeight="false" outlineLevel="0" collapsed="false">
      <c r="A134" s="11" t="n">
        <v>36706</v>
      </c>
      <c r="B134" s="11" t="n">
        <v>36678</v>
      </c>
      <c r="C134" s="6" t="s">
        <v>18</v>
      </c>
      <c r="D134" s="6" t="s">
        <v>24</v>
      </c>
      <c r="F134" s="14" t="s">
        <v>22</v>
      </c>
      <c r="G134" s="12" t="n">
        <v>-12327</v>
      </c>
      <c r="H134" s="12" t="n">
        <v>-12327</v>
      </c>
      <c r="I134" s="9" t="n">
        <v>4.2</v>
      </c>
      <c r="J134" s="22" t="n">
        <f aca="false">IF(H134&gt;0,((H134*I134)*-1),((H134*I134)*-1))</f>
        <v>51773.4</v>
      </c>
      <c r="K134" s="6"/>
    </row>
    <row r="135" customFormat="false" ht="15.75" hidden="false" customHeight="false" outlineLevel="0" collapsed="false">
      <c r="A135" s="11" t="n">
        <v>36690</v>
      </c>
      <c r="B135" s="11" t="n">
        <v>36678</v>
      </c>
      <c r="C135" s="6" t="s">
        <v>26</v>
      </c>
      <c r="D135" s="6" t="s">
        <v>19</v>
      </c>
      <c r="F135" s="14" t="s">
        <v>22</v>
      </c>
      <c r="G135" s="12" t="n">
        <v>7857</v>
      </c>
      <c r="H135" s="12" t="n">
        <v>7857</v>
      </c>
      <c r="I135" s="9" t="n">
        <v>0</v>
      </c>
      <c r="J135" s="22" t="n">
        <f aca="false">IF(H135&gt;0,((H135*I135)*-1),((H135*I135)*-1))</f>
        <v>-0</v>
      </c>
      <c r="K135" s="6" t="n">
        <v>298171</v>
      </c>
    </row>
    <row r="136" customFormat="false" ht="15.75" hidden="false" customHeight="false" outlineLevel="0" collapsed="false">
      <c r="A136" s="11" t="n">
        <v>36690</v>
      </c>
      <c r="B136" s="11" t="n">
        <v>36678</v>
      </c>
      <c r="C136" s="6" t="s">
        <v>26</v>
      </c>
      <c r="D136" s="6" t="s">
        <v>19</v>
      </c>
      <c r="F136" s="14" t="s">
        <v>21</v>
      </c>
      <c r="G136" s="12" t="n">
        <v>11130</v>
      </c>
      <c r="H136" s="12" t="n">
        <v>11130</v>
      </c>
      <c r="I136" s="9" t="n">
        <v>0</v>
      </c>
      <c r="J136" s="22" t="n">
        <f aca="false">IF(H136&gt;0,((H136*I136)*-1),((H136*I136)*-1))</f>
        <v>-0</v>
      </c>
      <c r="K136" s="6" t="n">
        <v>298172</v>
      </c>
    </row>
    <row r="137" customFormat="false" ht="15.75" hidden="false" customHeight="false" outlineLevel="0" collapsed="false">
      <c r="A137" s="11" t="n">
        <v>36689</v>
      </c>
      <c r="B137" s="11" t="n">
        <v>36678</v>
      </c>
      <c r="C137" s="6" t="s">
        <v>26</v>
      </c>
      <c r="D137" s="6" t="s">
        <v>19</v>
      </c>
      <c r="F137" s="14" t="s">
        <v>21</v>
      </c>
      <c r="G137" s="12" t="n">
        <v>10000</v>
      </c>
      <c r="H137" s="12" t="n">
        <v>10000</v>
      </c>
      <c r="I137" s="9" t="n">
        <v>0</v>
      </c>
      <c r="J137" s="22" t="n">
        <f aca="false">IF(H137&gt;0,((H137*I137)*-1),((H137*I137)*-1))</f>
        <v>-0</v>
      </c>
      <c r="K137" s="6" t="n">
        <v>296784</v>
      </c>
    </row>
    <row r="138" customFormat="false" ht="15.75" hidden="false" customHeight="false" outlineLevel="0" collapsed="false">
      <c r="A138" s="11" t="n">
        <v>36690</v>
      </c>
      <c r="B138" s="11" t="n">
        <v>36678</v>
      </c>
      <c r="C138" s="6" t="s">
        <v>26</v>
      </c>
      <c r="D138" s="6" t="s">
        <v>19</v>
      </c>
      <c r="F138" s="14" t="s">
        <v>22</v>
      </c>
      <c r="G138" s="12" t="n">
        <v>8547</v>
      </c>
      <c r="H138" s="12" t="n">
        <v>8547</v>
      </c>
      <c r="I138" s="9" t="n">
        <v>0</v>
      </c>
      <c r="J138" s="22" t="n">
        <f aca="false">IF(H138&gt;0,((H138*I138)*-1),((H138*I138)*-1))</f>
        <v>-0</v>
      </c>
      <c r="K138" s="6" t="n">
        <v>298173</v>
      </c>
    </row>
    <row r="139" customFormat="false" ht="15.75" hidden="false" customHeight="false" outlineLevel="0" collapsed="false">
      <c r="A139" s="11" t="n">
        <v>36690</v>
      </c>
      <c r="B139" s="11" t="n">
        <v>36678</v>
      </c>
      <c r="C139" s="6" t="s">
        <v>26</v>
      </c>
      <c r="D139" s="6" t="s">
        <v>19</v>
      </c>
      <c r="F139" s="14" t="s">
        <v>21</v>
      </c>
      <c r="G139" s="12" t="n">
        <v>9773</v>
      </c>
      <c r="H139" s="12" t="n">
        <v>9773</v>
      </c>
      <c r="I139" s="9" t="n">
        <v>0</v>
      </c>
      <c r="J139" s="22" t="n">
        <f aca="false">IF(H139&gt;0,((H139*I139)*-1),((H139*I139)*-1))</f>
        <v>-0</v>
      </c>
      <c r="K139" s="6" t="n">
        <v>298174</v>
      </c>
    </row>
    <row r="140" customFormat="false" ht="15.75" hidden="false" customHeight="false" outlineLevel="0" collapsed="false">
      <c r="A140" s="11" t="n">
        <v>36706</v>
      </c>
      <c r="B140" s="11" t="n">
        <v>36678</v>
      </c>
      <c r="C140" s="6" t="s">
        <v>26</v>
      </c>
      <c r="D140" s="6" t="s">
        <v>19</v>
      </c>
      <c r="F140" s="14" t="s">
        <v>22</v>
      </c>
      <c r="G140" s="12" t="n">
        <v>12327</v>
      </c>
      <c r="H140" s="12" t="n">
        <v>12327</v>
      </c>
      <c r="I140" s="9" t="n">
        <v>0</v>
      </c>
      <c r="J140" s="22" t="n">
        <f aca="false">IF(H140&gt;0,((H140*I140)*-1),((H140*I140)*-1))</f>
        <v>-0</v>
      </c>
      <c r="K140" s="6" t="n">
        <v>318707</v>
      </c>
    </row>
    <row r="141" customFormat="false" ht="15.75" hidden="false" customHeight="false" outlineLevel="0" collapsed="false">
      <c r="A141" s="11" t="n">
        <v>36623</v>
      </c>
      <c r="B141" s="11" t="n">
        <v>36678</v>
      </c>
      <c r="C141" s="6" t="s">
        <v>26</v>
      </c>
      <c r="D141" s="6" t="s">
        <v>24</v>
      </c>
      <c r="F141" s="14" t="s">
        <v>21</v>
      </c>
      <c r="G141" s="12" t="n">
        <v>-9808</v>
      </c>
      <c r="H141" s="12" t="n">
        <v>-294240</v>
      </c>
      <c r="I141" s="9" t="n">
        <v>0</v>
      </c>
      <c r="J141" s="22" t="n">
        <f aca="false">IF(H141&gt;0,((H141*I141)*-1),((H141*I141)*-1))</f>
        <v>0</v>
      </c>
      <c r="K141" s="6" t="n">
        <v>240150</v>
      </c>
    </row>
    <row r="142" customFormat="false" ht="15.75" hidden="false" customHeight="false" outlineLevel="0" collapsed="false">
      <c r="A142" s="11" t="n">
        <v>36655</v>
      </c>
      <c r="B142" s="11" t="n">
        <v>36678</v>
      </c>
      <c r="C142" s="6" t="s">
        <v>26</v>
      </c>
      <c r="D142" s="6" t="s">
        <v>24</v>
      </c>
      <c r="F142" s="14" t="s">
        <v>22</v>
      </c>
      <c r="G142" s="12" t="n">
        <v>-352</v>
      </c>
      <c r="H142" s="12" t="n">
        <v>-10560</v>
      </c>
      <c r="I142" s="9" t="n">
        <v>0</v>
      </c>
      <c r="J142" s="22" t="n">
        <f aca="false">IF(H142&gt;0,((H142*I142)*-1),((H142*I142)*-1))</f>
        <v>0</v>
      </c>
      <c r="K142" s="6" t="n">
        <v>264764</v>
      </c>
    </row>
    <row r="143" customFormat="false" ht="15.75" hidden="false" customHeight="false" outlineLevel="0" collapsed="false">
      <c r="A143" s="11" t="n">
        <v>36663</v>
      </c>
      <c r="B143" s="11" t="n">
        <v>36678</v>
      </c>
      <c r="C143" s="6" t="s">
        <v>26</v>
      </c>
      <c r="D143" s="6" t="s">
        <v>24</v>
      </c>
      <c r="F143" s="14" t="s">
        <v>21</v>
      </c>
      <c r="G143" s="12" t="n">
        <v>-655</v>
      </c>
      <c r="H143" s="12" t="n">
        <v>-19650</v>
      </c>
      <c r="I143" s="9" t="n">
        <v>0</v>
      </c>
      <c r="J143" s="22" t="n">
        <f aca="false">IF(H143&gt;0,((H143*I143)*-1),((H143*I143)*-1))</f>
        <v>0</v>
      </c>
      <c r="K143" s="6" t="n">
        <v>270633</v>
      </c>
    </row>
    <row r="144" customFormat="false" ht="15.75" hidden="false" customHeight="false" outlineLevel="0" collapsed="false">
      <c r="A144" s="11" t="n">
        <v>36664</v>
      </c>
      <c r="B144" s="11" t="n">
        <v>36678</v>
      </c>
      <c r="C144" s="6" t="s">
        <v>26</v>
      </c>
      <c r="D144" s="6" t="s">
        <v>24</v>
      </c>
      <c r="F144" s="14" t="s">
        <v>21</v>
      </c>
      <c r="G144" s="12" t="n">
        <v>-667</v>
      </c>
      <c r="H144" s="12" t="n">
        <v>-20010</v>
      </c>
      <c r="I144" s="9" t="n">
        <v>0</v>
      </c>
      <c r="J144" s="22" t="n">
        <f aca="false">IF(H144&gt;0,((H144*I144)*-1),((H144*I144)*-1))</f>
        <v>0</v>
      </c>
      <c r="K144" s="6" t="n">
        <v>271529</v>
      </c>
    </row>
    <row r="145" customFormat="false" ht="15.75" hidden="false" customHeight="false" outlineLevel="0" collapsed="false">
      <c r="A145" s="11" t="n">
        <v>36623</v>
      </c>
      <c r="B145" s="11" t="n">
        <v>36678</v>
      </c>
      <c r="C145" s="6" t="s">
        <v>26</v>
      </c>
      <c r="D145" s="6" t="s">
        <v>24</v>
      </c>
      <c r="F145" s="14" t="s">
        <v>21</v>
      </c>
      <c r="G145" s="12" t="n">
        <v>-7505</v>
      </c>
      <c r="H145" s="12" t="n">
        <v>-225150</v>
      </c>
      <c r="I145" s="9" t="n">
        <v>0</v>
      </c>
      <c r="J145" s="22" t="n">
        <f aca="false">IF(H145&gt;0,((H145*I145)*-1),((H145*I145)*-1))</f>
        <v>0</v>
      </c>
      <c r="K145" s="6" t="n">
        <v>240051</v>
      </c>
    </row>
    <row r="146" customFormat="false" ht="15.75" hidden="false" customHeight="false" outlineLevel="0" collapsed="false">
      <c r="A146" s="11" t="n">
        <v>36630</v>
      </c>
      <c r="B146" s="11" t="n">
        <v>36678</v>
      </c>
      <c r="C146" s="6" t="s">
        <v>26</v>
      </c>
      <c r="D146" s="6" t="s">
        <v>24</v>
      </c>
      <c r="F146" s="14" t="s">
        <v>22</v>
      </c>
      <c r="G146" s="12" t="n">
        <v>-5171</v>
      </c>
      <c r="H146" s="12" t="n">
        <v>-155130</v>
      </c>
      <c r="I146" s="9" t="n">
        <v>0</v>
      </c>
      <c r="J146" s="22" t="n">
        <f aca="false">IF(H146&gt;0,((H146*I146)*-1),((H146*I146)*-1))</f>
        <v>0</v>
      </c>
      <c r="K146" s="6" t="n">
        <v>244571</v>
      </c>
    </row>
    <row r="147" customFormat="false" ht="15.75" hidden="false" customHeight="false" outlineLevel="0" collapsed="false">
      <c r="A147" s="11" t="n">
        <v>36655</v>
      </c>
      <c r="B147" s="11" t="n">
        <v>36678</v>
      </c>
      <c r="C147" s="6" t="s">
        <v>26</v>
      </c>
      <c r="D147" s="6" t="s">
        <v>24</v>
      </c>
      <c r="F147" s="14" t="s">
        <v>22</v>
      </c>
      <c r="G147" s="12" t="n">
        <v>-170</v>
      </c>
      <c r="H147" s="12" t="n">
        <v>-5100</v>
      </c>
      <c r="I147" s="9" t="n">
        <v>0</v>
      </c>
      <c r="J147" s="22" t="n">
        <f aca="false">IF(H147&gt;0,((H147*I147)*-1),((H147*I147)*-1))</f>
        <v>0</v>
      </c>
      <c r="K147" s="6" t="n">
        <v>264761</v>
      </c>
    </row>
    <row r="148" customFormat="false" ht="15.75" hidden="false" customHeight="false" outlineLevel="0" collapsed="false">
      <c r="A148" s="11" t="n">
        <v>36663</v>
      </c>
      <c r="B148" s="11" t="n">
        <v>36678</v>
      </c>
      <c r="C148" s="6" t="s">
        <v>26</v>
      </c>
      <c r="D148" s="6" t="s">
        <v>24</v>
      </c>
      <c r="F148" s="14" t="s">
        <v>21</v>
      </c>
      <c r="G148" s="12" t="n">
        <v>-819</v>
      </c>
      <c r="H148" s="12" t="n">
        <v>-24570</v>
      </c>
      <c r="I148" s="9" t="n">
        <v>0</v>
      </c>
      <c r="J148" s="22" t="n">
        <f aca="false">IF(H148&gt;0,((H148*I148)*-1),((H148*I148)*-1))</f>
        <v>0</v>
      </c>
      <c r="K148" s="6" t="n">
        <v>270569</v>
      </c>
    </row>
    <row r="149" customFormat="false" ht="15.75" hidden="false" customHeight="false" outlineLevel="0" collapsed="false">
      <c r="A149" s="11" t="n">
        <v>36663</v>
      </c>
      <c r="B149" s="11" t="n">
        <v>36678</v>
      </c>
      <c r="C149" s="6" t="s">
        <v>26</v>
      </c>
      <c r="D149" s="6" t="s">
        <v>24</v>
      </c>
      <c r="F149" s="14" t="s">
        <v>22</v>
      </c>
      <c r="G149" s="12" t="n">
        <v>-333</v>
      </c>
      <c r="H149" s="12" t="n">
        <v>-9990</v>
      </c>
      <c r="I149" s="9" t="n">
        <v>0</v>
      </c>
      <c r="J149" s="22" t="n">
        <f aca="false">IF(H149&gt;0,((H149*I149)*-1),((H149*I149)*-1))</f>
        <v>0</v>
      </c>
      <c r="K149" s="6" t="n">
        <v>270525</v>
      </c>
    </row>
    <row r="150" customFormat="false" ht="15.75" hidden="false" customHeight="false" outlineLevel="0" collapsed="false">
      <c r="A150" s="11" t="n">
        <v>36663</v>
      </c>
      <c r="B150" s="11" t="n">
        <v>36678</v>
      </c>
      <c r="C150" s="6" t="s">
        <v>26</v>
      </c>
      <c r="D150" s="6" t="s">
        <v>24</v>
      </c>
      <c r="F150" s="14" t="s">
        <v>21</v>
      </c>
      <c r="G150" s="12" t="n">
        <v>-667</v>
      </c>
      <c r="H150" s="12" t="n">
        <v>-20010</v>
      </c>
      <c r="I150" s="9" t="n">
        <v>0</v>
      </c>
      <c r="J150" s="22" t="n">
        <f aca="false">IF(H150&gt;0,((H150*I150)*-1),((H150*I150)*-1))</f>
        <v>0</v>
      </c>
      <c r="K150" s="6" t="n">
        <v>271579</v>
      </c>
    </row>
    <row r="151" customFormat="false" ht="15.75" hidden="false" customHeight="false" outlineLevel="0" collapsed="false">
      <c r="A151" s="11" t="n">
        <v>36668</v>
      </c>
      <c r="B151" s="11" t="n">
        <v>36678</v>
      </c>
      <c r="C151" s="6" t="s">
        <v>26</v>
      </c>
      <c r="D151" s="6" t="s">
        <v>24</v>
      </c>
      <c r="F151" s="14" t="s">
        <v>21</v>
      </c>
      <c r="G151" s="12" t="n">
        <v>-667</v>
      </c>
      <c r="H151" s="12" t="n">
        <v>-20010</v>
      </c>
      <c r="I151" s="9" t="n">
        <v>0</v>
      </c>
      <c r="J151" s="22" t="n">
        <f aca="false">IF(H151&gt;0,((H151*I151)*-1),((H151*I151)*-1))</f>
        <v>0</v>
      </c>
      <c r="K151" s="6" t="n">
        <v>275369</v>
      </c>
    </row>
    <row r="152" customFormat="false" ht="15.75" hidden="false" customHeight="false" outlineLevel="0" collapsed="false">
      <c r="A152" s="11" t="n">
        <v>36665</v>
      </c>
      <c r="B152" s="11" t="n">
        <v>36678</v>
      </c>
      <c r="C152" s="6" t="s">
        <v>26</v>
      </c>
      <c r="D152" s="6" t="s">
        <v>24</v>
      </c>
      <c r="F152" s="14" t="s">
        <v>22</v>
      </c>
      <c r="G152" s="12" t="n">
        <v>-333</v>
      </c>
      <c r="H152" s="12" t="n">
        <v>-9990</v>
      </c>
      <c r="I152" s="9" t="n">
        <v>0</v>
      </c>
      <c r="J152" s="22" t="n">
        <f aca="false">IF(H152&gt;0,((H152*I152)*-1),((H152*I152)*-1))</f>
        <v>0</v>
      </c>
      <c r="K152" s="6" t="n">
        <v>272850</v>
      </c>
    </row>
    <row r="153" customFormat="false" ht="15.75" hidden="false" customHeight="false" outlineLevel="0" collapsed="false">
      <c r="A153" s="11" t="n">
        <v>36693</v>
      </c>
      <c r="B153" s="11" t="n">
        <v>36678</v>
      </c>
      <c r="C153" s="6" t="s">
        <v>26</v>
      </c>
      <c r="D153" s="6" t="s">
        <v>24</v>
      </c>
      <c r="F153" s="14" t="s">
        <v>22</v>
      </c>
      <c r="G153" s="12" t="n">
        <v>-30000</v>
      </c>
      <c r="H153" s="12" t="n">
        <v>-30000</v>
      </c>
      <c r="I153" s="9" t="n">
        <v>0</v>
      </c>
      <c r="J153" s="22" t="n">
        <f aca="false">IF(H153&gt;0,((H153*I153)*-1),((H153*I153)*-1))</f>
        <v>0</v>
      </c>
      <c r="K153" s="6" t="n">
        <v>302207</v>
      </c>
    </row>
    <row r="154" customFormat="false" ht="15.75" hidden="false" customHeight="false" outlineLevel="0" collapsed="false">
      <c r="A154" s="11" t="n">
        <v>36588</v>
      </c>
      <c r="B154" s="11" t="n">
        <v>36678</v>
      </c>
      <c r="C154" s="6" t="s">
        <v>26</v>
      </c>
      <c r="D154" s="6" t="s">
        <v>24</v>
      </c>
      <c r="F154" s="14" t="s">
        <v>22</v>
      </c>
      <c r="G154" s="12" t="n">
        <v>-2540</v>
      </c>
      <c r="H154" s="12" t="n">
        <v>-76200</v>
      </c>
      <c r="I154" s="9" t="n">
        <v>0</v>
      </c>
      <c r="J154" s="22" t="n">
        <f aca="false">IF(H154&gt;0,((H154*I154)*-1),((H154*I154)*-1))</f>
        <v>0</v>
      </c>
      <c r="K154" s="6" t="n">
        <v>233123</v>
      </c>
    </row>
    <row r="155" customFormat="false" ht="15.75" hidden="false" customHeight="false" outlineLevel="0" collapsed="false">
      <c r="A155" s="11" t="n">
        <v>36588</v>
      </c>
      <c r="B155" s="11" t="n">
        <v>36678</v>
      </c>
      <c r="C155" s="6" t="s">
        <v>26</v>
      </c>
      <c r="D155" s="6" t="s">
        <v>24</v>
      </c>
      <c r="F155" s="14" t="s">
        <v>21</v>
      </c>
      <c r="G155" s="12" t="n">
        <v>-7620</v>
      </c>
      <c r="H155" s="12" t="n">
        <v>-228600</v>
      </c>
      <c r="I155" s="9" t="n">
        <v>0</v>
      </c>
      <c r="J155" s="22" t="n">
        <f aca="false">IF(H155&gt;0,((H155*I155)*-1),((H155*I155)*-1))</f>
        <v>0</v>
      </c>
      <c r="K155" s="6" t="n">
        <v>233096</v>
      </c>
    </row>
    <row r="156" customFormat="false" ht="15.75" hidden="false" customHeight="false" outlineLevel="0" collapsed="false">
      <c r="A156" s="29" t="n">
        <v>36726</v>
      </c>
      <c r="B156" s="11" t="n">
        <v>36708</v>
      </c>
      <c r="C156" s="30" t="s">
        <v>18</v>
      </c>
      <c r="D156" s="30" t="s">
        <v>19</v>
      </c>
      <c r="F156" s="31" t="s">
        <v>21</v>
      </c>
      <c r="G156" s="32" t="n">
        <v>7620</v>
      </c>
      <c r="H156" s="32" t="n">
        <f aca="false">+G156*31</f>
        <v>236220</v>
      </c>
      <c r="I156" s="33" t="n">
        <v>2.7925</v>
      </c>
      <c r="J156" s="34" t="n">
        <f aca="false">IF(H156&gt;0,((H156*I156)*-1),((H156*I156)*-1))</f>
        <v>-659644.35</v>
      </c>
      <c r="K156" s="30" t="n">
        <v>236576</v>
      </c>
    </row>
    <row r="157" customFormat="false" ht="15.75" hidden="false" customHeight="false" outlineLevel="0" collapsed="false">
      <c r="A157" s="29" t="n">
        <v>36727</v>
      </c>
      <c r="B157" s="11" t="n">
        <v>36708</v>
      </c>
      <c r="C157" s="30" t="s">
        <v>18</v>
      </c>
      <c r="D157" s="30" t="s">
        <v>19</v>
      </c>
      <c r="F157" s="31" t="s">
        <v>21</v>
      </c>
      <c r="G157" s="32" t="n">
        <v>6087</v>
      </c>
      <c r="H157" s="32" t="n">
        <f aca="false">+G157*31</f>
        <v>188697</v>
      </c>
      <c r="I157" s="33" t="n">
        <v>4.38</v>
      </c>
      <c r="J157" s="34" t="n">
        <f aca="false">IF(H157&gt;0,((H157*I157)*-1),((H157*I157)*-1))</f>
        <v>-826492.86</v>
      </c>
      <c r="K157" s="30" t="n">
        <v>316838</v>
      </c>
    </row>
    <row r="158" customFormat="false" ht="15.75" hidden="false" customHeight="false" outlineLevel="0" collapsed="false">
      <c r="A158" s="29" t="n">
        <v>36722</v>
      </c>
      <c r="B158" s="11" t="n">
        <v>36708</v>
      </c>
      <c r="C158" s="30" t="s">
        <v>18</v>
      </c>
      <c r="D158" s="30" t="s">
        <v>19</v>
      </c>
      <c r="F158" s="31" t="s">
        <v>21</v>
      </c>
      <c r="G158" s="32" t="n">
        <v>10000</v>
      </c>
      <c r="H158" s="32" t="n">
        <f aca="false">+G158*31</f>
        <v>310000</v>
      </c>
      <c r="I158" s="33" t="n">
        <v>4.24</v>
      </c>
      <c r="J158" s="34" t="n">
        <f aca="false">IF(H158&gt;0,((H158*I158)*-1),((H158*I158)*-1))</f>
        <v>-1314400</v>
      </c>
      <c r="K158" s="30" t="n">
        <v>317561</v>
      </c>
    </row>
    <row r="159" customFormat="false" ht="15.75" hidden="false" customHeight="false" outlineLevel="0" collapsed="false">
      <c r="A159" s="29" t="n">
        <v>36720</v>
      </c>
      <c r="B159" s="11" t="n">
        <v>36708</v>
      </c>
      <c r="C159" s="30" t="s">
        <v>18</v>
      </c>
      <c r="D159" s="30" t="s">
        <v>19</v>
      </c>
      <c r="F159" s="31" t="s">
        <v>21</v>
      </c>
      <c r="G159" s="32" t="n">
        <v>50000</v>
      </c>
      <c r="H159" s="32" t="n">
        <v>50000</v>
      </c>
      <c r="I159" s="33" t="n">
        <v>4.275</v>
      </c>
      <c r="J159" s="34" t="n">
        <f aca="false">IF(H159&gt;0,((H159*I159)*-1),((H159*I159)*-1))</f>
        <v>-213750</v>
      </c>
      <c r="K159" s="30" t="n">
        <v>318294</v>
      </c>
    </row>
    <row r="160" customFormat="false" ht="15.75" hidden="false" customHeight="false" outlineLevel="0" collapsed="false">
      <c r="A160" s="29" t="n">
        <v>36720</v>
      </c>
      <c r="B160" s="11" t="n">
        <v>36708</v>
      </c>
      <c r="C160" s="30" t="s">
        <v>18</v>
      </c>
      <c r="D160" s="30" t="s">
        <v>19</v>
      </c>
      <c r="F160" s="31" t="s">
        <v>21</v>
      </c>
      <c r="G160" s="32" t="n">
        <v>50000</v>
      </c>
      <c r="H160" s="32" t="n">
        <v>50000</v>
      </c>
      <c r="I160" s="33" t="n">
        <v>4.28</v>
      </c>
      <c r="J160" s="34" t="n">
        <f aca="false">IF(H160&gt;0,((H160*I160)*-1),((H160*I160)*-1))</f>
        <v>-214000</v>
      </c>
      <c r="K160" s="30" t="n">
        <v>318296</v>
      </c>
    </row>
    <row r="161" customFormat="false" ht="15.75" hidden="false" customHeight="false" outlineLevel="0" collapsed="false">
      <c r="A161" s="29" t="n">
        <v>36720</v>
      </c>
      <c r="B161" s="11" t="n">
        <v>36708</v>
      </c>
      <c r="C161" s="30" t="s">
        <v>18</v>
      </c>
      <c r="D161" s="30" t="s">
        <v>19</v>
      </c>
      <c r="F161" s="31" t="s">
        <v>21</v>
      </c>
      <c r="G161" s="32" t="n">
        <v>50000</v>
      </c>
      <c r="H161" s="32" t="n">
        <v>50000</v>
      </c>
      <c r="I161" s="33" t="n">
        <v>4.28</v>
      </c>
      <c r="J161" s="34" t="n">
        <f aca="false">IF(H161&gt;0,((H161*I161)*-1),((H161*I161)*-1))</f>
        <v>-214000</v>
      </c>
      <c r="K161" s="30" t="n">
        <v>318314</v>
      </c>
    </row>
    <row r="162" customFormat="false" ht="15.75" hidden="false" customHeight="false" outlineLevel="0" collapsed="false">
      <c r="A162" s="29" t="n">
        <v>36721</v>
      </c>
      <c r="B162" s="11" t="n">
        <v>36708</v>
      </c>
      <c r="C162" s="30" t="s">
        <v>18</v>
      </c>
      <c r="D162" s="30" t="s">
        <v>19</v>
      </c>
      <c r="F162" s="31" t="s">
        <v>21</v>
      </c>
      <c r="G162" s="32" t="n">
        <v>20000</v>
      </c>
      <c r="H162" s="32" t="n">
        <v>100000</v>
      </c>
      <c r="I162" s="33" t="n">
        <v>4.225</v>
      </c>
      <c r="J162" s="34" t="n">
        <f aca="false">IF(H162&gt;0,((H162*I162)*-1),((H162*I162)*-1))</f>
        <v>-422500</v>
      </c>
      <c r="K162" s="30" t="n">
        <v>319075</v>
      </c>
    </row>
    <row r="163" customFormat="false" ht="15.75" hidden="false" customHeight="false" outlineLevel="0" collapsed="false">
      <c r="A163" s="29" t="n">
        <v>36712</v>
      </c>
      <c r="B163" s="11" t="n">
        <v>36708</v>
      </c>
      <c r="C163" s="30" t="s">
        <v>18</v>
      </c>
      <c r="D163" s="30" t="s">
        <v>19</v>
      </c>
      <c r="F163" s="31" t="s">
        <v>21</v>
      </c>
      <c r="G163" s="32" t="n">
        <v>7832</v>
      </c>
      <c r="H163" s="32" t="n">
        <v>7832</v>
      </c>
      <c r="I163" s="33" t="n">
        <v>4.12</v>
      </c>
      <c r="J163" s="34" t="n">
        <f aca="false">IF(H163&gt;0,((H163*I163)*-1),((H163*I163)*-1))</f>
        <v>-32267.84</v>
      </c>
      <c r="K163" s="30" t="n">
        <v>319766</v>
      </c>
    </row>
    <row r="164" customFormat="false" ht="15.75" hidden="false" customHeight="false" outlineLevel="0" collapsed="false">
      <c r="A164" s="29" t="n">
        <v>36717</v>
      </c>
      <c r="B164" s="11" t="n">
        <v>36708</v>
      </c>
      <c r="C164" s="30" t="s">
        <v>18</v>
      </c>
      <c r="D164" s="30" t="s">
        <v>19</v>
      </c>
      <c r="F164" s="31" t="s">
        <v>21</v>
      </c>
      <c r="G164" s="32" t="n">
        <v>2111</v>
      </c>
      <c r="H164" s="32" t="n">
        <f aca="false">+G164*5</f>
        <v>10555</v>
      </c>
      <c r="I164" s="33" t="n">
        <v>4.325</v>
      </c>
      <c r="J164" s="34" t="n">
        <f aca="false">IF(H164&gt;0,((H164*I164)*-1),((H164*I164)*-1))</f>
        <v>-45650.375</v>
      </c>
      <c r="K164" s="30" t="n">
        <v>319766</v>
      </c>
    </row>
    <row r="165" customFormat="false" ht="15.75" hidden="false" customHeight="false" outlineLevel="0" collapsed="false">
      <c r="A165" s="29" t="n">
        <v>36708</v>
      </c>
      <c r="B165" s="11" t="n">
        <v>36708</v>
      </c>
      <c r="C165" s="30" t="s">
        <v>18</v>
      </c>
      <c r="D165" s="30" t="s">
        <v>19</v>
      </c>
      <c r="F165" s="31" t="s">
        <v>21</v>
      </c>
      <c r="G165" s="32" t="n">
        <v>3000</v>
      </c>
      <c r="H165" s="32" t="n">
        <v>15000</v>
      </c>
      <c r="I165" s="33" t="n">
        <v>4.33</v>
      </c>
      <c r="J165" s="34" t="n">
        <f aca="false">IF(H165&gt;0,((H165*I165)*-1),((H165*I165)*-1))</f>
        <v>-64950</v>
      </c>
      <c r="K165" s="30" t="n">
        <v>319766</v>
      </c>
    </row>
    <row r="166" customFormat="false" ht="15.75" hidden="false" customHeight="false" outlineLevel="0" collapsed="false">
      <c r="A166" s="29" t="n">
        <v>36708</v>
      </c>
      <c r="B166" s="11" t="n">
        <v>36708</v>
      </c>
      <c r="C166" s="30" t="s">
        <v>18</v>
      </c>
      <c r="D166" s="30" t="s">
        <v>19</v>
      </c>
      <c r="F166" s="31" t="s">
        <v>21</v>
      </c>
      <c r="G166" s="32" t="n">
        <v>15000</v>
      </c>
      <c r="H166" s="32" t="n">
        <v>15000</v>
      </c>
      <c r="I166" s="33" t="n">
        <v>4.23</v>
      </c>
      <c r="J166" s="34" t="n">
        <f aca="false">IF(H166&gt;0,((H166*I166)*-1),((H166*I166)*-1))</f>
        <v>-63450</v>
      </c>
      <c r="K166" s="30" t="n">
        <v>319766</v>
      </c>
    </row>
    <row r="167" customFormat="false" ht="15.75" hidden="false" customHeight="false" outlineLevel="0" collapsed="false">
      <c r="A167" s="29" t="n">
        <v>36724</v>
      </c>
      <c r="B167" s="11" t="n">
        <v>36708</v>
      </c>
      <c r="C167" s="30" t="s">
        <v>18</v>
      </c>
      <c r="D167" s="30" t="s">
        <v>19</v>
      </c>
      <c r="F167" s="31" t="s">
        <v>21</v>
      </c>
      <c r="G167" s="32" t="n">
        <v>15815</v>
      </c>
      <c r="H167" s="32" t="n">
        <v>15815</v>
      </c>
      <c r="I167" s="33" t="n">
        <v>3.9</v>
      </c>
      <c r="J167" s="34" t="n">
        <f aca="false">IF(H167&gt;0,((H167*I167)*-1),((H167*I167)*-1))</f>
        <v>-61678.5</v>
      </c>
      <c r="K167" s="30" t="n">
        <v>319766</v>
      </c>
    </row>
    <row r="168" customFormat="false" ht="15.75" hidden="false" customHeight="false" outlineLevel="0" collapsed="false">
      <c r="A168" s="29" t="n">
        <v>36713</v>
      </c>
      <c r="B168" s="11" t="n">
        <v>36708</v>
      </c>
      <c r="C168" s="30" t="s">
        <v>18</v>
      </c>
      <c r="D168" s="30" t="s">
        <v>19</v>
      </c>
      <c r="F168" s="31" t="s">
        <v>21</v>
      </c>
      <c r="G168" s="32" t="n">
        <v>20000</v>
      </c>
      <c r="H168" s="32" t="n">
        <v>20000</v>
      </c>
      <c r="I168" s="33" t="n">
        <v>3.965</v>
      </c>
      <c r="J168" s="34" t="n">
        <f aca="false">IF(H168&gt;0,((H168*I168)*-1),((H168*I168)*-1))</f>
        <v>-79300</v>
      </c>
      <c r="K168" s="30" t="n">
        <v>319766</v>
      </c>
    </row>
    <row r="169" customFormat="false" ht="15.75" hidden="false" customHeight="false" outlineLevel="0" collapsed="false">
      <c r="A169" s="29" t="n">
        <v>36714</v>
      </c>
      <c r="B169" s="11" t="n">
        <v>36708</v>
      </c>
      <c r="C169" s="30" t="s">
        <v>18</v>
      </c>
      <c r="D169" s="30" t="s">
        <v>19</v>
      </c>
      <c r="F169" s="31" t="s">
        <v>21</v>
      </c>
      <c r="G169" s="32" t="n">
        <v>20000</v>
      </c>
      <c r="H169" s="32" t="n">
        <v>20000</v>
      </c>
      <c r="I169" s="33" t="n">
        <v>3.565</v>
      </c>
      <c r="J169" s="34" t="n">
        <f aca="false">IF(H169&gt;0,((H169*I169)*-1),((H169*I169)*-1))</f>
        <v>-71300</v>
      </c>
      <c r="K169" s="30" t="n">
        <v>319766</v>
      </c>
    </row>
    <row r="170" customFormat="false" ht="15.75" hidden="false" customHeight="false" outlineLevel="0" collapsed="false">
      <c r="A170" s="29" t="n">
        <v>36715</v>
      </c>
      <c r="B170" s="11" t="n">
        <v>36708</v>
      </c>
      <c r="C170" s="30" t="s">
        <v>18</v>
      </c>
      <c r="D170" s="30" t="s">
        <v>19</v>
      </c>
      <c r="F170" s="31" t="s">
        <v>21</v>
      </c>
      <c r="G170" s="32" t="n">
        <v>20000</v>
      </c>
      <c r="H170" s="32" t="n">
        <v>20000</v>
      </c>
      <c r="I170" s="33" t="n">
        <v>3.52</v>
      </c>
      <c r="J170" s="34" t="n">
        <f aca="false">IF(H170&gt;0,((H170*I170)*-1),((H170*I170)*-1))</f>
        <v>-70400</v>
      </c>
      <c r="K170" s="30" t="n">
        <v>319766</v>
      </c>
    </row>
    <row r="171" customFormat="false" ht="15.75" hidden="false" customHeight="false" outlineLevel="0" collapsed="false">
      <c r="A171" s="29" t="n">
        <v>36718</v>
      </c>
      <c r="B171" s="11" t="n">
        <v>36708</v>
      </c>
      <c r="C171" s="30" t="s">
        <v>18</v>
      </c>
      <c r="D171" s="30" t="s">
        <v>19</v>
      </c>
      <c r="F171" s="31" t="s">
        <v>21</v>
      </c>
      <c r="G171" s="32" t="n">
        <v>5000</v>
      </c>
      <c r="H171" s="32" t="n">
        <f aca="false">+G171*5</f>
        <v>25000</v>
      </c>
      <c r="I171" s="33" t="n">
        <v>4.34</v>
      </c>
      <c r="J171" s="34" t="n">
        <f aca="false">IF(H171&gt;0,((H171*I171)*-1),((H171*I171)*-1))</f>
        <v>-108500</v>
      </c>
      <c r="K171" s="30" t="n">
        <v>319766</v>
      </c>
    </row>
    <row r="172" customFormat="false" ht="15.75" hidden="false" customHeight="false" outlineLevel="0" collapsed="false">
      <c r="A172" s="29" t="n">
        <v>36707</v>
      </c>
      <c r="B172" s="11" t="n">
        <v>36708</v>
      </c>
      <c r="C172" s="30" t="s">
        <v>18</v>
      </c>
      <c r="D172" s="30" t="s">
        <v>19</v>
      </c>
      <c r="F172" s="31" t="s">
        <v>21</v>
      </c>
      <c r="G172" s="32" t="n">
        <v>30000</v>
      </c>
      <c r="H172" s="32" t="n">
        <v>30000</v>
      </c>
      <c r="I172" s="33" t="n">
        <v>3.655</v>
      </c>
      <c r="J172" s="34" t="n">
        <f aca="false">IF(H172&gt;0,((H172*I172)*-1),((H172*I172)*-1))</f>
        <v>-109650</v>
      </c>
      <c r="K172" s="30" t="n">
        <v>319766</v>
      </c>
    </row>
    <row r="173" customFormat="false" ht="15.75" hidden="false" customHeight="false" outlineLevel="0" collapsed="false">
      <c r="A173" s="29" t="n">
        <v>36731</v>
      </c>
      <c r="B173" s="11" t="n">
        <v>36708</v>
      </c>
      <c r="C173" s="30" t="s">
        <v>18</v>
      </c>
      <c r="D173" s="30" t="s">
        <v>19</v>
      </c>
      <c r="F173" s="31" t="s">
        <v>21</v>
      </c>
      <c r="G173" s="32" t="n">
        <v>30000</v>
      </c>
      <c r="H173" s="32" t="n">
        <v>30000</v>
      </c>
      <c r="I173" s="33" t="n">
        <v>3.95</v>
      </c>
      <c r="J173" s="34" t="n">
        <f aca="false">IF(H173&gt;0,((H173*I173)*-1),((H173*I173)*-1))</f>
        <v>-118500</v>
      </c>
      <c r="K173" s="30" t="n">
        <v>319766</v>
      </c>
    </row>
    <row r="174" customFormat="false" ht="15.75" hidden="false" customHeight="false" outlineLevel="0" collapsed="false">
      <c r="A174" s="29" t="n">
        <v>36719</v>
      </c>
      <c r="B174" s="11" t="n">
        <v>36708</v>
      </c>
      <c r="C174" s="30" t="s">
        <v>18</v>
      </c>
      <c r="D174" s="30" t="s">
        <v>19</v>
      </c>
      <c r="F174" s="31" t="s">
        <v>21</v>
      </c>
      <c r="G174" s="32" t="n">
        <v>6053</v>
      </c>
      <c r="H174" s="32" t="n">
        <f aca="false">+G174*5</f>
        <v>30265</v>
      </c>
      <c r="I174" s="33" t="n">
        <v>4.335</v>
      </c>
      <c r="J174" s="34" t="n">
        <f aca="false">IF(H174&gt;0,((H174*I174)*-1),((H174*I174)*-1))</f>
        <v>-131198.775</v>
      </c>
      <c r="K174" s="30" t="n">
        <v>319766</v>
      </c>
    </row>
    <row r="175" customFormat="false" ht="15.75" hidden="false" customHeight="false" outlineLevel="0" collapsed="false">
      <c r="A175" s="29" t="n">
        <v>36727</v>
      </c>
      <c r="B175" s="11" t="n">
        <v>36708</v>
      </c>
      <c r="C175" s="30" t="s">
        <v>18</v>
      </c>
      <c r="D175" s="30" t="s">
        <v>19</v>
      </c>
      <c r="F175" s="31" t="s">
        <v>21</v>
      </c>
      <c r="G175" s="32" t="n">
        <v>119490</v>
      </c>
      <c r="H175" s="32" t="n">
        <v>119490</v>
      </c>
      <c r="I175" s="33" t="n">
        <v>3.93</v>
      </c>
      <c r="J175" s="34" t="n">
        <f aca="false">IF(H175&gt;0,((H175*I175)*-1),((H175*I175)*-1))</f>
        <v>-469595.7</v>
      </c>
      <c r="K175" s="30" t="n">
        <v>319766</v>
      </c>
    </row>
    <row r="176" customFormat="false" ht="15.75" hidden="false" customHeight="false" outlineLevel="0" collapsed="false">
      <c r="A176" s="29" t="n">
        <v>36732</v>
      </c>
      <c r="B176" s="11" t="n">
        <v>36708</v>
      </c>
      <c r="C176" s="30" t="s">
        <v>18</v>
      </c>
      <c r="D176" s="30" t="s">
        <v>19</v>
      </c>
      <c r="F176" s="31" t="s">
        <v>21</v>
      </c>
      <c r="G176" s="32" t="n">
        <v>10000</v>
      </c>
      <c r="H176" s="32" t="n">
        <v>10000</v>
      </c>
      <c r="I176" s="33" t="n">
        <v>4.02</v>
      </c>
      <c r="J176" s="34" t="n">
        <f aca="false">IF(H176&gt;0,((H176*I176)*-1),((H176*I176)*-1))</f>
        <v>-40200</v>
      </c>
      <c r="K176" s="30" t="n">
        <v>323046</v>
      </c>
    </row>
    <row r="177" customFormat="false" ht="15.75" hidden="false" customHeight="false" outlineLevel="0" collapsed="false">
      <c r="A177" s="29" t="n">
        <v>36732</v>
      </c>
      <c r="B177" s="11" t="n">
        <v>36708</v>
      </c>
      <c r="C177" s="30" t="s">
        <v>18</v>
      </c>
      <c r="D177" s="30" t="s">
        <v>19</v>
      </c>
      <c r="F177" s="31" t="s">
        <v>21</v>
      </c>
      <c r="G177" s="32" t="n">
        <v>10000</v>
      </c>
      <c r="H177" s="32" t="n">
        <v>10000</v>
      </c>
      <c r="I177" s="33" t="n">
        <v>4</v>
      </c>
      <c r="J177" s="34" t="n">
        <f aca="false">IF(H177&gt;0,((H177*I177)*-1),((H177*I177)*-1))</f>
        <v>-40000</v>
      </c>
      <c r="K177" s="30" t="n">
        <v>323123</v>
      </c>
    </row>
    <row r="178" customFormat="false" ht="15.75" hidden="false" customHeight="false" outlineLevel="0" collapsed="false">
      <c r="A178" s="29" t="n">
        <v>36708</v>
      </c>
      <c r="B178" s="11" t="n">
        <v>36708</v>
      </c>
      <c r="C178" s="30" t="s">
        <v>18</v>
      </c>
      <c r="D178" s="30" t="s">
        <v>19</v>
      </c>
      <c r="F178" s="31" t="s">
        <v>21</v>
      </c>
      <c r="G178" s="32" t="n">
        <v>30000</v>
      </c>
      <c r="H178" s="32" t="n">
        <v>30000</v>
      </c>
      <c r="I178" s="33" t="n">
        <v>3.905</v>
      </c>
      <c r="J178" s="34" t="n">
        <f aca="false">IF(H178&gt;0,((H178*I178)*-1),((H178*I178)*-1))</f>
        <v>-117150</v>
      </c>
      <c r="K178" s="30" t="n">
        <v>324366</v>
      </c>
    </row>
    <row r="179" customFormat="false" ht="15.75" hidden="false" customHeight="false" outlineLevel="0" collapsed="false">
      <c r="A179" s="29" t="n">
        <v>36709</v>
      </c>
      <c r="B179" s="11" t="n">
        <v>36708</v>
      </c>
      <c r="C179" s="30" t="s">
        <v>18</v>
      </c>
      <c r="D179" s="30" t="s">
        <v>19</v>
      </c>
      <c r="F179" s="31" t="s">
        <v>21</v>
      </c>
      <c r="G179" s="32" t="n">
        <v>30000</v>
      </c>
      <c r="H179" s="32" t="n">
        <v>30000</v>
      </c>
      <c r="I179" s="33" t="n">
        <v>3.92</v>
      </c>
      <c r="J179" s="34" t="n">
        <f aca="false">IF(H179&gt;0,((H179*I179)*-1),((H179*I179)*-1))</f>
        <v>-117600</v>
      </c>
      <c r="K179" s="30" t="n">
        <v>324640</v>
      </c>
    </row>
    <row r="180" customFormat="false" ht="15.75" hidden="false" customHeight="false" outlineLevel="0" collapsed="false">
      <c r="A180" s="29" t="n">
        <v>36710</v>
      </c>
      <c r="B180" s="11" t="n">
        <v>36708</v>
      </c>
      <c r="C180" s="30" t="s">
        <v>18</v>
      </c>
      <c r="D180" s="30" t="s">
        <v>19</v>
      </c>
      <c r="F180" s="31" t="s">
        <v>21</v>
      </c>
      <c r="G180" s="32" t="n">
        <v>30000</v>
      </c>
      <c r="H180" s="32" t="n">
        <v>30000</v>
      </c>
      <c r="I180" s="33" t="n">
        <v>3.91</v>
      </c>
      <c r="J180" s="34" t="n">
        <f aca="false">IF(H180&gt;0,((H180*I180)*-1),((H180*I180)*-1))</f>
        <v>-117300</v>
      </c>
      <c r="K180" s="30" t="n">
        <v>324802</v>
      </c>
    </row>
    <row r="181" customFormat="false" ht="15.75" hidden="false" customHeight="false" outlineLevel="0" collapsed="false">
      <c r="A181" s="29" t="n">
        <v>36732</v>
      </c>
      <c r="B181" s="11" t="n">
        <v>36708</v>
      </c>
      <c r="C181" s="30" t="s">
        <v>18</v>
      </c>
      <c r="D181" s="30" t="s">
        <v>19</v>
      </c>
      <c r="F181" s="31" t="s">
        <v>21</v>
      </c>
      <c r="G181" s="32" t="n">
        <v>10000</v>
      </c>
      <c r="H181" s="32" t="n">
        <v>10000</v>
      </c>
      <c r="I181" s="33" t="n">
        <v>4.09</v>
      </c>
      <c r="J181" s="34" t="n">
        <f aca="false">IF(H181&gt;0,((H181*I181)*-1),((H181*I181)*-1))</f>
        <v>-40900</v>
      </c>
      <c r="K181" s="30" t="n">
        <v>325714</v>
      </c>
    </row>
    <row r="182" customFormat="false" ht="15.75" hidden="false" customHeight="false" outlineLevel="0" collapsed="false">
      <c r="A182" s="29" t="n">
        <v>36732</v>
      </c>
      <c r="B182" s="11" t="n">
        <v>36708</v>
      </c>
      <c r="C182" s="30" t="s">
        <v>18</v>
      </c>
      <c r="D182" s="30" t="s">
        <v>19</v>
      </c>
      <c r="F182" s="31" t="s">
        <v>21</v>
      </c>
      <c r="G182" s="32" t="n">
        <v>10000</v>
      </c>
      <c r="H182" s="32" t="n">
        <v>10000</v>
      </c>
      <c r="I182" s="33" t="n">
        <v>4.115</v>
      </c>
      <c r="J182" s="34" t="n">
        <f aca="false">IF(H182&gt;0,((H182*I182)*-1),((H182*I182)*-1))</f>
        <v>-41150</v>
      </c>
      <c r="K182" s="30" t="n">
        <v>326061</v>
      </c>
    </row>
    <row r="183" customFormat="false" ht="15.75" hidden="false" customHeight="false" outlineLevel="0" collapsed="false">
      <c r="A183" s="29" t="n">
        <v>36732</v>
      </c>
      <c r="B183" s="11" t="n">
        <v>36708</v>
      </c>
      <c r="C183" s="30" t="s">
        <v>18</v>
      </c>
      <c r="D183" s="30" t="s">
        <v>19</v>
      </c>
      <c r="F183" s="31" t="s">
        <v>21</v>
      </c>
      <c r="G183" s="32" t="n">
        <v>10000</v>
      </c>
      <c r="H183" s="32" t="n">
        <v>10000</v>
      </c>
      <c r="I183" s="33" t="n">
        <v>4.11</v>
      </c>
      <c r="J183" s="34" t="n">
        <f aca="false">IF(H183&gt;0,((H183*I183)*-1),((H183*I183)*-1))</f>
        <v>-41100</v>
      </c>
      <c r="K183" s="30" t="n">
        <v>326115</v>
      </c>
    </row>
    <row r="184" customFormat="false" ht="15.75" hidden="false" customHeight="false" outlineLevel="0" collapsed="false">
      <c r="A184" s="29" t="n">
        <v>36718</v>
      </c>
      <c r="B184" s="11" t="n">
        <v>36708</v>
      </c>
      <c r="C184" s="30" t="s">
        <v>18</v>
      </c>
      <c r="D184" s="30" t="s">
        <v>19</v>
      </c>
      <c r="F184" s="31" t="s">
        <v>21</v>
      </c>
      <c r="G184" s="32" t="n">
        <v>4315</v>
      </c>
      <c r="H184" s="32" t="n">
        <v>4315</v>
      </c>
      <c r="I184" s="33" t="n">
        <v>4.11</v>
      </c>
      <c r="J184" s="34" t="n">
        <f aca="false">IF(H184&gt;0,((H184*I184)*-1),((H184*I184)*-1))</f>
        <v>-17734.65</v>
      </c>
      <c r="K184" s="30" t="n">
        <v>326315</v>
      </c>
    </row>
    <row r="185" customFormat="false" ht="15.75" hidden="false" customHeight="false" outlineLevel="0" collapsed="false">
      <c r="A185" s="29" t="n">
        <v>36706</v>
      </c>
      <c r="B185" s="11" t="n">
        <v>36708</v>
      </c>
      <c r="C185" s="30" t="s">
        <v>18</v>
      </c>
      <c r="D185" s="30" t="s">
        <v>19</v>
      </c>
      <c r="F185" s="31" t="s">
        <v>21</v>
      </c>
      <c r="G185" s="32" t="n">
        <v>10000</v>
      </c>
      <c r="H185" s="32" t="n">
        <v>10000</v>
      </c>
      <c r="I185" s="33" t="n">
        <v>4.1</v>
      </c>
      <c r="J185" s="34" t="n">
        <f aca="false">IF(H185&gt;0,((H185*I185)*-1),((H185*I185)*-1))</f>
        <v>-41000</v>
      </c>
      <c r="K185" s="30" t="n">
        <v>326429</v>
      </c>
    </row>
    <row r="186" customFormat="false" ht="15.75" hidden="false" customHeight="false" outlineLevel="0" collapsed="false">
      <c r="A186" s="29" t="n">
        <v>36717</v>
      </c>
      <c r="B186" s="11" t="n">
        <v>36708</v>
      </c>
      <c r="C186" s="30" t="s">
        <v>18</v>
      </c>
      <c r="D186" s="30" t="s">
        <v>19</v>
      </c>
      <c r="F186" s="31" t="s">
        <v>21</v>
      </c>
      <c r="G186" s="32" t="n">
        <v>5900</v>
      </c>
      <c r="H186" s="32" t="n">
        <v>5900</v>
      </c>
      <c r="I186" s="33" t="n">
        <v>4.11</v>
      </c>
      <c r="J186" s="34" t="n">
        <f aca="false">IF(H186&gt;0,((H186*I186)*-1),((H186*I186)*-1))</f>
        <v>-24249</v>
      </c>
      <c r="K186" s="30" t="n">
        <v>326513</v>
      </c>
    </row>
    <row r="187" customFormat="false" ht="15.75" hidden="false" customHeight="false" outlineLevel="0" collapsed="false">
      <c r="A187" s="29" t="n">
        <v>36732</v>
      </c>
      <c r="B187" s="11" t="n">
        <v>36708</v>
      </c>
      <c r="C187" s="30" t="s">
        <v>18</v>
      </c>
      <c r="D187" s="30" t="s">
        <v>19</v>
      </c>
      <c r="F187" s="31" t="s">
        <v>21</v>
      </c>
      <c r="G187" s="32" t="n">
        <v>10000</v>
      </c>
      <c r="H187" s="32" t="n">
        <v>10000</v>
      </c>
      <c r="I187" s="33" t="n">
        <v>4.085</v>
      </c>
      <c r="J187" s="34" t="n">
        <f aca="false">IF(H187&gt;0,((H187*I187)*-1),((H187*I187)*-1))</f>
        <v>-40850</v>
      </c>
      <c r="K187" s="30" t="n">
        <v>327109</v>
      </c>
    </row>
    <row r="188" customFormat="false" ht="15.75" hidden="false" customHeight="false" outlineLevel="0" collapsed="false">
      <c r="A188" s="29" t="n">
        <v>36732</v>
      </c>
      <c r="B188" s="11" t="n">
        <v>36708</v>
      </c>
      <c r="C188" s="30" t="s">
        <v>18</v>
      </c>
      <c r="D188" s="30" t="s">
        <v>19</v>
      </c>
      <c r="F188" s="31" t="s">
        <v>21</v>
      </c>
      <c r="G188" s="32" t="n">
        <v>10000</v>
      </c>
      <c r="H188" s="32" t="n">
        <v>10000</v>
      </c>
      <c r="I188" s="33" t="n">
        <v>4.095</v>
      </c>
      <c r="J188" s="34" t="n">
        <f aca="false">IF(H188&gt;0,((H188*I188)*-1),((H188*I188)*-1))</f>
        <v>-40950</v>
      </c>
      <c r="K188" s="30" t="n">
        <v>327282</v>
      </c>
    </row>
    <row r="189" customFormat="false" ht="15.75" hidden="false" customHeight="false" outlineLevel="0" collapsed="false">
      <c r="A189" s="29" t="n">
        <v>36732</v>
      </c>
      <c r="B189" s="11" t="n">
        <v>36708</v>
      </c>
      <c r="C189" s="30" t="s">
        <v>18</v>
      </c>
      <c r="D189" s="30" t="s">
        <v>19</v>
      </c>
      <c r="F189" s="31" t="s">
        <v>21</v>
      </c>
      <c r="G189" s="32" t="n">
        <v>10000</v>
      </c>
      <c r="H189" s="32" t="n">
        <v>10000</v>
      </c>
      <c r="I189" s="33" t="n">
        <v>4.11</v>
      </c>
      <c r="J189" s="34" t="n">
        <f aca="false">IF(H189&gt;0,((H189*I189)*-1),((H189*I189)*-1))</f>
        <v>-41100</v>
      </c>
      <c r="K189" s="30" t="n">
        <v>327344</v>
      </c>
    </row>
    <row r="190" customFormat="false" ht="15.75" hidden="false" customHeight="false" outlineLevel="0" collapsed="false">
      <c r="A190" s="29" t="n">
        <v>36732</v>
      </c>
      <c r="B190" s="11" t="n">
        <v>36708</v>
      </c>
      <c r="C190" s="30" t="s">
        <v>18</v>
      </c>
      <c r="D190" s="30" t="s">
        <v>19</v>
      </c>
      <c r="F190" s="31" t="s">
        <v>21</v>
      </c>
      <c r="G190" s="32" t="n">
        <v>10000</v>
      </c>
      <c r="H190" s="32" t="n">
        <v>10000</v>
      </c>
      <c r="I190" s="33" t="n">
        <v>4.1</v>
      </c>
      <c r="J190" s="34" t="n">
        <f aca="false">IF(H190&gt;0,((H190*I190)*-1),((H190*I190)*-1))</f>
        <v>-41000</v>
      </c>
      <c r="K190" s="30" t="n">
        <v>327440</v>
      </c>
    </row>
    <row r="191" customFormat="false" ht="15.75" hidden="false" customHeight="false" outlineLevel="0" collapsed="false">
      <c r="A191" s="29" t="n">
        <v>36732</v>
      </c>
      <c r="B191" s="11" t="n">
        <v>36708</v>
      </c>
      <c r="C191" s="30" t="s">
        <v>18</v>
      </c>
      <c r="D191" s="30" t="s">
        <v>19</v>
      </c>
      <c r="F191" s="31" t="s">
        <v>21</v>
      </c>
      <c r="G191" s="32" t="n">
        <v>10000</v>
      </c>
      <c r="H191" s="32" t="n">
        <v>10000</v>
      </c>
      <c r="I191" s="33" t="n">
        <v>4.115</v>
      </c>
      <c r="J191" s="34" t="n">
        <f aca="false">IF(H191&gt;0,((H191*I191)*-1),((H191*I191)*-1))</f>
        <v>-41150</v>
      </c>
      <c r="K191" s="30" t="n">
        <v>327494</v>
      </c>
    </row>
    <row r="192" customFormat="false" ht="15.75" hidden="false" customHeight="false" outlineLevel="0" collapsed="false">
      <c r="A192" s="29" t="n">
        <v>36732</v>
      </c>
      <c r="B192" s="11" t="n">
        <v>36708</v>
      </c>
      <c r="C192" s="30" t="s">
        <v>18</v>
      </c>
      <c r="D192" s="30" t="s">
        <v>19</v>
      </c>
      <c r="F192" s="31" t="s">
        <v>21</v>
      </c>
      <c r="G192" s="32" t="n">
        <v>10000</v>
      </c>
      <c r="H192" s="32" t="n">
        <v>10000</v>
      </c>
      <c r="I192" s="33" t="n">
        <v>4.13</v>
      </c>
      <c r="J192" s="34" t="n">
        <f aca="false">IF(H192&gt;0,((H192*I192)*-1),((H192*I192)*-1))</f>
        <v>-41300</v>
      </c>
      <c r="K192" s="30" t="n">
        <v>327505</v>
      </c>
    </row>
    <row r="193" customFormat="false" ht="15.75" hidden="false" customHeight="false" outlineLevel="0" collapsed="false">
      <c r="A193" s="29" t="n">
        <v>36732</v>
      </c>
      <c r="B193" s="11" t="n">
        <v>36708</v>
      </c>
      <c r="C193" s="30" t="s">
        <v>18</v>
      </c>
      <c r="D193" s="30" t="s">
        <v>19</v>
      </c>
      <c r="F193" s="31" t="s">
        <v>21</v>
      </c>
      <c r="G193" s="32" t="n">
        <v>10000</v>
      </c>
      <c r="H193" s="32" t="n">
        <v>10000</v>
      </c>
      <c r="I193" s="33" t="n">
        <v>4.13</v>
      </c>
      <c r="J193" s="34" t="n">
        <f aca="false">IF(H193&gt;0,((H193*I193)*-1),((H193*I193)*-1))</f>
        <v>-41300</v>
      </c>
      <c r="K193" s="30" t="n">
        <v>327598</v>
      </c>
    </row>
    <row r="194" customFormat="false" ht="15.75" hidden="false" customHeight="false" outlineLevel="0" collapsed="false">
      <c r="A194" s="29" t="n">
        <v>36732</v>
      </c>
      <c r="B194" s="11" t="n">
        <v>36708</v>
      </c>
      <c r="C194" s="30" t="s">
        <v>18</v>
      </c>
      <c r="D194" s="30" t="s">
        <v>19</v>
      </c>
      <c r="F194" s="31" t="s">
        <v>21</v>
      </c>
      <c r="G194" s="32" t="n">
        <v>10000</v>
      </c>
      <c r="H194" s="32" t="n">
        <v>10000</v>
      </c>
      <c r="I194" s="33" t="n">
        <v>4.115</v>
      </c>
      <c r="J194" s="34" t="n">
        <f aca="false">IF(H194&gt;0,((H194*I194)*-1),((H194*I194)*-1))</f>
        <v>-41150</v>
      </c>
      <c r="K194" s="30" t="n">
        <v>327706</v>
      </c>
    </row>
    <row r="195" customFormat="false" ht="15.75" hidden="false" customHeight="false" outlineLevel="0" collapsed="false">
      <c r="A195" s="29" t="n">
        <v>36732</v>
      </c>
      <c r="B195" s="11" t="n">
        <v>36708</v>
      </c>
      <c r="C195" s="30" t="s">
        <v>18</v>
      </c>
      <c r="D195" s="30" t="s">
        <v>19</v>
      </c>
      <c r="F195" s="31" t="s">
        <v>21</v>
      </c>
      <c r="G195" s="32" t="n">
        <v>10000</v>
      </c>
      <c r="H195" s="32" t="n">
        <v>10000</v>
      </c>
      <c r="I195" s="33" t="n">
        <v>4.205</v>
      </c>
      <c r="J195" s="34" t="n">
        <f aca="false">IF(H195&gt;0,((H195*I195)*-1),((H195*I195)*-1))</f>
        <v>-42050</v>
      </c>
      <c r="K195" s="30" t="n">
        <v>328098</v>
      </c>
    </row>
    <row r="196" customFormat="false" ht="15.75" hidden="false" customHeight="false" outlineLevel="0" collapsed="false">
      <c r="A196" s="29" t="n">
        <v>36732</v>
      </c>
      <c r="B196" s="11" t="n">
        <v>36708</v>
      </c>
      <c r="C196" s="30" t="s">
        <v>18</v>
      </c>
      <c r="D196" s="30" t="s">
        <v>19</v>
      </c>
      <c r="F196" s="31" t="s">
        <v>21</v>
      </c>
      <c r="G196" s="32" t="n">
        <v>10000</v>
      </c>
      <c r="H196" s="32" t="n">
        <v>10000</v>
      </c>
      <c r="I196" s="33" t="n">
        <v>4.225</v>
      </c>
      <c r="J196" s="34" t="n">
        <f aca="false">IF(H196&gt;0,((H196*I196)*-1),((H196*I196)*-1))</f>
        <v>-42250</v>
      </c>
      <c r="K196" s="30" t="n">
        <v>328185</v>
      </c>
    </row>
    <row r="197" customFormat="false" ht="15.75" hidden="false" customHeight="false" outlineLevel="0" collapsed="false">
      <c r="A197" s="29" t="n">
        <v>36719</v>
      </c>
      <c r="B197" s="11" t="n">
        <v>36708</v>
      </c>
      <c r="C197" s="30" t="s">
        <v>18</v>
      </c>
      <c r="D197" s="30" t="s">
        <v>19</v>
      </c>
      <c r="F197" s="31" t="s">
        <v>21</v>
      </c>
      <c r="G197" s="32" t="n">
        <v>5487</v>
      </c>
      <c r="H197" s="32" t="n">
        <v>5487</v>
      </c>
      <c r="I197" s="33" t="n">
        <v>4.225</v>
      </c>
      <c r="J197" s="34" t="n">
        <f aca="false">IF(H197&gt;0,((H197*I197)*-1),((H197*I197)*-1))</f>
        <v>-23182.575</v>
      </c>
      <c r="K197" s="30" t="n">
        <v>328253</v>
      </c>
    </row>
    <row r="198" customFormat="false" ht="15.75" hidden="false" customHeight="false" outlineLevel="0" collapsed="false">
      <c r="A198" s="29" t="n">
        <v>36732</v>
      </c>
      <c r="B198" s="11" t="n">
        <v>36708</v>
      </c>
      <c r="C198" s="30" t="s">
        <v>18</v>
      </c>
      <c r="D198" s="30" t="s">
        <v>19</v>
      </c>
      <c r="F198" s="31" t="s">
        <v>21</v>
      </c>
      <c r="G198" s="32" t="n">
        <v>10000</v>
      </c>
      <c r="H198" s="32" t="n">
        <v>10000</v>
      </c>
      <c r="I198" s="33" t="n">
        <v>4.22</v>
      </c>
      <c r="J198" s="34" t="n">
        <f aca="false">IF(H198&gt;0,((H198*I198)*-1),((H198*I198)*-1))</f>
        <v>-42200</v>
      </c>
      <c r="K198" s="30" t="n">
        <v>328365</v>
      </c>
    </row>
    <row r="199" customFormat="false" ht="15.75" hidden="false" customHeight="false" outlineLevel="0" collapsed="false">
      <c r="A199" s="29" t="n">
        <v>36732</v>
      </c>
      <c r="B199" s="11" t="n">
        <v>36708</v>
      </c>
      <c r="C199" s="30" t="s">
        <v>18</v>
      </c>
      <c r="D199" s="30" t="s">
        <v>19</v>
      </c>
      <c r="F199" s="31" t="s">
        <v>21</v>
      </c>
      <c r="G199" s="32" t="n">
        <v>10000</v>
      </c>
      <c r="H199" s="32" t="n">
        <v>10000</v>
      </c>
      <c r="I199" s="33" t="n">
        <v>4.245</v>
      </c>
      <c r="J199" s="34" t="n">
        <f aca="false">IF(H199&gt;0,((H199*I199)*-1),((H199*I199)*-1))</f>
        <v>-42450</v>
      </c>
      <c r="K199" s="30" t="n">
        <v>328425</v>
      </c>
    </row>
    <row r="200" customFormat="false" ht="15.75" hidden="false" customHeight="false" outlineLevel="0" collapsed="false">
      <c r="A200" s="29" t="n">
        <v>36732</v>
      </c>
      <c r="B200" s="11" t="n">
        <v>36708</v>
      </c>
      <c r="C200" s="30" t="s">
        <v>18</v>
      </c>
      <c r="D200" s="30" t="s">
        <v>19</v>
      </c>
      <c r="F200" s="31" t="s">
        <v>21</v>
      </c>
      <c r="G200" s="32" t="n">
        <v>10000</v>
      </c>
      <c r="H200" s="32" t="n">
        <v>10000</v>
      </c>
      <c r="I200" s="33" t="n">
        <v>4.23</v>
      </c>
      <c r="J200" s="34" t="n">
        <f aca="false">IF(H200&gt;0,((H200*I200)*-1),((H200*I200)*-1))</f>
        <v>-42300</v>
      </c>
      <c r="K200" s="30" t="n">
        <v>328552</v>
      </c>
    </row>
    <row r="201" customFormat="false" ht="15.75" hidden="false" customHeight="false" outlineLevel="0" collapsed="false">
      <c r="A201" s="29" t="n">
        <v>36732</v>
      </c>
      <c r="B201" s="11" t="n">
        <v>36708</v>
      </c>
      <c r="C201" s="30" t="s">
        <v>18</v>
      </c>
      <c r="D201" s="30" t="s">
        <v>19</v>
      </c>
      <c r="F201" s="31" t="s">
        <v>21</v>
      </c>
      <c r="G201" s="32" t="n">
        <v>10000</v>
      </c>
      <c r="H201" s="32" t="n">
        <v>10000</v>
      </c>
      <c r="I201" s="33" t="n">
        <v>4.24</v>
      </c>
      <c r="J201" s="34" t="n">
        <f aca="false">IF(H201&gt;0,((H201*I201)*-1),((H201*I201)*-1))</f>
        <v>-42400</v>
      </c>
      <c r="K201" s="30" t="n">
        <v>328640</v>
      </c>
    </row>
    <row r="202" customFormat="false" ht="15.75" hidden="false" customHeight="false" outlineLevel="0" collapsed="false">
      <c r="A202" s="29" t="n">
        <v>36712</v>
      </c>
      <c r="B202" s="11" t="n">
        <v>36708</v>
      </c>
      <c r="C202" s="30" t="s">
        <v>18</v>
      </c>
      <c r="D202" s="30" t="s">
        <v>19</v>
      </c>
      <c r="F202" s="31" t="s">
        <v>21</v>
      </c>
      <c r="G202" s="32" t="n">
        <v>30000</v>
      </c>
      <c r="H202" s="32" t="n">
        <v>30000</v>
      </c>
      <c r="I202" s="33" t="n">
        <v>4.095</v>
      </c>
      <c r="J202" s="34" t="n">
        <f aca="false">IF(H202&gt;0,((H202*I202)*-1),((H202*I202)*-1))</f>
        <v>-122850</v>
      </c>
      <c r="K202" s="30" t="n">
        <v>331260</v>
      </c>
    </row>
    <row r="203" customFormat="false" ht="15.75" hidden="false" customHeight="false" outlineLevel="0" collapsed="false">
      <c r="A203" s="29" t="n">
        <v>36713</v>
      </c>
      <c r="B203" s="11" t="n">
        <v>36708</v>
      </c>
      <c r="C203" s="30" t="s">
        <v>18</v>
      </c>
      <c r="D203" s="30" t="s">
        <v>19</v>
      </c>
      <c r="F203" s="31" t="s">
        <v>21</v>
      </c>
      <c r="G203" s="32" t="n">
        <v>30000</v>
      </c>
      <c r="H203" s="32" t="n">
        <v>30000</v>
      </c>
      <c r="I203" s="33" t="n">
        <v>4.12</v>
      </c>
      <c r="J203" s="34" t="n">
        <f aca="false">IF(H203&gt;0,((H203*I203)*-1),((H203*I203)*-1))</f>
        <v>-123600</v>
      </c>
      <c r="K203" s="30" t="n">
        <v>331375</v>
      </c>
    </row>
    <row r="204" customFormat="false" ht="15.75" hidden="false" customHeight="false" outlineLevel="0" collapsed="false">
      <c r="A204" s="29" t="n">
        <v>36714</v>
      </c>
      <c r="B204" s="11" t="n">
        <v>36708</v>
      </c>
      <c r="C204" s="30" t="s">
        <v>18</v>
      </c>
      <c r="D204" s="30" t="s">
        <v>19</v>
      </c>
      <c r="F204" s="31" t="s">
        <v>21</v>
      </c>
      <c r="G204" s="32" t="n">
        <v>30000</v>
      </c>
      <c r="H204" s="32" t="n">
        <v>30000</v>
      </c>
      <c r="I204" s="33" t="n">
        <v>4.105</v>
      </c>
      <c r="J204" s="34" t="n">
        <f aca="false">IF(H204&gt;0,((H204*I204)*-1),((H204*I204)*-1))</f>
        <v>-123150</v>
      </c>
      <c r="K204" s="30" t="n">
        <v>331582</v>
      </c>
    </row>
    <row r="205" customFormat="false" ht="15.75" hidden="false" customHeight="false" outlineLevel="0" collapsed="false">
      <c r="A205" s="29" t="n">
        <v>36715</v>
      </c>
      <c r="B205" s="11" t="n">
        <v>36708</v>
      </c>
      <c r="C205" s="30" t="s">
        <v>18</v>
      </c>
      <c r="D205" s="30" t="s">
        <v>19</v>
      </c>
      <c r="F205" s="31" t="s">
        <v>21</v>
      </c>
      <c r="G205" s="32" t="n">
        <v>30000</v>
      </c>
      <c r="H205" s="32" t="n">
        <v>30000</v>
      </c>
      <c r="I205" s="33" t="n">
        <v>4.11</v>
      </c>
      <c r="J205" s="34" t="n">
        <f aca="false">IF(H205&gt;0,((H205*I205)*-1),((H205*I205)*-1))</f>
        <v>-123300</v>
      </c>
      <c r="K205" s="30" t="n">
        <v>331606</v>
      </c>
    </row>
    <row r="206" customFormat="false" ht="15.75" hidden="false" customHeight="false" outlineLevel="0" collapsed="false">
      <c r="A206" s="29" t="n">
        <v>36711</v>
      </c>
      <c r="B206" s="11" t="n">
        <v>36708</v>
      </c>
      <c r="C206" s="30" t="s">
        <v>18</v>
      </c>
      <c r="D206" s="30" t="s">
        <v>19</v>
      </c>
      <c r="F206" s="31" t="s">
        <v>21</v>
      </c>
      <c r="G206" s="32" t="n">
        <v>30000</v>
      </c>
      <c r="H206" s="32" t="n">
        <v>30000</v>
      </c>
      <c r="I206" s="33" t="n">
        <v>4.08</v>
      </c>
      <c r="J206" s="34" t="n">
        <f aca="false">IF(H206&gt;0,((H206*I206)*-1),((H206*I206)*-1))</f>
        <v>-122400</v>
      </c>
      <c r="K206" s="30" t="n">
        <v>331140</v>
      </c>
    </row>
    <row r="207" customFormat="false" ht="15.75" hidden="false" customHeight="false" outlineLevel="0" collapsed="false">
      <c r="A207" s="29" t="n">
        <v>36732</v>
      </c>
      <c r="B207" s="11" t="n">
        <v>36708</v>
      </c>
      <c r="C207" s="30" t="s">
        <v>18</v>
      </c>
      <c r="D207" s="30" t="s">
        <v>19</v>
      </c>
      <c r="F207" s="31" t="s">
        <v>21</v>
      </c>
      <c r="G207" s="32" t="n">
        <v>10000</v>
      </c>
      <c r="H207" s="32" t="n">
        <v>10000</v>
      </c>
      <c r="I207" s="33" t="n">
        <v>3.985</v>
      </c>
      <c r="J207" s="34" t="n">
        <f aca="false">IF(H207&gt;0,((H207*I207)*-1),((H207*I207)*-1))</f>
        <v>-39850</v>
      </c>
      <c r="K207" s="30" t="n">
        <v>335952</v>
      </c>
    </row>
    <row r="208" customFormat="false" ht="15.75" hidden="false" customHeight="false" outlineLevel="0" collapsed="false">
      <c r="A208" s="29" t="n">
        <v>36732</v>
      </c>
      <c r="B208" s="11" t="n">
        <v>36708</v>
      </c>
      <c r="C208" s="30" t="s">
        <v>18</v>
      </c>
      <c r="D208" s="30" t="s">
        <v>19</v>
      </c>
      <c r="F208" s="31" t="s">
        <v>21</v>
      </c>
      <c r="G208" s="32" t="n">
        <v>10000</v>
      </c>
      <c r="H208" s="32" t="n">
        <v>10000</v>
      </c>
      <c r="I208" s="33" t="n">
        <v>3.995</v>
      </c>
      <c r="J208" s="34" t="n">
        <f aca="false">IF(H208&gt;0,((H208*I208)*-1),((H208*I208)*-1))</f>
        <v>-39950</v>
      </c>
      <c r="K208" s="30" t="n">
        <v>335992</v>
      </c>
    </row>
    <row r="209" customFormat="false" ht="15.75" hidden="false" customHeight="false" outlineLevel="0" collapsed="false">
      <c r="A209" s="29" t="n">
        <v>36716</v>
      </c>
      <c r="B209" s="11" t="n">
        <v>36708</v>
      </c>
      <c r="C209" s="30" t="s">
        <v>18</v>
      </c>
      <c r="D209" s="30" t="s">
        <v>19</v>
      </c>
      <c r="F209" s="31" t="s">
        <v>21</v>
      </c>
      <c r="G209" s="32" t="n">
        <v>30000</v>
      </c>
      <c r="H209" s="32" t="n">
        <v>30000</v>
      </c>
      <c r="I209" s="33" t="n">
        <v>3.815</v>
      </c>
      <c r="J209" s="34" t="n">
        <f aca="false">IF(H209&gt;0,((H209*I209)*-1),((H209*I209)*-1))</f>
        <v>-114450</v>
      </c>
      <c r="K209" s="30" t="n">
        <v>338950</v>
      </c>
    </row>
    <row r="210" customFormat="false" ht="15.75" hidden="false" customHeight="false" outlineLevel="0" collapsed="false">
      <c r="A210" s="29" t="n">
        <v>36717</v>
      </c>
      <c r="B210" s="11" t="n">
        <v>36708</v>
      </c>
      <c r="C210" s="30" t="s">
        <v>18</v>
      </c>
      <c r="D210" s="30" t="s">
        <v>19</v>
      </c>
      <c r="F210" s="31" t="s">
        <v>21</v>
      </c>
      <c r="G210" s="32" t="n">
        <v>30000</v>
      </c>
      <c r="H210" s="32" t="n">
        <v>30000</v>
      </c>
      <c r="I210" s="33" t="n">
        <v>3.81</v>
      </c>
      <c r="J210" s="34" t="n">
        <f aca="false">IF(H210&gt;0,((H210*I210)*-1),((H210*I210)*-1))</f>
        <v>-114300</v>
      </c>
      <c r="K210" s="30" t="n">
        <v>339174</v>
      </c>
    </row>
    <row r="211" customFormat="false" ht="15.75" hidden="false" customHeight="false" outlineLevel="0" collapsed="false">
      <c r="A211" s="29" t="n">
        <v>36718</v>
      </c>
      <c r="B211" s="11" t="n">
        <v>36708</v>
      </c>
      <c r="C211" s="30" t="s">
        <v>18</v>
      </c>
      <c r="D211" s="30" t="s">
        <v>19</v>
      </c>
      <c r="F211" s="31" t="s">
        <v>21</v>
      </c>
      <c r="G211" s="32" t="n">
        <v>30000</v>
      </c>
      <c r="H211" s="32" t="n">
        <v>30000</v>
      </c>
      <c r="I211" s="33" t="n">
        <v>3.82</v>
      </c>
      <c r="J211" s="34" t="n">
        <f aca="false">IF(H211&gt;0,((H211*I211)*-1),((H211*I211)*-1))</f>
        <v>-114600</v>
      </c>
      <c r="K211" s="30" t="n">
        <v>339181</v>
      </c>
    </row>
    <row r="212" customFormat="false" ht="15.75" hidden="false" customHeight="false" outlineLevel="0" collapsed="false">
      <c r="A212" s="29" t="n">
        <v>36719</v>
      </c>
      <c r="B212" s="11" t="n">
        <v>36708</v>
      </c>
      <c r="C212" s="30" t="s">
        <v>18</v>
      </c>
      <c r="D212" s="30" t="s">
        <v>19</v>
      </c>
      <c r="F212" s="31" t="s">
        <v>21</v>
      </c>
      <c r="G212" s="32" t="n">
        <v>30000</v>
      </c>
      <c r="H212" s="32" t="n">
        <v>30000</v>
      </c>
      <c r="I212" s="33" t="n">
        <v>3.84</v>
      </c>
      <c r="J212" s="34" t="n">
        <f aca="false">IF(H212&gt;0,((H212*I212)*-1),((H212*I212)*-1))</f>
        <v>-115200</v>
      </c>
      <c r="K212" s="30" t="n">
        <v>339207</v>
      </c>
    </row>
    <row r="213" customFormat="false" ht="15.75" hidden="false" customHeight="false" outlineLevel="0" collapsed="false">
      <c r="A213" s="29" t="n">
        <v>36720</v>
      </c>
      <c r="B213" s="11" t="n">
        <v>36708</v>
      </c>
      <c r="C213" s="30" t="s">
        <v>18</v>
      </c>
      <c r="D213" s="30" t="s">
        <v>19</v>
      </c>
      <c r="F213" s="31" t="s">
        <v>21</v>
      </c>
      <c r="G213" s="32" t="n">
        <v>30000</v>
      </c>
      <c r="H213" s="32" t="n">
        <v>30000</v>
      </c>
      <c r="I213" s="33" t="n">
        <v>3.83</v>
      </c>
      <c r="J213" s="34" t="n">
        <f aca="false">IF(H213&gt;0,((H213*I213)*-1),((H213*I213)*-1))</f>
        <v>-114900</v>
      </c>
      <c r="K213" s="37" t="n">
        <v>339310</v>
      </c>
    </row>
    <row r="214" customFormat="false" ht="15.75" hidden="false" customHeight="false" outlineLevel="0" collapsed="false">
      <c r="A214" s="29" t="n">
        <v>36721</v>
      </c>
      <c r="B214" s="11" t="n">
        <v>36708</v>
      </c>
      <c r="C214" s="30" t="s">
        <v>18</v>
      </c>
      <c r="D214" s="30" t="s">
        <v>19</v>
      </c>
      <c r="F214" s="31" t="s">
        <v>21</v>
      </c>
      <c r="G214" s="32" t="n">
        <v>30000</v>
      </c>
      <c r="H214" s="32" t="n">
        <v>30000</v>
      </c>
      <c r="I214" s="33" t="n">
        <v>3.83</v>
      </c>
      <c r="J214" s="34" t="n">
        <f aca="false">IF(H214&gt;0,((H214*I214)*-1),((H214*I214)*-1))</f>
        <v>-114900</v>
      </c>
      <c r="K214" s="37" t="n">
        <v>339366</v>
      </c>
    </row>
    <row r="215" customFormat="false" ht="15.75" hidden="false" customHeight="false" outlineLevel="0" collapsed="false">
      <c r="A215" s="29" t="n">
        <v>36722</v>
      </c>
      <c r="B215" s="11" t="n">
        <v>36708</v>
      </c>
      <c r="C215" s="30" t="s">
        <v>18</v>
      </c>
      <c r="D215" s="30" t="s">
        <v>19</v>
      </c>
      <c r="F215" s="31" t="s">
        <v>21</v>
      </c>
      <c r="G215" s="32" t="n">
        <v>30000</v>
      </c>
      <c r="H215" s="32" t="n">
        <v>30000</v>
      </c>
      <c r="I215" s="33" t="n">
        <v>3.83</v>
      </c>
      <c r="J215" s="34" t="n">
        <f aca="false">IF(H215&gt;0,((H215*I215)*-1),((H215*I215)*-1))</f>
        <v>-114900</v>
      </c>
      <c r="K215" s="37" t="n">
        <v>339396</v>
      </c>
    </row>
    <row r="216" customFormat="false" ht="15.75" hidden="false" customHeight="false" outlineLevel="0" collapsed="false">
      <c r="A216" s="29" t="n">
        <v>36723</v>
      </c>
      <c r="B216" s="11" t="n">
        <v>36708</v>
      </c>
      <c r="C216" s="30" t="s">
        <v>18</v>
      </c>
      <c r="D216" s="30" t="s">
        <v>19</v>
      </c>
      <c r="F216" s="31" t="s">
        <v>21</v>
      </c>
      <c r="G216" s="32" t="n">
        <v>30000</v>
      </c>
      <c r="H216" s="32" t="n">
        <v>30000</v>
      </c>
      <c r="I216" s="33" t="n">
        <v>3.85</v>
      </c>
      <c r="J216" s="34" t="n">
        <f aca="false">IF(H216&gt;0,((H216*I216)*-1),((H216*I216)*-1))</f>
        <v>-115500</v>
      </c>
      <c r="K216" s="37" t="n">
        <v>339425</v>
      </c>
    </row>
    <row r="217" customFormat="false" ht="15.75" hidden="false" customHeight="false" outlineLevel="0" collapsed="false">
      <c r="A217" s="29" t="n">
        <v>36709</v>
      </c>
      <c r="B217" s="11" t="n">
        <v>36708</v>
      </c>
      <c r="C217" s="30" t="s">
        <v>18</v>
      </c>
      <c r="D217" s="30" t="s">
        <v>19</v>
      </c>
      <c r="F217" s="31" t="s">
        <v>21</v>
      </c>
      <c r="G217" s="32" t="n">
        <v>487</v>
      </c>
      <c r="H217" s="32" t="n">
        <v>1461</v>
      </c>
      <c r="I217" s="33" t="n">
        <v>3.855</v>
      </c>
      <c r="J217" s="34" t="n">
        <f aca="false">IF(H217&gt;0,((H217*I217)*-1),((H217*I217)*-1))</f>
        <v>-5632.155</v>
      </c>
      <c r="K217" s="30" t="n">
        <v>339573</v>
      </c>
    </row>
    <row r="218" customFormat="false" ht="15.75" hidden="false" customHeight="false" outlineLevel="0" collapsed="false">
      <c r="A218" s="29" t="n">
        <v>36732</v>
      </c>
      <c r="B218" s="11" t="n">
        <v>36708</v>
      </c>
      <c r="C218" s="30" t="s">
        <v>18</v>
      </c>
      <c r="D218" s="30" t="s">
        <v>19</v>
      </c>
      <c r="F218" s="31" t="s">
        <v>21</v>
      </c>
      <c r="G218" s="32" t="n">
        <v>10000</v>
      </c>
      <c r="H218" s="32" t="n">
        <v>10000</v>
      </c>
      <c r="I218" s="33" t="n">
        <v>3.67</v>
      </c>
      <c r="J218" s="34" t="n">
        <f aca="false">IF(H218&gt;0,((H218*I218)*-1),((H218*I218)*-1))</f>
        <v>-36700</v>
      </c>
      <c r="K218" s="30" t="n">
        <v>340968</v>
      </c>
    </row>
    <row r="219" customFormat="false" ht="15.75" hidden="false" customHeight="false" outlineLevel="0" collapsed="false">
      <c r="A219" s="29" t="n">
        <v>36732</v>
      </c>
      <c r="B219" s="11" t="n">
        <v>36708</v>
      </c>
      <c r="C219" s="30" t="s">
        <v>18</v>
      </c>
      <c r="D219" s="30" t="s">
        <v>19</v>
      </c>
      <c r="F219" s="31" t="s">
        <v>21</v>
      </c>
      <c r="G219" s="32" t="n">
        <v>10000</v>
      </c>
      <c r="H219" s="32" t="n">
        <v>10000</v>
      </c>
      <c r="I219" s="33" t="n">
        <v>3.675</v>
      </c>
      <c r="J219" s="34" t="n">
        <f aca="false">IF(H219&gt;0,((H219*I219)*-1),((H219*I219)*-1))</f>
        <v>-36750</v>
      </c>
      <c r="K219" s="30" t="n">
        <v>341004</v>
      </c>
    </row>
    <row r="220" customFormat="false" ht="15.75" hidden="false" customHeight="false" outlineLevel="0" collapsed="false">
      <c r="A220" s="29" t="n">
        <v>36732</v>
      </c>
      <c r="B220" s="11" t="n">
        <v>36708</v>
      </c>
      <c r="C220" s="30" t="s">
        <v>18</v>
      </c>
      <c r="D220" s="30" t="s">
        <v>19</v>
      </c>
      <c r="F220" s="31" t="s">
        <v>21</v>
      </c>
      <c r="G220" s="32" t="n">
        <v>10000</v>
      </c>
      <c r="H220" s="32" t="n">
        <v>10000</v>
      </c>
      <c r="I220" s="33" t="n">
        <v>3.66</v>
      </c>
      <c r="J220" s="34" t="n">
        <f aca="false">IF(H220&gt;0,((H220*I220)*-1),((H220*I220)*-1))</f>
        <v>-36600</v>
      </c>
      <c r="K220" s="30" t="n">
        <v>341167</v>
      </c>
    </row>
    <row r="221" customFormat="false" ht="15.75" hidden="false" customHeight="false" outlineLevel="0" collapsed="false">
      <c r="A221" s="29" t="n">
        <v>36732</v>
      </c>
      <c r="B221" s="11" t="n">
        <v>36708</v>
      </c>
      <c r="C221" s="30" t="s">
        <v>18</v>
      </c>
      <c r="D221" s="30" t="s">
        <v>19</v>
      </c>
      <c r="F221" s="31" t="s">
        <v>21</v>
      </c>
      <c r="G221" s="32" t="n">
        <v>10000</v>
      </c>
      <c r="H221" s="32" t="n">
        <v>10000</v>
      </c>
      <c r="I221" s="33" t="n">
        <v>3.645</v>
      </c>
      <c r="J221" s="34" t="n">
        <f aca="false">IF(H221&gt;0,((H221*I221)*-1),((H221*I221)*-1))</f>
        <v>-36450</v>
      </c>
      <c r="K221" s="30" t="n">
        <v>341279</v>
      </c>
    </row>
    <row r="222" customFormat="false" ht="15.75" hidden="false" customHeight="false" outlineLevel="0" collapsed="false">
      <c r="A222" s="29" t="n">
        <v>36732</v>
      </c>
      <c r="B222" s="11" t="n">
        <v>36708</v>
      </c>
      <c r="C222" s="30" t="s">
        <v>18</v>
      </c>
      <c r="D222" s="30" t="s">
        <v>19</v>
      </c>
      <c r="F222" s="31" t="s">
        <v>21</v>
      </c>
      <c r="G222" s="32" t="n">
        <v>10000</v>
      </c>
      <c r="H222" s="32" t="n">
        <v>10000</v>
      </c>
      <c r="I222" s="33" t="n">
        <v>3.65</v>
      </c>
      <c r="J222" s="34" t="n">
        <f aca="false">IF(H222&gt;0,((H222*I222)*-1),((H222*I222)*-1))</f>
        <v>-36500</v>
      </c>
      <c r="K222" s="30" t="n">
        <v>341640</v>
      </c>
    </row>
    <row r="223" customFormat="false" ht="15.75" hidden="false" customHeight="false" outlineLevel="0" collapsed="false">
      <c r="A223" s="29" t="n">
        <v>36732</v>
      </c>
      <c r="B223" s="11" t="n">
        <v>36708</v>
      </c>
      <c r="C223" s="30" t="s">
        <v>18</v>
      </c>
      <c r="D223" s="30" t="s">
        <v>19</v>
      </c>
      <c r="F223" s="31" t="s">
        <v>21</v>
      </c>
      <c r="G223" s="32" t="n">
        <v>10000</v>
      </c>
      <c r="H223" s="32" t="n">
        <v>10000</v>
      </c>
      <c r="I223" s="33" t="n">
        <v>3.555</v>
      </c>
      <c r="J223" s="34" t="n">
        <f aca="false">IF(H223&gt;0,((H223*I223)*-1),((H223*I223)*-1))</f>
        <v>-35550</v>
      </c>
      <c r="K223" s="30" t="n">
        <v>342236</v>
      </c>
    </row>
    <row r="224" customFormat="false" ht="15.75" hidden="false" customHeight="false" outlineLevel="0" collapsed="false">
      <c r="A224" s="29" t="n">
        <v>36732</v>
      </c>
      <c r="B224" s="11" t="n">
        <v>36708</v>
      </c>
      <c r="C224" s="30" t="s">
        <v>18</v>
      </c>
      <c r="D224" s="30" t="s">
        <v>19</v>
      </c>
      <c r="F224" s="31" t="s">
        <v>21</v>
      </c>
      <c r="G224" s="32" t="n">
        <v>10000</v>
      </c>
      <c r="H224" s="32" t="n">
        <v>10000</v>
      </c>
      <c r="I224" s="33" t="n">
        <v>3.555</v>
      </c>
      <c r="J224" s="34" t="n">
        <f aca="false">IF(H224&gt;0,((H224*I224)*-1),((H224*I224)*-1))</f>
        <v>-35550</v>
      </c>
      <c r="K224" s="30" t="n">
        <v>342337</v>
      </c>
    </row>
    <row r="225" customFormat="false" ht="15.75" hidden="false" customHeight="false" outlineLevel="0" collapsed="false">
      <c r="A225" s="29" t="n">
        <v>36732</v>
      </c>
      <c r="B225" s="11" t="n">
        <v>36708</v>
      </c>
      <c r="C225" s="30" t="s">
        <v>18</v>
      </c>
      <c r="D225" s="30" t="s">
        <v>19</v>
      </c>
      <c r="F225" s="31" t="s">
        <v>21</v>
      </c>
      <c r="G225" s="32" t="n">
        <v>10000</v>
      </c>
      <c r="H225" s="32" t="n">
        <v>10000</v>
      </c>
      <c r="I225" s="33" t="n">
        <v>3.545</v>
      </c>
      <c r="J225" s="34" t="n">
        <f aca="false">IF(H225&gt;0,((H225*I225)*-1),((H225*I225)*-1))</f>
        <v>-35450</v>
      </c>
      <c r="K225" s="30" t="n">
        <v>342433</v>
      </c>
    </row>
    <row r="226" customFormat="false" ht="15.75" hidden="false" customHeight="false" outlineLevel="0" collapsed="false">
      <c r="A226" s="29" t="n">
        <v>36732</v>
      </c>
      <c r="B226" s="11" t="n">
        <v>36708</v>
      </c>
      <c r="C226" s="30" t="s">
        <v>18</v>
      </c>
      <c r="D226" s="30" t="s">
        <v>19</v>
      </c>
      <c r="F226" s="31" t="s">
        <v>21</v>
      </c>
      <c r="G226" s="32" t="n">
        <v>10000</v>
      </c>
      <c r="H226" s="32" t="n">
        <v>10000</v>
      </c>
      <c r="I226" s="33" t="n">
        <v>3.55</v>
      </c>
      <c r="J226" s="34" t="n">
        <f aca="false">IF(H226&gt;0,((H226*I226)*-1),((H226*I226)*-1))</f>
        <v>-35500</v>
      </c>
      <c r="K226" s="30" t="n">
        <v>342814</v>
      </c>
    </row>
    <row r="227" customFormat="false" ht="15.75" hidden="false" customHeight="false" outlineLevel="0" collapsed="false">
      <c r="A227" s="29" t="n">
        <v>36732</v>
      </c>
      <c r="B227" s="11" t="n">
        <v>36708</v>
      </c>
      <c r="C227" s="30" t="s">
        <v>18</v>
      </c>
      <c r="D227" s="30" t="s">
        <v>19</v>
      </c>
      <c r="F227" s="31" t="s">
        <v>21</v>
      </c>
      <c r="G227" s="32" t="n">
        <v>10000</v>
      </c>
      <c r="H227" s="32" t="n">
        <v>10000</v>
      </c>
      <c r="I227" s="33" t="n">
        <v>3.565</v>
      </c>
      <c r="J227" s="34" t="n">
        <f aca="false">IF(H227&gt;0,((H227*I227)*-1),((H227*I227)*-1))</f>
        <v>-35650</v>
      </c>
      <c r="K227" s="30" t="n">
        <v>342881</v>
      </c>
    </row>
    <row r="228" customFormat="false" ht="15.75" hidden="false" customHeight="false" outlineLevel="0" collapsed="false">
      <c r="A228" s="29" t="n">
        <v>36732</v>
      </c>
      <c r="B228" s="11" t="n">
        <v>36708</v>
      </c>
      <c r="C228" s="30" t="s">
        <v>18</v>
      </c>
      <c r="D228" s="30" t="s">
        <v>19</v>
      </c>
      <c r="F228" s="31" t="s">
        <v>21</v>
      </c>
      <c r="G228" s="32" t="n">
        <v>10000</v>
      </c>
      <c r="H228" s="32" t="n">
        <v>10000</v>
      </c>
      <c r="I228" s="33" t="n">
        <v>3.59</v>
      </c>
      <c r="J228" s="34" t="n">
        <f aca="false">IF(H228&gt;0,((H228*I228)*-1),((H228*I228)*-1))</f>
        <v>-35900</v>
      </c>
      <c r="K228" s="30" t="n">
        <v>343012</v>
      </c>
    </row>
    <row r="229" customFormat="false" ht="15.75" hidden="false" customHeight="false" outlineLevel="0" collapsed="false">
      <c r="A229" s="29" t="n">
        <v>36732</v>
      </c>
      <c r="B229" s="11" t="n">
        <v>36708</v>
      </c>
      <c r="C229" s="30" t="s">
        <v>18</v>
      </c>
      <c r="D229" s="30" t="s">
        <v>19</v>
      </c>
      <c r="F229" s="31" t="s">
        <v>21</v>
      </c>
      <c r="G229" s="32" t="n">
        <v>10000</v>
      </c>
      <c r="H229" s="32" t="n">
        <v>10000</v>
      </c>
      <c r="I229" s="33" t="n">
        <v>3.56</v>
      </c>
      <c r="J229" s="34" t="n">
        <f aca="false">IF(H229&gt;0,((H229*I229)*-1),((H229*I229)*-1))</f>
        <v>-35600</v>
      </c>
      <c r="K229" s="30" t="n">
        <v>343759</v>
      </c>
    </row>
    <row r="230" customFormat="false" ht="15.75" hidden="false" customHeight="false" outlineLevel="0" collapsed="false">
      <c r="A230" s="29" t="n">
        <v>36732</v>
      </c>
      <c r="B230" s="11" t="n">
        <v>36708</v>
      </c>
      <c r="C230" s="30" t="s">
        <v>18</v>
      </c>
      <c r="D230" s="30" t="s">
        <v>19</v>
      </c>
      <c r="F230" s="31" t="s">
        <v>21</v>
      </c>
      <c r="G230" s="32" t="n">
        <v>10000</v>
      </c>
      <c r="H230" s="32" t="n">
        <v>10000</v>
      </c>
      <c r="I230" s="33" t="n">
        <v>3.525</v>
      </c>
      <c r="J230" s="34" t="n">
        <f aca="false">IF(H230&gt;0,((H230*I230)*-1),((H230*I230)*-1))</f>
        <v>-35250</v>
      </c>
      <c r="K230" s="30" t="n">
        <v>344246</v>
      </c>
    </row>
    <row r="231" customFormat="false" ht="15.75" hidden="false" customHeight="false" outlineLevel="0" collapsed="false">
      <c r="A231" s="29" t="n">
        <v>36732</v>
      </c>
      <c r="B231" s="11" t="n">
        <v>36708</v>
      </c>
      <c r="C231" s="30" t="s">
        <v>18</v>
      </c>
      <c r="D231" s="30" t="s">
        <v>19</v>
      </c>
      <c r="F231" s="31" t="s">
        <v>21</v>
      </c>
      <c r="G231" s="32" t="n">
        <v>10000</v>
      </c>
      <c r="H231" s="32" t="n">
        <v>10000</v>
      </c>
      <c r="I231" s="33" t="n">
        <v>3.535</v>
      </c>
      <c r="J231" s="34" t="n">
        <f aca="false">IF(H231&gt;0,((H231*I231)*-1),((H231*I231)*-1))</f>
        <v>-35350</v>
      </c>
      <c r="K231" s="30" t="n">
        <v>344274</v>
      </c>
    </row>
    <row r="232" customFormat="false" ht="15.75" hidden="false" customHeight="false" outlineLevel="0" collapsed="false">
      <c r="A232" s="29" t="n">
        <v>36732</v>
      </c>
      <c r="B232" s="11" t="n">
        <v>36708</v>
      </c>
      <c r="C232" s="30" t="s">
        <v>18</v>
      </c>
      <c r="D232" s="30" t="s">
        <v>19</v>
      </c>
      <c r="F232" s="31" t="s">
        <v>21</v>
      </c>
      <c r="G232" s="32" t="n">
        <v>10000</v>
      </c>
      <c r="H232" s="32" t="n">
        <v>10000</v>
      </c>
      <c r="I232" s="33" t="n">
        <v>3.545</v>
      </c>
      <c r="J232" s="34" t="n">
        <f aca="false">IF(H232&gt;0,((H232*I232)*-1),((H232*I232)*-1))</f>
        <v>-35450</v>
      </c>
      <c r="K232" s="30" t="n">
        <v>344287</v>
      </c>
    </row>
    <row r="233" customFormat="false" ht="15.75" hidden="false" customHeight="false" outlineLevel="0" collapsed="false">
      <c r="A233" s="29" t="n">
        <v>36732</v>
      </c>
      <c r="B233" s="11" t="n">
        <v>36708</v>
      </c>
      <c r="C233" s="30" t="s">
        <v>18</v>
      </c>
      <c r="D233" s="30" t="s">
        <v>19</v>
      </c>
      <c r="F233" s="31" t="s">
        <v>21</v>
      </c>
      <c r="G233" s="32" t="n">
        <v>10000</v>
      </c>
      <c r="H233" s="32" t="n">
        <v>10000</v>
      </c>
      <c r="I233" s="33" t="n">
        <v>3.56</v>
      </c>
      <c r="J233" s="34" t="n">
        <f aca="false">IF(H233&gt;0,((H233*I233)*-1),((H233*I233)*-1))</f>
        <v>-35600</v>
      </c>
      <c r="K233" s="30" t="n">
        <v>344437</v>
      </c>
    </row>
    <row r="234" customFormat="false" ht="15.75" hidden="false" customHeight="false" outlineLevel="0" collapsed="false">
      <c r="A234" s="29" t="n">
        <v>36732</v>
      </c>
      <c r="B234" s="11" t="n">
        <v>36708</v>
      </c>
      <c r="C234" s="30" t="s">
        <v>18</v>
      </c>
      <c r="D234" s="30" t="s">
        <v>19</v>
      </c>
      <c r="F234" s="31" t="s">
        <v>21</v>
      </c>
      <c r="G234" s="32" t="n">
        <v>10000</v>
      </c>
      <c r="H234" s="32" t="n">
        <v>10000</v>
      </c>
      <c r="I234" s="33" t="n">
        <v>3.58</v>
      </c>
      <c r="J234" s="34" t="n">
        <f aca="false">IF(H234&gt;0,((H234*I234)*-1),((H234*I234)*-1))</f>
        <v>-35800</v>
      </c>
      <c r="K234" s="30" t="n">
        <v>344485</v>
      </c>
    </row>
    <row r="235" customFormat="false" ht="15.75" hidden="false" customHeight="false" outlineLevel="0" collapsed="false">
      <c r="A235" s="29" t="n">
        <v>36732</v>
      </c>
      <c r="B235" s="11" t="n">
        <v>36708</v>
      </c>
      <c r="C235" s="30" t="s">
        <v>18</v>
      </c>
      <c r="D235" s="30" t="s">
        <v>19</v>
      </c>
      <c r="F235" s="31" t="s">
        <v>21</v>
      </c>
      <c r="G235" s="32" t="n">
        <v>10000</v>
      </c>
      <c r="H235" s="32" t="n">
        <v>10000</v>
      </c>
      <c r="I235" s="33" t="n">
        <v>3.58</v>
      </c>
      <c r="J235" s="34" t="n">
        <f aca="false">IF(H235&gt;0,((H235*I235)*-1),((H235*I235)*-1))</f>
        <v>-35800</v>
      </c>
      <c r="K235" s="30" t="n">
        <v>344518</v>
      </c>
    </row>
    <row r="236" customFormat="false" ht="15.75" hidden="false" customHeight="false" outlineLevel="0" collapsed="false">
      <c r="A236" s="29" t="n">
        <v>36732</v>
      </c>
      <c r="B236" s="11" t="n">
        <v>36708</v>
      </c>
      <c r="C236" s="30" t="s">
        <v>18</v>
      </c>
      <c r="D236" s="30" t="s">
        <v>19</v>
      </c>
      <c r="F236" s="31" t="s">
        <v>21</v>
      </c>
      <c r="G236" s="32" t="n">
        <v>10000</v>
      </c>
      <c r="H236" s="32" t="n">
        <v>10000</v>
      </c>
      <c r="I236" s="33" t="n">
        <v>3.725</v>
      </c>
      <c r="J236" s="34" t="n">
        <f aca="false">IF(H236&gt;0,((H236*I236)*-1),((H236*I236)*-1))</f>
        <v>-37250</v>
      </c>
      <c r="K236" s="30" t="n">
        <v>345713</v>
      </c>
    </row>
    <row r="237" customFormat="false" ht="15.75" hidden="false" customHeight="false" outlineLevel="0" collapsed="false">
      <c r="A237" s="29" t="n">
        <v>36732</v>
      </c>
      <c r="B237" s="11" t="n">
        <v>36708</v>
      </c>
      <c r="C237" s="30" t="s">
        <v>18</v>
      </c>
      <c r="D237" s="30" t="s">
        <v>19</v>
      </c>
      <c r="F237" s="31" t="s">
        <v>21</v>
      </c>
      <c r="G237" s="32" t="n">
        <v>10000</v>
      </c>
      <c r="H237" s="32" t="n">
        <v>10000</v>
      </c>
      <c r="I237" s="33" t="n">
        <v>3.71</v>
      </c>
      <c r="J237" s="34" t="n">
        <f aca="false">IF(H237&gt;0,((H237*I237)*-1),((H237*I237)*-1))</f>
        <v>-37100</v>
      </c>
      <c r="K237" s="30" t="n">
        <v>345977</v>
      </c>
    </row>
    <row r="238" customFormat="false" ht="15.75" hidden="false" customHeight="false" outlineLevel="0" collapsed="false">
      <c r="A238" s="29" t="n">
        <v>36732</v>
      </c>
      <c r="B238" s="11" t="n">
        <v>36708</v>
      </c>
      <c r="C238" s="30" t="s">
        <v>18</v>
      </c>
      <c r="D238" s="30" t="s">
        <v>19</v>
      </c>
      <c r="F238" s="31" t="s">
        <v>21</v>
      </c>
      <c r="G238" s="32" t="n">
        <v>10000</v>
      </c>
      <c r="H238" s="32" t="n">
        <v>10000</v>
      </c>
      <c r="I238" s="33" t="n">
        <v>3.725</v>
      </c>
      <c r="J238" s="34" t="n">
        <f aca="false">IF(H238&gt;0,((H238*I238)*-1),((H238*I238)*-1))</f>
        <v>-37250</v>
      </c>
      <c r="K238" s="30" t="n">
        <v>346074</v>
      </c>
    </row>
    <row r="239" customFormat="false" ht="15.75" hidden="false" customHeight="false" outlineLevel="0" collapsed="false">
      <c r="A239" s="29" t="n">
        <v>36732</v>
      </c>
      <c r="B239" s="11" t="n">
        <v>36708</v>
      </c>
      <c r="C239" s="30" t="s">
        <v>18</v>
      </c>
      <c r="D239" s="30" t="s">
        <v>19</v>
      </c>
      <c r="F239" s="31" t="s">
        <v>21</v>
      </c>
      <c r="G239" s="32" t="n">
        <v>10000</v>
      </c>
      <c r="H239" s="32" t="n">
        <v>10000</v>
      </c>
      <c r="I239" s="33" t="n">
        <v>3.72</v>
      </c>
      <c r="J239" s="34" t="n">
        <f aca="false">IF(H239&gt;0,((H239*I239)*-1),((H239*I239)*-1))</f>
        <v>-37200</v>
      </c>
      <c r="K239" s="30" t="n">
        <v>346190</v>
      </c>
    </row>
    <row r="240" customFormat="false" ht="15.75" hidden="false" customHeight="false" outlineLevel="0" collapsed="false">
      <c r="A240" s="29" t="n">
        <v>36716</v>
      </c>
      <c r="B240" s="11" t="n">
        <v>36708</v>
      </c>
      <c r="C240" s="30" t="s">
        <v>18</v>
      </c>
      <c r="D240" s="30" t="s">
        <v>19</v>
      </c>
      <c r="F240" s="31" t="s">
        <v>21</v>
      </c>
      <c r="G240" s="32" t="n">
        <v>20000</v>
      </c>
      <c r="H240" s="32" t="n">
        <v>20000</v>
      </c>
      <c r="I240" s="33" t="n">
        <v>3.73</v>
      </c>
      <c r="J240" s="34" t="n">
        <f aca="false">IF(H240&gt;0,((H240*I240)*-1),((H240*I240)*-1))</f>
        <v>-74600</v>
      </c>
      <c r="K240" s="30" t="n">
        <v>346275</v>
      </c>
    </row>
    <row r="241" customFormat="false" ht="15.75" hidden="false" customHeight="false" outlineLevel="0" collapsed="false">
      <c r="A241" s="29" t="n">
        <v>36732</v>
      </c>
      <c r="B241" s="11" t="n">
        <v>36708</v>
      </c>
      <c r="C241" s="30" t="s">
        <v>18</v>
      </c>
      <c r="D241" s="30" t="s">
        <v>19</v>
      </c>
      <c r="F241" s="31" t="s">
        <v>21</v>
      </c>
      <c r="G241" s="32" t="n">
        <v>10000</v>
      </c>
      <c r="H241" s="32" t="n">
        <v>10000</v>
      </c>
      <c r="I241" s="33" t="n">
        <v>3.73</v>
      </c>
      <c r="J241" s="34" t="n">
        <f aca="false">IF(H241&gt;0,((H241*I241)*-1),((H241*I241)*-1))</f>
        <v>-37300</v>
      </c>
      <c r="K241" s="30" t="n">
        <v>346627</v>
      </c>
    </row>
    <row r="242" customFormat="false" ht="15.75" hidden="false" customHeight="false" outlineLevel="0" collapsed="false">
      <c r="A242" s="29" t="n">
        <v>36724</v>
      </c>
      <c r="B242" s="11" t="n">
        <v>36708</v>
      </c>
      <c r="C242" s="30" t="s">
        <v>18</v>
      </c>
      <c r="D242" s="30" t="s">
        <v>19</v>
      </c>
      <c r="F242" s="31" t="s">
        <v>21</v>
      </c>
      <c r="G242" s="32" t="n">
        <v>30000</v>
      </c>
      <c r="H242" s="32" t="n">
        <v>30000</v>
      </c>
      <c r="I242" s="33" t="n">
        <v>3.83</v>
      </c>
      <c r="J242" s="34" t="n">
        <f aca="false">IF(H242&gt;0,((H242*I242)*-1),((H242*I242)*-1))</f>
        <v>-114900</v>
      </c>
      <c r="K242" s="37" t="n">
        <v>347572</v>
      </c>
    </row>
    <row r="243" customFormat="false" ht="15.75" hidden="false" customHeight="false" outlineLevel="0" collapsed="false">
      <c r="A243" s="29" t="n">
        <v>36725</v>
      </c>
      <c r="B243" s="11" t="n">
        <v>36708</v>
      </c>
      <c r="C243" s="30" t="s">
        <v>18</v>
      </c>
      <c r="D243" s="30" t="s">
        <v>19</v>
      </c>
      <c r="F243" s="31" t="s">
        <v>21</v>
      </c>
      <c r="G243" s="32" t="n">
        <v>30000</v>
      </c>
      <c r="H243" s="32" t="n">
        <v>30000</v>
      </c>
      <c r="I243" s="33" t="n">
        <v>3.84</v>
      </c>
      <c r="J243" s="34" t="n">
        <f aca="false">IF(H243&gt;0,((H243*I243)*-1),((H243*I243)*-1))</f>
        <v>-115200</v>
      </c>
      <c r="K243" s="37" t="n">
        <v>347612</v>
      </c>
    </row>
    <row r="244" customFormat="false" ht="15.75" hidden="false" customHeight="false" outlineLevel="0" collapsed="false">
      <c r="A244" s="29" t="n">
        <v>36726</v>
      </c>
      <c r="B244" s="11" t="n">
        <v>36708</v>
      </c>
      <c r="C244" s="30" t="s">
        <v>18</v>
      </c>
      <c r="D244" s="30" t="s">
        <v>19</v>
      </c>
      <c r="F244" s="31" t="s">
        <v>21</v>
      </c>
      <c r="G244" s="32" t="n">
        <v>30000</v>
      </c>
      <c r="H244" s="32" t="n">
        <v>30000</v>
      </c>
      <c r="I244" s="33" t="n">
        <v>3.85</v>
      </c>
      <c r="J244" s="34" t="n">
        <f aca="false">IF(H244&gt;0,((H244*I244)*-1),((H244*I244)*-1))</f>
        <v>-115500</v>
      </c>
      <c r="K244" s="37" t="n">
        <v>347677</v>
      </c>
    </row>
    <row r="245" customFormat="false" ht="15.75" hidden="false" customHeight="false" outlineLevel="0" collapsed="false">
      <c r="A245" s="29" t="n">
        <v>36727</v>
      </c>
      <c r="B245" s="11" t="n">
        <v>36708</v>
      </c>
      <c r="C245" s="30" t="s">
        <v>18</v>
      </c>
      <c r="D245" s="30" t="s">
        <v>19</v>
      </c>
      <c r="F245" s="31" t="s">
        <v>21</v>
      </c>
      <c r="G245" s="32" t="n">
        <v>30000</v>
      </c>
      <c r="H245" s="32" t="n">
        <v>30000</v>
      </c>
      <c r="I245" s="33" t="n">
        <v>3.865</v>
      </c>
      <c r="J245" s="34" t="n">
        <f aca="false">IF(H245&gt;0,((H245*I245)*-1),((H245*I245)*-1))</f>
        <v>-115950</v>
      </c>
      <c r="K245" s="37" t="n">
        <v>347718</v>
      </c>
    </row>
    <row r="246" customFormat="false" ht="15.75" hidden="false" customHeight="false" outlineLevel="0" collapsed="false">
      <c r="A246" s="29" t="n">
        <v>36728</v>
      </c>
      <c r="B246" s="11" t="n">
        <v>36708</v>
      </c>
      <c r="C246" s="30" t="s">
        <v>18</v>
      </c>
      <c r="D246" s="30" t="s">
        <v>19</v>
      </c>
      <c r="F246" s="31" t="s">
        <v>21</v>
      </c>
      <c r="G246" s="32" t="n">
        <v>30000</v>
      </c>
      <c r="H246" s="32" t="n">
        <v>30000</v>
      </c>
      <c r="I246" s="33" t="n">
        <v>3.875</v>
      </c>
      <c r="J246" s="34" t="n">
        <f aca="false">IF(H246&gt;0,((H246*I246)*-1),((H246*I246)*-1))</f>
        <v>-116250</v>
      </c>
      <c r="K246" s="37" t="n">
        <v>347768</v>
      </c>
    </row>
    <row r="247" customFormat="false" ht="15.75" hidden="false" customHeight="false" outlineLevel="0" collapsed="false">
      <c r="A247" s="29" t="n">
        <v>36729</v>
      </c>
      <c r="B247" s="11" t="n">
        <v>36708</v>
      </c>
      <c r="C247" s="30" t="s">
        <v>18</v>
      </c>
      <c r="D247" s="30" t="s">
        <v>19</v>
      </c>
      <c r="F247" s="31" t="s">
        <v>21</v>
      </c>
      <c r="G247" s="32" t="n">
        <v>30000</v>
      </c>
      <c r="H247" s="32" t="n">
        <v>30000</v>
      </c>
      <c r="I247" s="33" t="n">
        <v>3.845</v>
      </c>
      <c r="J247" s="34" t="n">
        <f aca="false">IF(H247&gt;0,((H247*I247)*-1),((H247*I247)*-1))</f>
        <v>-115350</v>
      </c>
      <c r="K247" s="37" t="n">
        <v>347984</v>
      </c>
    </row>
    <row r="248" customFormat="false" ht="15.75" hidden="false" customHeight="false" outlineLevel="0" collapsed="false">
      <c r="A248" s="29" t="n">
        <v>36723</v>
      </c>
      <c r="B248" s="11" t="n">
        <v>36708</v>
      </c>
      <c r="C248" s="30" t="s">
        <v>18</v>
      </c>
      <c r="D248" s="30" t="s">
        <v>19</v>
      </c>
      <c r="F248" s="31" t="s">
        <v>21</v>
      </c>
      <c r="G248" s="32" t="n">
        <v>5000</v>
      </c>
      <c r="H248" s="32" t="n">
        <f aca="false">+G248*3</f>
        <v>15000</v>
      </c>
      <c r="I248" s="33" t="n">
        <v>3.85</v>
      </c>
      <c r="J248" s="34" t="n">
        <f aca="false">IF(H248&gt;0,((H248*I248)*-1),((H248*I248)*-1))</f>
        <v>-57750</v>
      </c>
      <c r="K248" s="30" t="n">
        <v>348084</v>
      </c>
    </row>
    <row r="249" customFormat="false" ht="15.75" hidden="false" customHeight="false" outlineLevel="0" collapsed="false">
      <c r="A249" s="29" t="n">
        <v>36730</v>
      </c>
      <c r="B249" s="11" t="n">
        <v>36708</v>
      </c>
      <c r="C249" s="30" t="s">
        <v>18</v>
      </c>
      <c r="D249" s="30" t="s">
        <v>19</v>
      </c>
      <c r="F249" s="31" t="s">
        <v>21</v>
      </c>
      <c r="G249" s="32" t="n">
        <v>30000</v>
      </c>
      <c r="H249" s="32" t="n">
        <v>30000</v>
      </c>
      <c r="I249" s="33" t="n">
        <v>3.855</v>
      </c>
      <c r="J249" s="34" t="n">
        <f aca="false">IF(H249&gt;0,((H249*I249)*-1),((H249*I249)*-1))</f>
        <v>-115650</v>
      </c>
      <c r="K249" s="37" t="n">
        <v>348089</v>
      </c>
    </row>
    <row r="250" customFormat="false" ht="15.75" hidden="false" customHeight="false" outlineLevel="0" collapsed="false">
      <c r="A250" s="29" t="n">
        <v>36725</v>
      </c>
      <c r="B250" s="11" t="n">
        <v>36708</v>
      </c>
      <c r="C250" s="30" t="s">
        <v>18</v>
      </c>
      <c r="D250" s="30" t="s">
        <v>19</v>
      </c>
      <c r="F250" s="31" t="s">
        <v>21</v>
      </c>
      <c r="G250" s="32" t="n">
        <v>5487</v>
      </c>
      <c r="H250" s="32" t="n">
        <f aca="false">+G250*3</f>
        <v>16461</v>
      </c>
      <c r="I250" s="33" t="n">
        <v>3.86</v>
      </c>
      <c r="J250" s="34" t="n">
        <f aca="false">IF(H250&gt;0,((H250*I250)*-1),((H250*I250)*-1))</f>
        <v>-63539.46</v>
      </c>
      <c r="K250" s="30" t="n">
        <v>348114</v>
      </c>
    </row>
    <row r="251" customFormat="false" ht="15.75" hidden="false" customHeight="false" outlineLevel="0" collapsed="false">
      <c r="A251" s="29" t="n">
        <v>36613</v>
      </c>
      <c r="B251" s="11" t="n">
        <v>36708</v>
      </c>
      <c r="C251" s="30" t="s">
        <v>18</v>
      </c>
      <c r="D251" s="30" t="s">
        <v>24</v>
      </c>
      <c r="F251" s="31" t="s">
        <v>21</v>
      </c>
      <c r="G251" s="32" t="n">
        <v>-24194</v>
      </c>
      <c r="H251" s="32" t="n">
        <f aca="false">+G251*31</f>
        <v>-750014</v>
      </c>
      <c r="I251" s="33" t="n">
        <v>2.96</v>
      </c>
      <c r="J251" s="34" t="n">
        <f aca="false">IF(H251&gt;0,((H251*I251)*-1),((H251*I251)*-1))</f>
        <v>2220041.44</v>
      </c>
      <c r="K251" s="30" t="n">
        <v>236648</v>
      </c>
    </row>
    <row r="252" customFormat="false" ht="15.75" hidden="false" customHeight="false" outlineLevel="0" collapsed="false">
      <c r="A252" s="29" t="n">
        <v>36732</v>
      </c>
      <c r="B252" s="11" t="n">
        <v>36708</v>
      </c>
      <c r="C252" s="30" t="s">
        <v>18</v>
      </c>
      <c r="D252" s="30" t="s">
        <v>24</v>
      </c>
      <c r="F252" s="31" t="s">
        <v>21</v>
      </c>
      <c r="G252" s="32" t="n">
        <v>-10000</v>
      </c>
      <c r="H252" s="32" t="n">
        <v>-10000</v>
      </c>
      <c r="I252" s="33" t="n">
        <v>3.575</v>
      </c>
      <c r="J252" s="34" t="n">
        <f aca="false">IF(H252&gt;0,((H252*I252)*-1),((H252*I252)*-1))</f>
        <v>35750</v>
      </c>
      <c r="K252" s="30" t="n">
        <v>343670</v>
      </c>
    </row>
    <row r="253" customFormat="false" ht="15.75" hidden="false" customHeight="false" outlineLevel="0" collapsed="false">
      <c r="A253" s="29" t="n">
        <v>36732</v>
      </c>
      <c r="B253" s="11" t="n">
        <v>36708</v>
      </c>
      <c r="C253" s="30" t="s">
        <v>18</v>
      </c>
      <c r="D253" s="30" t="s">
        <v>24</v>
      </c>
      <c r="F253" s="31" t="s">
        <v>21</v>
      </c>
      <c r="G253" s="32" t="n">
        <v>-10000</v>
      </c>
      <c r="H253" s="32" t="n">
        <v>-10000</v>
      </c>
      <c r="I253" s="33" t="n">
        <v>3.55</v>
      </c>
      <c r="J253" s="34" t="n">
        <f aca="false">IF(H253&gt;0,((H253*I253)*-1),((H253*I253)*-1))</f>
        <v>35500</v>
      </c>
      <c r="K253" s="30" t="n">
        <v>343907</v>
      </c>
    </row>
    <row r="254" customFormat="false" ht="15.75" hidden="false" customHeight="false" outlineLevel="0" collapsed="false">
      <c r="A254" s="29" t="n">
        <v>36732</v>
      </c>
      <c r="B254" s="11" t="n">
        <v>36708</v>
      </c>
      <c r="C254" s="30" t="s">
        <v>18</v>
      </c>
      <c r="D254" s="30" t="s">
        <v>24</v>
      </c>
      <c r="F254" s="31" t="s">
        <v>21</v>
      </c>
      <c r="G254" s="32" t="n">
        <v>-80000</v>
      </c>
      <c r="H254" s="32" t="n">
        <f aca="false">+G254*31</f>
        <v>-2480000</v>
      </c>
      <c r="I254" s="33" t="n">
        <v>4.259</v>
      </c>
      <c r="J254" s="34" t="n">
        <f aca="false">IF(H254&gt;0,((H254*I254)*-1),((H254*I254)*-1))</f>
        <v>10562320</v>
      </c>
      <c r="K254" s="30" t="n">
        <v>318894</v>
      </c>
    </row>
    <row r="255" customFormat="false" ht="15.75" hidden="false" customHeight="false" outlineLevel="0" collapsed="false">
      <c r="A255" s="29" t="n">
        <v>36738</v>
      </c>
      <c r="B255" s="11" t="n">
        <v>36708</v>
      </c>
      <c r="C255" s="30" t="s">
        <v>18</v>
      </c>
      <c r="D255" s="30" t="s">
        <v>19</v>
      </c>
      <c r="F255" s="31" t="s">
        <v>22</v>
      </c>
      <c r="G255" s="32" t="n">
        <v>324198</v>
      </c>
      <c r="H255" s="32" t="n">
        <v>324198</v>
      </c>
      <c r="I255" s="33" t="n">
        <v>3.33</v>
      </c>
      <c r="J255" s="34" t="n">
        <f aca="false">IF(H255&gt;0,((H255*I255)*-1),((H255*I255)*-1))</f>
        <v>-1079579.34</v>
      </c>
      <c r="K255" s="30" t="n">
        <v>271408</v>
      </c>
    </row>
    <row r="256" customFormat="false" ht="15.75" hidden="false" customHeight="false" outlineLevel="0" collapsed="false">
      <c r="A256" s="29" t="n">
        <v>36738</v>
      </c>
      <c r="B256" s="11" t="n">
        <v>36708</v>
      </c>
      <c r="C256" s="30" t="s">
        <v>18</v>
      </c>
      <c r="D256" s="30" t="s">
        <v>19</v>
      </c>
      <c r="F256" s="31" t="s">
        <v>22</v>
      </c>
      <c r="G256" s="32" t="n">
        <v>310000</v>
      </c>
      <c r="H256" s="32" t="n">
        <v>310000</v>
      </c>
      <c r="I256" s="33" t="n">
        <v>4.16</v>
      </c>
      <c r="J256" s="34" t="n">
        <f aca="false">IF(H256&gt;0,((H256*I256)*-1),((H256*I256)*-1))</f>
        <v>-1289600</v>
      </c>
      <c r="K256" s="30" t="n">
        <v>317697</v>
      </c>
    </row>
    <row r="257" customFormat="false" ht="15.75" hidden="false" customHeight="false" outlineLevel="0" collapsed="false">
      <c r="A257" s="11" t="n">
        <v>36738</v>
      </c>
      <c r="B257" s="11" t="n">
        <v>36708</v>
      </c>
      <c r="C257" s="30" t="s">
        <v>18</v>
      </c>
      <c r="D257" s="30" t="s">
        <v>19</v>
      </c>
      <c r="F257" s="14" t="s">
        <v>22</v>
      </c>
      <c r="G257" s="12" t="n">
        <v>125085</v>
      </c>
      <c r="H257" s="12" t="n">
        <v>125085</v>
      </c>
      <c r="I257" s="9" t="n">
        <v>3.33</v>
      </c>
      <c r="J257" s="34" t="n">
        <f aca="false">IF(H257&gt;0,((H257*I257)*-1),((H257*I257)*-1))</f>
        <v>-416533.05</v>
      </c>
      <c r="K257" s="6" t="n">
        <v>271412</v>
      </c>
    </row>
    <row r="258" customFormat="false" ht="15.75" hidden="false" customHeight="false" outlineLevel="0" collapsed="false">
      <c r="A258" s="11" t="n">
        <v>36738</v>
      </c>
      <c r="B258" s="11" t="n">
        <v>36708</v>
      </c>
      <c r="C258" s="30" t="s">
        <v>18</v>
      </c>
      <c r="D258" s="30" t="s">
        <v>19</v>
      </c>
      <c r="F258" s="14" t="s">
        <v>22</v>
      </c>
      <c r="G258" s="12" t="n">
        <v>78740</v>
      </c>
      <c r="H258" s="12" t="n">
        <v>78740</v>
      </c>
      <c r="I258" s="9" t="n">
        <v>2.725</v>
      </c>
      <c r="J258" s="34" t="n">
        <f aca="false">IF(H258&gt;0,((H258*I258)*-1),((H258*I258)*-1))</f>
        <v>-214566.5</v>
      </c>
      <c r="K258" s="6" t="n">
        <v>308822</v>
      </c>
    </row>
    <row r="259" customFormat="false" ht="15.75" hidden="false" customHeight="false" outlineLevel="0" collapsed="false">
      <c r="A259" s="11" t="n">
        <v>36738</v>
      </c>
      <c r="B259" s="11" t="n">
        <v>36708</v>
      </c>
      <c r="C259" s="30" t="s">
        <v>18</v>
      </c>
      <c r="D259" s="30" t="s">
        <v>19</v>
      </c>
      <c r="F259" s="14" t="s">
        <v>22</v>
      </c>
      <c r="G259" s="12" t="n">
        <v>60000</v>
      </c>
      <c r="H259" s="12" t="n">
        <v>60000</v>
      </c>
      <c r="I259" s="9" t="n">
        <v>3.925</v>
      </c>
      <c r="J259" s="34" t="n">
        <f aca="false">IF(H259&gt;0,((H259*I259)*-1),((H259*I259)*-1))</f>
        <v>-235500</v>
      </c>
      <c r="K259" s="6" t="n">
        <v>335414</v>
      </c>
    </row>
    <row r="260" customFormat="false" ht="15.75" hidden="false" customHeight="false" outlineLevel="0" collapsed="false">
      <c r="A260" s="11" t="n">
        <v>36738</v>
      </c>
      <c r="B260" s="11" t="n">
        <v>36708</v>
      </c>
      <c r="C260" s="30" t="s">
        <v>18</v>
      </c>
      <c r="D260" s="30" t="s">
        <v>19</v>
      </c>
      <c r="F260" s="14" t="s">
        <v>22</v>
      </c>
      <c r="G260" s="12" t="n">
        <v>30750</v>
      </c>
      <c r="H260" s="12" t="n">
        <v>30750</v>
      </c>
      <c r="I260" s="9" t="n">
        <v>4.22</v>
      </c>
      <c r="J260" s="34" t="n">
        <f aca="false">IF(H260&gt;0,((H260*I260)*-1),((H260*I260)*-1))</f>
        <v>-129765</v>
      </c>
      <c r="K260" s="6" t="n">
        <v>319875</v>
      </c>
    </row>
    <row r="261" customFormat="false" ht="15.75" hidden="false" customHeight="false" outlineLevel="0" collapsed="false">
      <c r="A261" s="11" t="n">
        <v>36733</v>
      </c>
      <c r="B261" s="11" t="n">
        <v>36708</v>
      </c>
      <c r="C261" s="30" t="s">
        <v>18</v>
      </c>
      <c r="D261" s="30" t="s">
        <v>19</v>
      </c>
      <c r="F261" s="14" t="s">
        <v>22</v>
      </c>
      <c r="G261" s="12" t="n">
        <v>30000</v>
      </c>
      <c r="H261" s="12" t="n">
        <v>30000</v>
      </c>
      <c r="I261" s="9" t="n">
        <v>3.98</v>
      </c>
      <c r="J261" s="34" t="n">
        <f aca="false">IF(H261&gt;0,((H261*I261)*-1),((H261*I261)*-1))</f>
        <v>-119400</v>
      </c>
      <c r="K261" s="6" t="n">
        <v>331048</v>
      </c>
    </row>
    <row r="262" customFormat="false" ht="15.75" hidden="false" customHeight="false" outlineLevel="0" collapsed="false">
      <c r="A262" s="11" t="n">
        <v>36734</v>
      </c>
      <c r="B262" s="11" t="n">
        <v>36708</v>
      </c>
      <c r="C262" s="30" t="s">
        <v>18</v>
      </c>
      <c r="D262" s="30" t="s">
        <v>19</v>
      </c>
      <c r="F262" s="14" t="s">
        <v>22</v>
      </c>
      <c r="G262" s="12" t="n">
        <v>30000</v>
      </c>
      <c r="H262" s="12" t="n">
        <v>30000</v>
      </c>
      <c r="I262" s="9" t="n">
        <v>3.97</v>
      </c>
      <c r="J262" s="34" t="n">
        <f aca="false">IF(H262&gt;0,((H262*I262)*-1),((H262*I262)*-1))</f>
        <v>-119100</v>
      </c>
      <c r="K262" s="6" t="n">
        <v>330963</v>
      </c>
    </row>
    <row r="263" customFormat="false" ht="15.75" hidden="false" customHeight="false" outlineLevel="0" collapsed="false">
      <c r="A263" s="11" t="n">
        <v>36735</v>
      </c>
      <c r="B263" s="11" t="n">
        <v>36708</v>
      </c>
      <c r="C263" s="30" t="s">
        <v>18</v>
      </c>
      <c r="D263" s="30" t="s">
        <v>19</v>
      </c>
      <c r="F263" s="14" t="s">
        <v>22</v>
      </c>
      <c r="G263" s="12" t="n">
        <v>30000</v>
      </c>
      <c r="H263" s="12" t="n">
        <v>30000</v>
      </c>
      <c r="I263" s="9" t="n">
        <v>3.79</v>
      </c>
      <c r="J263" s="34" t="n">
        <f aca="false">IF(H263&gt;0,((H263*I263)*-1),((H263*I263)*-1))</f>
        <v>-113700</v>
      </c>
      <c r="K263" s="6" t="n">
        <v>324747</v>
      </c>
    </row>
    <row r="264" customFormat="false" ht="15.75" hidden="false" customHeight="false" outlineLevel="0" collapsed="false">
      <c r="A264" s="11" t="n">
        <v>36736</v>
      </c>
      <c r="B264" s="11" t="n">
        <v>36708</v>
      </c>
      <c r="C264" s="30" t="s">
        <v>18</v>
      </c>
      <c r="D264" s="30" t="s">
        <v>19</v>
      </c>
      <c r="F264" s="14" t="s">
        <v>22</v>
      </c>
      <c r="G264" s="12" t="n">
        <v>30000</v>
      </c>
      <c r="H264" s="12" t="n">
        <v>30000</v>
      </c>
      <c r="I264" s="9" t="n">
        <v>3.775</v>
      </c>
      <c r="J264" s="34" t="n">
        <f aca="false">IF(H264&gt;0,((H264*I264)*-1),((H264*I264)*-1))</f>
        <v>-113250</v>
      </c>
      <c r="K264" s="6" t="n">
        <v>347626</v>
      </c>
    </row>
    <row r="265" customFormat="false" ht="15.75" hidden="false" customHeight="false" outlineLevel="0" collapsed="false">
      <c r="A265" s="11" t="n">
        <v>36737</v>
      </c>
      <c r="B265" s="11" t="n">
        <v>36708</v>
      </c>
      <c r="C265" s="30" t="s">
        <v>18</v>
      </c>
      <c r="D265" s="30" t="s">
        <v>19</v>
      </c>
      <c r="F265" s="14" t="s">
        <v>22</v>
      </c>
      <c r="G265" s="12" t="n">
        <v>30000</v>
      </c>
      <c r="H265" s="12" t="n">
        <v>30000</v>
      </c>
      <c r="I265" s="9" t="n">
        <v>3.755</v>
      </c>
      <c r="J265" s="34" t="n">
        <f aca="false">IF(H265&gt;0,((H265*I265)*-1),((H265*I265)*-1))</f>
        <v>-112650</v>
      </c>
      <c r="K265" s="6" t="n">
        <v>338919</v>
      </c>
    </row>
    <row r="266" customFormat="false" ht="15.75" hidden="false" customHeight="false" outlineLevel="0" collapsed="false">
      <c r="A266" s="11" t="n">
        <v>36738</v>
      </c>
      <c r="B266" s="11" t="n">
        <v>36708</v>
      </c>
      <c r="C266" s="30" t="s">
        <v>18</v>
      </c>
      <c r="D266" s="30" t="s">
        <v>19</v>
      </c>
      <c r="F266" s="14" t="s">
        <v>22</v>
      </c>
      <c r="G266" s="12" t="n">
        <v>25000</v>
      </c>
      <c r="H266" s="12" t="n">
        <v>25000</v>
      </c>
      <c r="I266" s="9" t="n">
        <v>4.205</v>
      </c>
      <c r="J266" s="34" t="n">
        <f aca="false">IF(H266&gt;0,((H266*I266)*-1),((H266*I266)*-1))</f>
        <v>-105125</v>
      </c>
      <c r="K266" s="6" t="n">
        <v>319586</v>
      </c>
    </row>
    <row r="267" customFormat="false" ht="15.75" hidden="false" customHeight="false" outlineLevel="0" collapsed="false">
      <c r="A267" s="11" t="n">
        <v>36738</v>
      </c>
      <c r="B267" s="11" t="n">
        <v>36708</v>
      </c>
      <c r="C267" s="30" t="s">
        <v>18</v>
      </c>
      <c r="D267" s="30" t="s">
        <v>19</v>
      </c>
      <c r="F267" s="14" t="s">
        <v>22</v>
      </c>
      <c r="G267" s="12" t="n">
        <v>25000</v>
      </c>
      <c r="H267" s="12" t="n">
        <v>25000</v>
      </c>
      <c r="I267" s="9" t="n">
        <v>4.12</v>
      </c>
      <c r="J267" s="34" t="n">
        <f aca="false">IF(H267&gt;0,((H267*I267)*-1),((H267*I267)*-1))</f>
        <v>-103000</v>
      </c>
      <c r="K267" s="6" t="n">
        <v>319290</v>
      </c>
    </row>
    <row r="268" customFormat="false" ht="15.75" hidden="false" customHeight="false" outlineLevel="0" collapsed="false">
      <c r="A268" s="11" t="n">
        <v>36738</v>
      </c>
      <c r="B268" s="11" t="n">
        <v>36708</v>
      </c>
      <c r="C268" s="30" t="s">
        <v>18</v>
      </c>
      <c r="D268" s="30" t="s">
        <v>19</v>
      </c>
      <c r="F268" s="14" t="s">
        <v>22</v>
      </c>
      <c r="G268" s="12" t="n">
        <v>25000</v>
      </c>
      <c r="H268" s="12" t="n">
        <v>25000</v>
      </c>
      <c r="I268" s="9" t="n">
        <v>4.1</v>
      </c>
      <c r="J268" s="34" t="n">
        <f aca="false">IF(H268&gt;0,((H268*I268)*-1),((H268*I268)*-1))</f>
        <v>-102500</v>
      </c>
      <c r="K268" s="6" t="n">
        <v>319128</v>
      </c>
    </row>
    <row r="269" customFormat="false" ht="15.75" hidden="false" customHeight="false" outlineLevel="0" collapsed="false">
      <c r="A269" s="11" t="n">
        <v>36738</v>
      </c>
      <c r="B269" s="11" t="n">
        <v>36708</v>
      </c>
      <c r="C269" s="30" t="s">
        <v>18</v>
      </c>
      <c r="D269" s="30" t="s">
        <v>19</v>
      </c>
      <c r="F269" s="14" t="s">
        <v>22</v>
      </c>
      <c r="G269" s="12" t="n">
        <v>18450</v>
      </c>
      <c r="H269" s="12" t="n">
        <v>18450</v>
      </c>
      <c r="I269" s="9" t="n">
        <v>3.765</v>
      </c>
      <c r="J269" s="34" t="n">
        <f aca="false">IF(H269&gt;0,((H269*I269)*-1),((H269*I269)*-1))</f>
        <v>-69464.25</v>
      </c>
      <c r="K269" s="6" t="n">
        <v>339149</v>
      </c>
    </row>
    <row r="270" customFormat="false" ht="15.75" hidden="false" customHeight="false" outlineLevel="0" collapsed="false">
      <c r="A270" s="11" t="n">
        <v>36738</v>
      </c>
      <c r="B270" s="11" t="n">
        <v>36708</v>
      </c>
      <c r="C270" s="30" t="s">
        <v>18</v>
      </c>
      <c r="D270" s="30" t="s">
        <v>19</v>
      </c>
      <c r="F270" s="14" t="s">
        <v>22</v>
      </c>
      <c r="G270" s="12" t="n">
        <v>18450</v>
      </c>
      <c r="H270" s="12" t="n">
        <v>18450</v>
      </c>
      <c r="I270" s="9" t="n">
        <v>3.755</v>
      </c>
      <c r="J270" s="34" t="n">
        <f aca="false">IF(H270&gt;0,((H270*I270)*-1),((H270*I270)*-1))</f>
        <v>-69279.75</v>
      </c>
      <c r="K270" s="6" t="n">
        <v>347691</v>
      </c>
    </row>
    <row r="271" customFormat="false" ht="15.75" hidden="false" customHeight="false" outlineLevel="0" collapsed="false">
      <c r="A271" s="11" t="n">
        <v>36738</v>
      </c>
      <c r="B271" s="11" t="n">
        <v>36708</v>
      </c>
      <c r="C271" s="30" t="s">
        <v>18</v>
      </c>
      <c r="D271" s="30" t="s">
        <v>19</v>
      </c>
      <c r="F271" s="14" t="s">
        <v>22</v>
      </c>
      <c r="G271" s="12" t="n">
        <v>15000</v>
      </c>
      <c r="H271" s="12" t="n">
        <v>15000</v>
      </c>
      <c r="I271" s="9" t="n">
        <v>3.805</v>
      </c>
      <c r="J271" s="34" t="n">
        <f aca="false">IF(H271&gt;0,((H271*I271)*-1),((H271*I271)*-1))</f>
        <v>-57075</v>
      </c>
      <c r="K271" s="6" t="n">
        <v>324634</v>
      </c>
    </row>
    <row r="272" customFormat="false" ht="15.75" hidden="false" customHeight="false" outlineLevel="0" collapsed="false">
      <c r="A272" s="11" t="n">
        <v>36738</v>
      </c>
      <c r="B272" s="11" t="n">
        <v>36708</v>
      </c>
      <c r="C272" s="30" t="s">
        <v>18</v>
      </c>
      <c r="D272" s="30" t="s">
        <v>19</v>
      </c>
      <c r="F272" s="14" t="s">
        <v>22</v>
      </c>
      <c r="G272" s="12" t="n">
        <v>15000</v>
      </c>
      <c r="H272" s="12" t="n">
        <v>15000</v>
      </c>
      <c r="I272" s="9" t="n">
        <v>3.765</v>
      </c>
      <c r="J272" s="34" t="n">
        <f aca="false">IF(H272&gt;0,((H272*I272)*-1),((H272*I272)*-1))</f>
        <v>-56475</v>
      </c>
      <c r="K272" s="6" t="n">
        <v>324538</v>
      </c>
    </row>
    <row r="273" customFormat="false" ht="15.75" hidden="false" customHeight="false" outlineLevel="0" collapsed="false">
      <c r="A273" s="11" t="n">
        <v>36738</v>
      </c>
      <c r="B273" s="11" t="n">
        <v>36708</v>
      </c>
      <c r="C273" s="30" t="s">
        <v>18</v>
      </c>
      <c r="D273" s="30" t="s">
        <v>19</v>
      </c>
      <c r="F273" s="14" t="s">
        <v>22</v>
      </c>
      <c r="G273" s="12" t="n">
        <v>13113</v>
      </c>
      <c r="H273" s="12" t="n">
        <v>13113</v>
      </c>
      <c r="I273" s="9" t="n">
        <v>3.81</v>
      </c>
      <c r="J273" s="34" t="n">
        <f aca="false">IF(H273&gt;0,((H273*I273)*-1),((H273*I273)*-1))</f>
        <v>-49960.53</v>
      </c>
      <c r="K273" s="6" t="n">
        <v>275253</v>
      </c>
    </row>
    <row r="274" customFormat="false" ht="15.75" hidden="false" customHeight="false" outlineLevel="0" collapsed="false">
      <c r="A274" s="11" t="n">
        <v>36738</v>
      </c>
      <c r="B274" s="11" t="n">
        <v>36708</v>
      </c>
      <c r="C274" s="30" t="s">
        <v>18</v>
      </c>
      <c r="D274" s="30" t="s">
        <v>19</v>
      </c>
      <c r="F274" s="14" t="s">
        <v>22</v>
      </c>
      <c r="G274" s="12" t="n">
        <v>12710</v>
      </c>
      <c r="H274" s="12" t="n">
        <v>12710</v>
      </c>
      <c r="I274" s="9" t="n">
        <v>3.81</v>
      </c>
      <c r="J274" s="34" t="n">
        <f aca="false">IF(H274&gt;0,((H274*I274)*-1),((H274*I274)*-1))</f>
        <v>-48425.1</v>
      </c>
      <c r="K274" s="6" t="n">
        <v>275249</v>
      </c>
    </row>
    <row r="275" customFormat="false" ht="15.75" hidden="false" customHeight="false" outlineLevel="0" collapsed="false">
      <c r="A275" s="11" t="n">
        <v>36732</v>
      </c>
      <c r="B275" s="11" t="n">
        <v>36708</v>
      </c>
      <c r="C275" s="30" t="s">
        <v>18</v>
      </c>
      <c r="D275" s="30" t="s">
        <v>19</v>
      </c>
      <c r="F275" s="14" t="s">
        <v>22</v>
      </c>
      <c r="G275" s="12" t="n">
        <v>10000</v>
      </c>
      <c r="H275" s="12" t="n">
        <v>10000</v>
      </c>
      <c r="I275" s="9" t="n">
        <v>4.105</v>
      </c>
      <c r="J275" s="34" t="n">
        <f aca="false">IF(H275&gt;0,((H275*I275)*-1),((H275*I275)*-1))</f>
        <v>-41050</v>
      </c>
      <c r="K275" s="6" t="n">
        <v>329009</v>
      </c>
    </row>
    <row r="276" customFormat="false" ht="15.75" hidden="false" customHeight="false" outlineLevel="0" collapsed="false">
      <c r="A276" s="11" t="n">
        <v>36732</v>
      </c>
      <c r="B276" s="11" t="n">
        <v>36708</v>
      </c>
      <c r="C276" s="30" t="s">
        <v>18</v>
      </c>
      <c r="D276" s="30" t="s">
        <v>19</v>
      </c>
      <c r="F276" s="14" t="s">
        <v>22</v>
      </c>
      <c r="G276" s="12" t="n">
        <v>10000</v>
      </c>
      <c r="H276" s="12" t="n">
        <v>10000</v>
      </c>
      <c r="I276" s="9" t="n">
        <v>4.105</v>
      </c>
      <c r="J276" s="34" t="n">
        <f aca="false">IF(H276&gt;0,((H276*I276)*-1),((H276*I276)*-1))</f>
        <v>-41050</v>
      </c>
      <c r="K276" s="6" t="n">
        <v>328100</v>
      </c>
    </row>
    <row r="277" customFormat="false" ht="15.75" hidden="false" customHeight="false" outlineLevel="0" collapsed="false">
      <c r="A277" s="11" t="n">
        <v>36732</v>
      </c>
      <c r="B277" s="11" t="n">
        <v>36708</v>
      </c>
      <c r="C277" s="30" t="s">
        <v>18</v>
      </c>
      <c r="D277" s="30" t="s">
        <v>19</v>
      </c>
      <c r="F277" s="14" t="s">
        <v>22</v>
      </c>
      <c r="G277" s="12" t="n">
        <v>10000</v>
      </c>
      <c r="H277" s="12" t="n">
        <v>10000</v>
      </c>
      <c r="I277" s="9" t="n">
        <v>4.005</v>
      </c>
      <c r="J277" s="34" t="n">
        <f aca="false">IF(H277&gt;0,((H277*I277)*-1),((H277*I277)*-1))</f>
        <v>-40050</v>
      </c>
      <c r="K277" s="6" t="n">
        <v>327247</v>
      </c>
    </row>
    <row r="278" customFormat="false" ht="15.75" hidden="false" customHeight="false" outlineLevel="0" collapsed="false">
      <c r="A278" s="11" t="n">
        <v>36732</v>
      </c>
      <c r="B278" s="11" t="n">
        <v>36708</v>
      </c>
      <c r="C278" s="30" t="s">
        <v>18</v>
      </c>
      <c r="D278" s="30" t="s">
        <v>19</v>
      </c>
      <c r="F278" s="14" t="s">
        <v>22</v>
      </c>
      <c r="G278" s="12" t="n">
        <v>10000</v>
      </c>
      <c r="H278" s="12" t="n">
        <v>10000</v>
      </c>
      <c r="I278" s="9" t="n">
        <v>4.005</v>
      </c>
      <c r="J278" s="34" t="n">
        <f aca="false">IF(H278&gt;0,((H278*I278)*-1),((H278*I278)*-1))</f>
        <v>-40050</v>
      </c>
      <c r="K278" s="6" t="n">
        <v>325858</v>
      </c>
    </row>
    <row r="279" customFormat="false" ht="15.75" hidden="false" customHeight="false" outlineLevel="0" collapsed="false">
      <c r="A279" s="11" t="n">
        <v>36732</v>
      </c>
      <c r="B279" s="11" t="n">
        <v>36708</v>
      </c>
      <c r="C279" s="30" t="s">
        <v>18</v>
      </c>
      <c r="D279" s="30" t="s">
        <v>19</v>
      </c>
      <c r="F279" s="14" t="s">
        <v>22</v>
      </c>
      <c r="G279" s="12" t="n">
        <v>10000</v>
      </c>
      <c r="H279" s="12" t="n">
        <v>10000</v>
      </c>
      <c r="I279" s="9" t="n">
        <v>4</v>
      </c>
      <c r="J279" s="34" t="n">
        <f aca="false">IF(H279&gt;0,((H279*I279)*-1),((H279*I279)*-1))</f>
        <v>-40000</v>
      </c>
      <c r="K279" s="6" t="n">
        <v>325834</v>
      </c>
    </row>
    <row r="280" customFormat="false" ht="15.75" hidden="false" customHeight="false" outlineLevel="0" collapsed="false">
      <c r="A280" s="11" t="n">
        <v>36732</v>
      </c>
      <c r="B280" s="11" t="n">
        <v>36708</v>
      </c>
      <c r="C280" s="30" t="s">
        <v>18</v>
      </c>
      <c r="D280" s="30" t="s">
        <v>19</v>
      </c>
      <c r="F280" s="14" t="s">
        <v>22</v>
      </c>
      <c r="G280" s="12" t="n">
        <v>10000</v>
      </c>
      <c r="H280" s="12" t="n">
        <v>10000</v>
      </c>
      <c r="I280" s="9" t="n">
        <v>3.99</v>
      </c>
      <c r="J280" s="34" t="n">
        <f aca="false">IF(H280&gt;0,((H280*I280)*-1),((H280*I280)*-1))</f>
        <v>-39900</v>
      </c>
      <c r="K280" s="6" t="n">
        <v>327096</v>
      </c>
    </row>
    <row r="281" customFormat="false" ht="15.75" hidden="false" customHeight="false" outlineLevel="0" collapsed="false">
      <c r="A281" s="11" t="n">
        <v>36732</v>
      </c>
      <c r="B281" s="11" t="n">
        <v>36708</v>
      </c>
      <c r="C281" s="30" t="s">
        <v>18</v>
      </c>
      <c r="D281" s="30" t="s">
        <v>19</v>
      </c>
      <c r="F281" s="14" t="s">
        <v>22</v>
      </c>
      <c r="G281" s="12" t="n">
        <v>10000</v>
      </c>
      <c r="H281" s="12" t="n">
        <v>10000</v>
      </c>
      <c r="I281" s="9" t="n">
        <v>3.655</v>
      </c>
      <c r="J281" s="34" t="n">
        <f aca="false">IF(H281&gt;0,((H281*I281)*-1),((H281*I281)*-1))</f>
        <v>-36550</v>
      </c>
      <c r="K281" s="6" t="n">
        <v>345659</v>
      </c>
    </row>
    <row r="282" customFormat="false" ht="15.75" hidden="false" customHeight="false" outlineLevel="0" collapsed="false">
      <c r="A282" s="11" t="n">
        <v>36732</v>
      </c>
      <c r="B282" s="11" t="n">
        <v>36708</v>
      </c>
      <c r="C282" s="30" t="s">
        <v>18</v>
      </c>
      <c r="D282" s="30" t="s">
        <v>19</v>
      </c>
      <c r="F282" s="14" t="s">
        <v>22</v>
      </c>
      <c r="G282" s="12" t="n">
        <v>10000</v>
      </c>
      <c r="H282" s="12" t="n">
        <v>10000</v>
      </c>
      <c r="I282" s="9" t="n">
        <v>3.485</v>
      </c>
      <c r="J282" s="34" t="n">
        <f aca="false">IF(H282&gt;0,((H282*I282)*-1),((H282*I282)*-1))</f>
        <v>-34850</v>
      </c>
      <c r="K282" s="6" t="n">
        <v>342780</v>
      </c>
    </row>
    <row r="283" customFormat="false" ht="15.75" hidden="false" customHeight="false" outlineLevel="0" collapsed="false">
      <c r="A283" s="11" t="n">
        <v>36732</v>
      </c>
      <c r="B283" s="11" t="n">
        <v>36708</v>
      </c>
      <c r="C283" s="30" t="s">
        <v>18</v>
      </c>
      <c r="D283" s="30" t="s">
        <v>19</v>
      </c>
      <c r="F283" s="14" t="s">
        <v>22</v>
      </c>
      <c r="G283" s="12" t="n">
        <v>10000</v>
      </c>
      <c r="H283" s="12" t="n">
        <v>10000</v>
      </c>
      <c r="I283" s="9" t="n">
        <v>3.455</v>
      </c>
      <c r="J283" s="34" t="n">
        <f aca="false">IF(H283&gt;0,((H283*I283)*-1),((H283*I283)*-1))</f>
        <v>-34550</v>
      </c>
      <c r="K283" s="6" t="n">
        <v>344282</v>
      </c>
    </row>
    <row r="284" customFormat="false" ht="15.75" hidden="false" customHeight="false" outlineLevel="0" collapsed="false">
      <c r="A284" s="11" t="n">
        <v>36738</v>
      </c>
      <c r="B284" s="11" t="n">
        <v>36708</v>
      </c>
      <c r="C284" s="30" t="s">
        <v>18</v>
      </c>
      <c r="D284" s="30" t="s">
        <v>19</v>
      </c>
      <c r="F284" s="14" t="s">
        <v>22</v>
      </c>
      <c r="G284" s="12" t="n">
        <v>8630</v>
      </c>
      <c r="H284" s="12" t="n">
        <v>8630</v>
      </c>
      <c r="I284" s="9" t="n">
        <v>3.965</v>
      </c>
      <c r="J284" s="34" t="n">
        <f aca="false">IF(H284&gt;0,((H284*I284)*-1),((H284*I284)*-1))</f>
        <v>-34217.95</v>
      </c>
      <c r="K284" s="6" t="n">
        <v>321631</v>
      </c>
    </row>
    <row r="285" customFormat="false" ht="15.75" hidden="false" customHeight="false" outlineLevel="0" collapsed="false">
      <c r="A285" s="11" t="n">
        <v>36738</v>
      </c>
      <c r="B285" s="11" t="n">
        <v>36708</v>
      </c>
      <c r="C285" s="30" t="s">
        <v>18</v>
      </c>
      <c r="D285" s="30" t="s">
        <v>19</v>
      </c>
      <c r="F285" s="14" t="s">
        <v>22</v>
      </c>
      <c r="G285" s="12" t="n">
        <v>6150</v>
      </c>
      <c r="H285" s="12" t="n">
        <v>6150</v>
      </c>
      <c r="I285" s="9" t="n">
        <v>3.655</v>
      </c>
      <c r="J285" s="34" t="n">
        <f aca="false">IF(H285&gt;0,((H285*I285)*-1),((H285*I285)*-1))</f>
        <v>-22478.25</v>
      </c>
      <c r="K285" s="6" t="n">
        <v>345736</v>
      </c>
    </row>
    <row r="286" customFormat="false" ht="15.75" hidden="false" customHeight="false" outlineLevel="0" collapsed="false">
      <c r="A286" s="11" t="n">
        <v>36738</v>
      </c>
      <c r="B286" s="11" t="n">
        <v>36708</v>
      </c>
      <c r="C286" s="30" t="s">
        <v>18</v>
      </c>
      <c r="D286" s="30" t="s">
        <v>19</v>
      </c>
      <c r="F286" s="14" t="s">
        <v>22</v>
      </c>
      <c r="G286" s="12" t="n">
        <v>6150</v>
      </c>
      <c r="H286" s="12" t="n">
        <v>6150</v>
      </c>
      <c r="I286" s="9" t="n">
        <v>3.49</v>
      </c>
      <c r="J286" s="34" t="n">
        <f aca="false">IF(H286&gt;0,((H286*I286)*-1),((H286*I286)*-1))</f>
        <v>-21463.5</v>
      </c>
      <c r="K286" s="6" t="n">
        <v>342862</v>
      </c>
    </row>
    <row r="287" customFormat="false" ht="15.75" hidden="false" customHeight="false" outlineLevel="0" collapsed="false">
      <c r="A287" s="11" t="n">
        <v>36738</v>
      </c>
      <c r="B287" s="11" t="n">
        <v>36708</v>
      </c>
      <c r="C287" s="30" t="s">
        <v>18</v>
      </c>
      <c r="D287" s="30" t="s">
        <v>19</v>
      </c>
      <c r="F287" s="14" t="s">
        <v>22</v>
      </c>
      <c r="G287" s="12" t="n">
        <v>6150</v>
      </c>
      <c r="H287" s="12" t="n">
        <v>6150</v>
      </c>
      <c r="I287" s="9" t="n">
        <v>3.465</v>
      </c>
      <c r="J287" s="34" t="n">
        <f aca="false">IF(H287&gt;0,((H287*I287)*-1),((H287*I287)*-1))</f>
        <v>-21309.75</v>
      </c>
      <c r="K287" s="6" t="n">
        <v>344300</v>
      </c>
    </row>
    <row r="288" customFormat="false" ht="15.75" hidden="false" customHeight="false" outlineLevel="0" collapsed="false">
      <c r="A288" s="11" t="n">
        <v>36738</v>
      </c>
      <c r="B288" s="11" t="n">
        <v>36708</v>
      </c>
      <c r="C288" s="30" t="s">
        <v>18</v>
      </c>
      <c r="D288" s="30" t="s">
        <v>19</v>
      </c>
      <c r="F288" s="14" t="s">
        <v>22</v>
      </c>
      <c r="G288" s="12" t="n">
        <v>5000</v>
      </c>
      <c r="H288" s="12" t="n">
        <v>5000</v>
      </c>
      <c r="I288" s="9" t="n">
        <v>4.015</v>
      </c>
      <c r="J288" s="34" t="n">
        <f aca="false">IF(H288&gt;0,((H288*I288)*-1),((H288*I288)*-1))</f>
        <v>-20075</v>
      </c>
      <c r="K288" s="6" t="n">
        <v>321232</v>
      </c>
    </row>
    <row r="289" customFormat="false" ht="15.75" hidden="false" customHeight="false" outlineLevel="0" collapsed="false">
      <c r="A289" s="11" t="n">
        <v>36738</v>
      </c>
      <c r="B289" s="11" t="n">
        <v>36708</v>
      </c>
      <c r="C289" s="30" t="s">
        <v>18</v>
      </c>
      <c r="D289" s="30" t="s">
        <v>19</v>
      </c>
      <c r="F289" s="14" t="s">
        <v>22</v>
      </c>
      <c r="G289" s="12" t="n">
        <v>5000</v>
      </c>
      <c r="H289" s="12" t="n">
        <v>5000</v>
      </c>
      <c r="I289" s="9" t="n">
        <v>3.825</v>
      </c>
      <c r="J289" s="34" t="n">
        <f aca="false">IF(H289&gt;0,((H289*I289)*-1),((H289*I289)*-1))</f>
        <v>-19125</v>
      </c>
      <c r="K289" s="6" t="n">
        <v>322799</v>
      </c>
    </row>
    <row r="290" customFormat="false" ht="15.75" hidden="false" customHeight="false" outlineLevel="0" collapsed="false">
      <c r="A290" s="11" t="n">
        <v>36738</v>
      </c>
      <c r="B290" s="11" t="n">
        <v>36708</v>
      </c>
      <c r="C290" s="30" t="s">
        <v>18</v>
      </c>
      <c r="D290" s="30" t="s">
        <v>19</v>
      </c>
      <c r="F290" s="14" t="s">
        <v>22</v>
      </c>
      <c r="G290" s="12" t="n">
        <v>5000</v>
      </c>
      <c r="H290" s="12" t="n">
        <v>5000</v>
      </c>
      <c r="I290" s="9" t="n">
        <v>3.79</v>
      </c>
      <c r="J290" s="34" t="n">
        <f aca="false">IF(H290&gt;0,((H290*I290)*-1),((H290*I290)*-1))</f>
        <v>-18950</v>
      </c>
      <c r="K290" s="6" t="n">
        <v>322697</v>
      </c>
    </row>
    <row r="291" customFormat="false" ht="15.75" hidden="false" customHeight="false" outlineLevel="0" collapsed="false">
      <c r="A291" s="11" t="n">
        <v>36738</v>
      </c>
      <c r="B291" s="11" t="n">
        <v>36708</v>
      </c>
      <c r="C291" s="30" t="s">
        <v>18</v>
      </c>
      <c r="D291" s="30" t="s">
        <v>19</v>
      </c>
      <c r="F291" s="14" t="s">
        <v>22</v>
      </c>
      <c r="G291" s="12" t="n">
        <v>5000</v>
      </c>
      <c r="H291" s="12" t="n">
        <v>5000</v>
      </c>
      <c r="I291" s="9" t="n">
        <v>3.78</v>
      </c>
      <c r="J291" s="34" t="n">
        <f aca="false">IF(H291&gt;0,((H291*I291)*-1),((H291*I291)*-1))</f>
        <v>-18900</v>
      </c>
      <c r="K291" s="6" t="n">
        <v>322673</v>
      </c>
    </row>
    <row r="292" customFormat="false" ht="15.75" hidden="false" customHeight="false" outlineLevel="0" collapsed="false">
      <c r="A292" s="11" t="n">
        <v>36738</v>
      </c>
      <c r="B292" s="11" t="n">
        <v>36708</v>
      </c>
      <c r="C292" s="30" t="s">
        <v>18</v>
      </c>
      <c r="D292" s="30" t="s">
        <v>19</v>
      </c>
      <c r="F292" s="14" t="s">
        <v>22</v>
      </c>
      <c r="G292" s="12" t="n">
        <v>5000</v>
      </c>
      <c r="H292" s="12" t="n">
        <v>5000</v>
      </c>
      <c r="I292" s="9" t="n">
        <v>3.775</v>
      </c>
      <c r="J292" s="34" t="n">
        <f aca="false">IF(H292&gt;0,((H292*I292)*-1),((H292*I292)*-1))</f>
        <v>-18875</v>
      </c>
      <c r="K292" s="6" t="n">
        <v>322648</v>
      </c>
    </row>
    <row r="293" customFormat="false" ht="15.75" hidden="false" customHeight="false" outlineLevel="0" collapsed="false">
      <c r="A293" s="11" t="n">
        <v>36738</v>
      </c>
      <c r="B293" s="11" t="n">
        <v>36708</v>
      </c>
      <c r="C293" s="30" t="s">
        <v>18</v>
      </c>
      <c r="D293" s="30" t="s">
        <v>19</v>
      </c>
      <c r="F293" s="14" t="s">
        <v>22</v>
      </c>
      <c r="G293" s="12" t="n">
        <v>5000</v>
      </c>
      <c r="H293" s="12" t="n">
        <v>5000</v>
      </c>
      <c r="I293" s="9" t="n">
        <v>3.57</v>
      </c>
      <c r="J293" s="34" t="n">
        <f aca="false">IF(H293&gt;0,((H293*I293)*-1),((H293*I293)*-1))</f>
        <v>-17850</v>
      </c>
      <c r="K293" s="6" t="n">
        <v>341781</v>
      </c>
    </row>
    <row r="294" customFormat="false" ht="15.75" hidden="false" customHeight="false" outlineLevel="0" collapsed="false">
      <c r="A294" s="11" t="n">
        <v>36738</v>
      </c>
      <c r="B294" s="11" t="n">
        <v>36708</v>
      </c>
      <c r="C294" s="30" t="s">
        <v>18</v>
      </c>
      <c r="D294" s="30" t="s">
        <v>19</v>
      </c>
      <c r="F294" s="14" t="s">
        <v>22</v>
      </c>
      <c r="G294" s="12" t="n">
        <v>5000</v>
      </c>
      <c r="H294" s="12" t="n">
        <v>5000</v>
      </c>
      <c r="I294" s="9" t="n">
        <v>3.52</v>
      </c>
      <c r="J294" s="34" t="n">
        <f aca="false">IF(H294&gt;0,((H294*I294)*-1),((H294*I294)*-1))</f>
        <v>-17600</v>
      </c>
      <c r="K294" s="6" t="n">
        <v>341524</v>
      </c>
    </row>
    <row r="295" customFormat="false" ht="15.75" hidden="false" customHeight="false" outlineLevel="0" collapsed="false">
      <c r="A295" s="11" t="n">
        <v>36738</v>
      </c>
      <c r="B295" s="11" t="n">
        <v>36708</v>
      </c>
      <c r="C295" s="30" t="s">
        <v>18</v>
      </c>
      <c r="D295" s="30" t="s">
        <v>19</v>
      </c>
      <c r="F295" s="14" t="s">
        <v>22</v>
      </c>
      <c r="G295" s="12" t="n">
        <v>3450</v>
      </c>
      <c r="H295" s="12" t="n">
        <v>3450</v>
      </c>
      <c r="I295" s="9" t="n">
        <v>3.965</v>
      </c>
      <c r="J295" s="34" t="n">
        <f aca="false">IF(H295&gt;0,((H295*I295)*-1),((H295*I295)*-1))</f>
        <v>-13679.25</v>
      </c>
      <c r="K295" s="6" t="n">
        <v>331140</v>
      </c>
    </row>
    <row r="296" customFormat="false" ht="15.75" hidden="false" customHeight="false" outlineLevel="0" collapsed="false">
      <c r="A296" s="11" t="n">
        <v>36738</v>
      </c>
      <c r="B296" s="11" t="n">
        <v>36708</v>
      </c>
      <c r="C296" s="30" t="s">
        <v>18</v>
      </c>
      <c r="D296" s="30" t="s">
        <v>19</v>
      </c>
      <c r="F296" s="14" t="s">
        <v>22</v>
      </c>
      <c r="G296" s="12" t="n">
        <v>3450</v>
      </c>
      <c r="H296" s="12" t="n">
        <v>3450</v>
      </c>
      <c r="I296" s="9" t="n">
        <v>3.8</v>
      </c>
      <c r="J296" s="34" t="n">
        <f aca="false">IF(H296&gt;0,((H296*I296)*-1),((H296*I296)*-1))</f>
        <v>-13110</v>
      </c>
      <c r="K296" s="6" t="n">
        <v>324765</v>
      </c>
    </row>
    <row r="297" customFormat="false" ht="15.75" hidden="false" customHeight="false" outlineLevel="0" collapsed="false">
      <c r="A297" s="11" t="n">
        <v>36738</v>
      </c>
      <c r="B297" s="11" t="n">
        <v>36708</v>
      </c>
      <c r="C297" s="30" t="s">
        <v>18</v>
      </c>
      <c r="D297" s="30" t="s">
        <v>19</v>
      </c>
      <c r="F297" s="14" t="s">
        <v>22</v>
      </c>
      <c r="G297" s="12" t="n">
        <v>1150</v>
      </c>
      <c r="H297" s="12" t="n">
        <v>1150</v>
      </c>
      <c r="I297" s="9" t="n">
        <v>4.105</v>
      </c>
      <c r="J297" s="34" t="n">
        <f aca="false">IF(H297&gt;0,((H297*I297)*-1),((H297*I297)*-1))</f>
        <v>-4720.75</v>
      </c>
      <c r="K297" s="6" t="n">
        <v>329032</v>
      </c>
    </row>
    <row r="298" customFormat="false" ht="15.75" hidden="false" customHeight="false" outlineLevel="0" collapsed="false">
      <c r="A298" s="11" t="n">
        <v>36738</v>
      </c>
      <c r="B298" s="11" t="n">
        <v>36708</v>
      </c>
      <c r="C298" s="30" t="s">
        <v>18</v>
      </c>
      <c r="D298" s="30" t="s">
        <v>19</v>
      </c>
      <c r="F298" s="14" t="s">
        <v>22</v>
      </c>
      <c r="G298" s="12" t="n">
        <v>1150</v>
      </c>
      <c r="H298" s="12" t="n">
        <v>1150</v>
      </c>
      <c r="I298" s="9" t="n">
        <v>4</v>
      </c>
      <c r="J298" s="34" t="n">
        <f aca="false">IF(H298&gt;0,((H298*I298)*-1),((H298*I298)*-1))</f>
        <v>-4600</v>
      </c>
      <c r="K298" s="6" t="n">
        <v>325958</v>
      </c>
    </row>
    <row r="299" customFormat="false" ht="15.75" hidden="false" customHeight="false" outlineLevel="0" collapsed="false">
      <c r="A299" s="11" t="n">
        <v>36738</v>
      </c>
      <c r="B299" s="11" t="n">
        <v>36708</v>
      </c>
      <c r="C299" s="30" t="s">
        <v>18</v>
      </c>
      <c r="D299" s="30" t="s">
        <v>19</v>
      </c>
      <c r="F299" s="14" t="s">
        <v>22</v>
      </c>
      <c r="G299" s="12" t="n">
        <v>1150</v>
      </c>
      <c r="H299" s="12" t="n">
        <v>1150</v>
      </c>
      <c r="I299" s="9" t="n">
        <v>3.97</v>
      </c>
      <c r="J299" s="34" t="n">
        <f aca="false">IF(H299&gt;0,((H299*I299)*-1),((H299*I299)*-1))</f>
        <v>-4565.5</v>
      </c>
      <c r="K299" s="6" t="n">
        <v>327198</v>
      </c>
    </row>
    <row r="300" customFormat="false" ht="15.75" hidden="false" customHeight="false" outlineLevel="0" collapsed="false">
      <c r="A300" s="11" t="n">
        <v>36738</v>
      </c>
      <c r="B300" s="11" t="n">
        <v>36708</v>
      </c>
      <c r="C300" s="30" t="s">
        <v>18</v>
      </c>
      <c r="D300" s="30" t="s">
        <v>19</v>
      </c>
      <c r="F300" s="14" t="s">
        <v>22</v>
      </c>
      <c r="G300" s="12" t="n">
        <v>1150</v>
      </c>
      <c r="H300" s="12" t="n">
        <v>1150</v>
      </c>
      <c r="I300" s="9" t="n">
        <v>3.845</v>
      </c>
      <c r="J300" s="34" t="n">
        <f aca="false">IF(H300&gt;0,((H300*I300)*-1),((H300*I300)*-1))</f>
        <v>-4421.75</v>
      </c>
      <c r="K300" s="6" t="n">
        <v>322960</v>
      </c>
    </row>
    <row r="301" customFormat="false" ht="15.75" hidden="false" customHeight="false" outlineLevel="0" collapsed="false">
      <c r="A301" s="29" t="n">
        <v>36613</v>
      </c>
      <c r="B301" s="11" t="n">
        <v>36708</v>
      </c>
      <c r="C301" s="30" t="s">
        <v>18</v>
      </c>
      <c r="D301" s="30" t="s">
        <v>24</v>
      </c>
      <c r="F301" s="31" t="s">
        <v>22</v>
      </c>
      <c r="G301" s="32" t="n">
        <v>-8065</v>
      </c>
      <c r="H301" s="32" t="n">
        <f aca="false">+G301*31</f>
        <v>-250015</v>
      </c>
      <c r="I301" s="33" t="n">
        <v>2.89</v>
      </c>
      <c r="J301" s="34" t="n">
        <f aca="false">IF(H301&gt;0,((H301*I301)*-1),((H301*I301)*-1))</f>
        <v>722543.35</v>
      </c>
      <c r="K301" s="30" t="n">
        <v>236662</v>
      </c>
    </row>
    <row r="302" customFormat="false" ht="15.75" hidden="false" customHeight="false" outlineLevel="0" collapsed="false">
      <c r="A302" s="29" t="n">
        <v>36693</v>
      </c>
      <c r="B302" s="11" t="n">
        <v>36708</v>
      </c>
      <c r="C302" s="30" t="s">
        <v>18</v>
      </c>
      <c r="D302" s="30" t="s">
        <v>24</v>
      </c>
      <c r="F302" s="31" t="s">
        <v>22</v>
      </c>
      <c r="G302" s="32" t="n">
        <v>-951</v>
      </c>
      <c r="H302" s="32" t="n">
        <f aca="false">+G302*31</f>
        <v>-29481</v>
      </c>
      <c r="I302" s="33" t="n">
        <v>4.35</v>
      </c>
      <c r="J302" s="34" t="n">
        <f aca="false">IF(H302&gt;0,((H302*I302)*-1),((H302*I302)*-1))</f>
        <v>128242.35</v>
      </c>
      <c r="K302" s="30" t="n">
        <v>302368</v>
      </c>
    </row>
    <row r="303" customFormat="false" ht="15.75" hidden="false" customHeight="false" outlineLevel="0" collapsed="false">
      <c r="A303" s="29" t="n">
        <v>36721</v>
      </c>
      <c r="B303" s="11" t="n">
        <v>36708</v>
      </c>
      <c r="C303" s="30" t="s">
        <v>18</v>
      </c>
      <c r="D303" s="30" t="s">
        <v>24</v>
      </c>
      <c r="F303" s="31" t="s">
        <v>22</v>
      </c>
      <c r="G303" s="32" t="n">
        <v>-20000</v>
      </c>
      <c r="H303" s="32" t="n">
        <f aca="false">+G303*3</f>
        <v>-60000</v>
      </c>
      <c r="I303" s="33" t="n">
        <v>4.09</v>
      </c>
      <c r="J303" s="34" t="n">
        <f aca="false">IF(H303&gt;0,((H303*I303)*-1),((H303*I303)*-1))</f>
        <v>245400</v>
      </c>
      <c r="K303" s="30" t="n">
        <v>332136</v>
      </c>
    </row>
    <row r="304" customFormat="false" ht="15.75" hidden="false" customHeight="false" outlineLevel="0" collapsed="false">
      <c r="A304" s="29" t="n">
        <v>36704</v>
      </c>
      <c r="B304" s="11" t="n">
        <v>36708</v>
      </c>
      <c r="C304" s="30" t="s">
        <v>18</v>
      </c>
      <c r="D304" s="30" t="s">
        <v>24</v>
      </c>
      <c r="F304" s="31" t="s">
        <v>22</v>
      </c>
      <c r="G304" s="32" t="n">
        <v>-40000</v>
      </c>
      <c r="H304" s="32" t="n">
        <f aca="false">+G304*31</f>
        <v>-1240000</v>
      </c>
      <c r="I304" s="33" t="n">
        <v>4.1415</v>
      </c>
      <c r="J304" s="34" t="n">
        <f aca="false">IF(H304&gt;0,((H304*I304)*-1),((H304*I304)*-1))</f>
        <v>5135460</v>
      </c>
      <c r="K304" s="30" t="n">
        <v>314688</v>
      </c>
    </row>
    <row r="305" customFormat="false" ht="15.75" hidden="false" customHeight="false" outlineLevel="0" collapsed="false">
      <c r="A305" s="29" t="n">
        <v>36613</v>
      </c>
      <c r="B305" s="11" t="n">
        <v>36708</v>
      </c>
      <c r="C305" s="30" t="s">
        <v>26</v>
      </c>
      <c r="D305" s="30" t="s">
        <v>19</v>
      </c>
      <c r="F305" s="31" t="s">
        <v>21</v>
      </c>
      <c r="G305" s="32" t="n">
        <v>24194</v>
      </c>
      <c r="H305" s="32" t="n">
        <f aca="false">+G305*31</f>
        <v>750014</v>
      </c>
      <c r="I305" s="33" t="n">
        <v>0</v>
      </c>
      <c r="J305" s="34" t="n">
        <f aca="false">IF(H305&gt;0,((H305*I305)*-1),((H305*I305)*-1))</f>
        <v>-0</v>
      </c>
      <c r="K305" s="30" t="n">
        <v>233151</v>
      </c>
    </row>
    <row r="306" customFormat="false" ht="15.75" hidden="false" customHeight="false" outlineLevel="0" collapsed="false">
      <c r="A306" s="29" t="n">
        <v>36732</v>
      </c>
      <c r="B306" s="11" t="n">
        <v>36708</v>
      </c>
      <c r="C306" s="30" t="s">
        <v>26</v>
      </c>
      <c r="D306" s="30" t="s">
        <v>19</v>
      </c>
      <c r="F306" s="31" t="s">
        <v>21</v>
      </c>
      <c r="G306" s="32" t="n">
        <v>10000</v>
      </c>
      <c r="H306" s="32" t="n">
        <v>10000</v>
      </c>
      <c r="I306" s="33" t="n">
        <v>0</v>
      </c>
      <c r="J306" s="34" t="n">
        <f aca="false">IF(H306&gt;0,((H306*I306)*-1),((H306*I306)*-1))</f>
        <v>-0</v>
      </c>
      <c r="K306" s="30" t="n">
        <v>343919</v>
      </c>
    </row>
    <row r="307" customFormat="false" ht="15.75" hidden="false" customHeight="false" outlineLevel="0" collapsed="false">
      <c r="A307" s="29" t="n">
        <v>36732</v>
      </c>
      <c r="B307" s="11" t="n">
        <v>36708</v>
      </c>
      <c r="C307" s="30" t="s">
        <v>26</v>
      </c>
      <c r="D307" s="30" t="s">
        <v>19</v>
      </c>
      <c r="F307" s="31" t="s">
        <v>21</v>
      </c>
      <c r="G307" s="32" t="n">
        <v>10000</v>
      </c>
      <c r="H307" s="32" t="n">
        <v>10000</v>
      </c>
      <c r="I307" s="33" t="n">
        <v>0</v>
      </c>
      <c r="J307" s="34" t="n">
        <f aca="false">IF(H307&gt;0,((H307*I307)*-1),((H307*I307)*-1))</f>
        <v>-0</v>
      </c>
      <c r="K307" s="30" t="n">
        <v>345116</v>
      </c>
    </row>
    <row r="308" customFormat="false" ht="15.75" hidden="false" customHeight="false" outlineLevel="0" collapsed="false">
      <c r="A308" s="29" t="n">
        <v>36732</v>
      </c>
      <c r="B308" s="11" t="n">
        <v>36708</v>
      </c>
      <c r="C308" s="30" t="s">
        <v>26</v>
      </c>
      <c r="D308" s="30" t="s">
        <v>19</v>
      </c>
      <c r="F308" s="31" t="s">
        <v>21</v>
      </c>
      <c r="G308" s="32" t="n">
        <v>80000</v>
      </c>
      <c r="H308" s="32" t="n">
        <f aca="false">+G308*31</f>
        <v>2480000</v>
      </c>
      <c r="I308" s="33" t="n">
        <v>0</v>
      </c>
      <c r="J308" s="34" t="n">
        <f aca="false">IF(H308&gt;0,((H308*I308)*-1),((H308*I308)*-1))</f>
        <v>-0</v>
      </c>
      <c r="K308" s="30" t="n">
        <v>316083</v>
      </c>
    </row>
    <row r="309" customFormat="false" ht="15.75" hidden="false" customHeight="false" outlineLevel="0" collapsed="false">
      <c r="A309" s="29" t="n">
        <v>36722</v>
      </c>
      <c r="B309" s="11" t="n">
        <v>36708</v>
      </c>
      <c r="C309" s="30" t="s">
        <v>26</v>
      </c>
      <c r="D309" s="30" t="s">
        <v>24</v>
      </c>
      <c r="F309" s="31" t="s">
        <v>21</v>
      </c>
      <c r="G309" s="32" t="n">
        <v>-10000</v>
      </c>
      <c r="H309" s="32" t="n">
        <f aca="false">+G309*31</f>
        <v>-310000</v>
      </c>
      <c r="I309" s="33" t="n">
        <v>0</v>
      </c>
      <c r="J309" s="34" t="n">
        <f aca="false">IF(H309&gt;0,((H309*I309)*-1),((H309*I309)*-1))</f>
        <v>0</v>
      </c>
      <c r="K309" s="30" t="n">
        <v>318703</v>
      </c>
    </row>
    <row r="310" customFormat="false" ht="15.75" hidden="false" customHeight="false" outlineLevel="0" collapsed="false">
      <c r="A310" s="29" t="n">
        <v>36726</v>
      </c>
      <c r="B310" s="11" t="n">
        <v>36708</v>
      </c>
      <c r="C310" s="30" t="s">
        <v>26</v>
      </c>
      <c r="D310" s="30" t="s">
        <v>24</v>
      </c>
      <c r="F310" s="31" t="s">
        <v>21</v>
      </c>
      <c r="G310" s="32" t="n">
        <v>-7620</v>
      </c>
      <c r="H310" s="32" t="n">
        <f aca="false">+G310*31</f>
        <v>-236220</v>
      </c>
      <c r="I310" s="33" t="n">
        <v>0</v>
      </c>
      <c r="J310" s="34" t="n">
        <f aca="false">IF(H310&gt;0,((H310*I310)*-1),((H310*I310)*-1))</f>
        <v>0</v>
      </c>
      <c r="K310" s="30" t="n">
        <v>233096</v>
      </c>
    </row>
    <row r="311" customFormat="false" ht="15.75" hidden="false" customHeight="false" outlineLevel="0" collapsed="false">
      <c r="A311" s="29" t="n">
        <v>36727</v>
      </c>
      <c r="B311" s="11" t="n">
        <v>36708</v>
      </c>
      <c r="C311" s="30" t="s">
        <v>26</v>
      </c>
      <c r="D311" s="30" t="s">
        <v>24</v>
      </c>
      <c r="F311" s="31" t="s">
        <v>21</v>
      </c>
      <c r="G311" s="32" t="n">
        <v>-119490</v>
      </c>
      <c r="H311" s="32" t="n">
        <v>-119490</v>
      </c>
      <c r="I311" s="33" t="n">
        <v>0</v>
      </c>
      <c r="J311" s="34" t="n">
        <v>0</v>
      </c>
      <c r="K311" s="30" t="n">
        <v>325204</v>
      </c>
    </row>
    <row r="312" customFormat="false" ht="15.75" hidden="false" customHeight="false" outlineLevel="0" collapsed="false">
      <c r="A312" s="29" t="n">
        <v>36727</v>
      </c>
      <c r="B312" s="11" t="n">
        <v>36708</v>
      </c>
      <c r="C312" s="30" t="s">
        <v>26</v>
      </c>
      <c r="D312" s="30" t="s">
        <v>24</v>
      </c>
      <c r="F312" s="31" t="s">
        <v>21</v>
      </c>
      <c r="G312" s="32" t="n">
        <v>-6087</v>
      </c>
      <c r="H312" s="32" t="n">
        <f aca="false">+G312*31</f>
        <v>-188697</v>
      </c>
      <c r="I312" s="33" t="n">
        <v>0</v>
      </c>
      <c r="J312" s="34" t="n">
        <f aca="false">IF(H312&gt;0,((H312*I312)*-1),((H312*I312)*-1))</f>
        <v>0</v>
      </c>
      <c r="K312" s="30" t="n">
        <v>316875</v>
      </c>
    </row>
    <row r="313" customFormat="false" ht="15.75" hidden="false" customHeight="false" outlineLevel="0" collapsed="false">
      <c r="A313" s="29" t="n">
        <v>36720</v>
      </c>
      <c r="B313" s="11" t="n">
        <v>36708</v>
      </c>
      <c r="C313" s="30" t="s">
        <v>26</v>
      </c>
      <c r="D313" s="30" t="s">
        <v>24</v>
      </c>
      <c r="F313" s="31" t="s">
        <v>21</v>
      </c>
      <c r="G313" s="32" t="n">
        <v>-50000</v>
      </c>
      <c r="H313" s="32" t="n">
        <v>-50000</v>
      </c>
      <c r="I313" s="33" t="n">
        <v>0</v>
      </c>
      <c r="J313" s="34" t="n">
        <f aca="false">IF(H313&gt;0,((H313*I313)*-1),((H313*I313)*-1))</f>
        <v>0</v>
      </c>
      <c r="K313" s="30" t="n">
        <v>318715</v>
      </c>
    </row>
    <row r="314" customFormat="false" ht="15.75" hidden="false" customHeight="false" outlineLevel="0" collapsed="false">
      <c r="A314" s="29" t="n">
        <v>36720</v>
      </c>
      <c r="B314" s="11" t="n">
        <v>36708</v>
      </c>
      <c r="C314" s="30" t="s">
        <v>26</v>
      </c>
      <c r="D314" s="30" t="s">
        <v>24</v>
      </c>
      <c r="F314" s="31" t="s">
        <v>21</v>
      </c>
      <c r="G314" s="32" t="n">
        <v>-50000</v>
      </c>
      <c r="H314" s="32" t="n">
        <v>-50000</v>
      </c>
      <c r="I314" s="33" t="n">
        <v>0</v>
      </c>
      <c r="J314" s="34" t="n">
        <v>0</v>
      </c>
      <c r="K314" s="30" t="n">
        <v>318715</v>
      </c>
    </row>
    <row r="315" customFormat="false" ht="15.75" hidden="false" customHeight="false" outlineLevel="0" collapsed="false">
      <c r="A315" s="29" t="n">
        <v>36720</v>
      </c>
      <c r="B315" s="11" t="n">
        <v>36708</v>
      </c>
      <c r="C315" s="30" t="s">
        <v>26</v>
      </c>
      <c r="D315" s="30" t="s">
        <v>24</v>
      </c>
      <c r="F315" s="31" t="s">
        <v>21</v>
      </c>
      <c r="G315" s="32" t="n">
        <v>-50000</v>
      </c>
      <c r="H315" s="32" t="n">
        <v>-50000</v>
      </c>
      <c r="I315" s="33" t="n">
        <v>0</v>
      </c>
      <c r="J315" s="34" t="n">
        <v>0</v>
      </c>
      <c r="K315" s="30" t="n">
        <v>318715</v>
      </c>
    </row>
    <row r="316" customFormat="false" ht="15.75" hidden="false" customHeight="false" outlineLevel="0" collapsed="false">
      <c r="A316" s="29" t="n">
        <v>36719</v>
      </c>
      <c r="B316" s="11" t="n">
        <v>36708</v>
      </c>
      <c r="C316" s="30" t="s">
        <v>26</v>
      </c>
      <c r="D316" s="30" t="s">
        <v>24</v>
      </c>
      <c r="F316" s="31" t="s">
        <v>21</v>
      </c>
      <c r="G316" s="32" t="n">
        <v>-6053</v>
      </c>
      <c r="H316" s="32" t="n">
        <f aca="false">+G316*5</f>
        <v>-30265</v>
      </c>
      <c r="I316" s="33" t="n">
        <v>0</v>
      </c>
      <c r="J316" s="34" t="n">
        <f aca="false">IF(H316&gt;0,((H316*I316)*-1),((H316*I316)*-1))</f>
        <v>0</v>
      </c>
      <c r="K316" s="30" t="n">
        <v>320236</v>
      </c>
    </row>
    <row r="317" customFormat="false" ht="15.75" hidden="false" customHeight="false" outlineLevel="0" collapsed="false">
      <c r="A317" s="29" t="n">
        <v>36707</v>
      </c>
      <c r="B317" s="11" t="n">
        <v>36708</v>
      </c>
      <c r="C317" s="30" t="s">
        <v>26</v>
      </c>
      <c r="D317" s="30" t="s">
        <v>24</v>
      </c>
      <c r="F317" s="31" t="s">
        <v>21</v>
      </c>
      <c r="G317" s="32" t="n">
        <v>-30000</v>
      </c>
      <c r="H317" s="32" t="n">
        <v>-30000</v>
      </c>
      <c r="I317" s="33" t="n">
        <v>0</v>
      </c>
      <c r="J317" s="34" t="n">
        <v>0</v>
      </c>
      <c r="K317" s="30" t="n">
        <v>340115</v>
      </c>
    </row>
    <row r="318" customFormat="false" ht="15.75" hidden="false" customHeight="false" outlineLevel="0" collapsed="false">
      <c r="A318" s="29" t="n">
        <v>36717</v>
      </c>
      <c r="B318" s="11" t="n">
        <v>36708</v>
      </c>
      <c r="C318" s="30" t="s">
        <v>26</v>
      </c>
      <c r="D318" s="30" t="s">
        <v>24</v>
      </c>
      <c r="F318" s="31" t="s">
        <v>21</v>
      </c>
      <c r="G318" s="32" t="n">
        <v>-30000</v>
      </c>
      <c r="H318" s="32" t="n">
        <v>-30000</v>
      </c>
      <c r="I318" s="33" t="n">
        <v>0</v>
      </c>
      <c r="J318" s="34" t="n">
        <v>0</v>
      </c>
      <c r="K318" s="30" t="n">
        <v>332053</v>
      </c>
    </row>
    <row r="319" customFormat="false" ht="15.75" hidden="false" customHeight="false" outlineLevel="0" collapsed="false">
      <c r="A319" s="29" t="n">
        <v>36716</v>
      </c>
      <c r="B319" s="11" t="n">
        <v>36708</v>
      </c>
      <c r="C319" s="30" t="s">
        <v>26</v>
      </c>
      <c r="D319" s="30" t="s">
        <v>24</v>
      </c>
      <c r="F319" s="31" t="s">
        <v>21</v>
      </c>
      <c r="G319" s="32" t="n">
        <v>-30000</v>
      </c>
      <c r="H319" s="32" t="n">
        <v>-30000</v>
      </c>
      <c r="I319" s="33" t="n">
        <v>0</v>
      </c>
      <c r="J319" s="34" t="n">
        <v>0</v>
      </c>
      <c r="K319" s="30" t="n">
        <v>332051</v>
      </c>
    </row>
    <row r="320" customFormat="false" ht="15.75" hidden="false" customHeight="false" outlineLevel="0" collapsed="false">
      <c r="A320" s="29" t="n">
        <v>36718</v>
      </c>
      <c r="B320" s="11" t="n">
        <v>36708</v>
      </c>
      <c r="C320" s="30" t="s">
        <v>26</v>
      </c>
      <c r="D320" s="30" t="s">
        <v>24</v>
      </c>
      <c r="F320" s="31" t="s">
        <v>21</v>
      </c>
      <c r="G320" s="32" t="n">
        <v>-30000</v>
      </c>
      <c r="H320" s="32" t="n">
        <v>-30000</v>
      </c>
      <c r="I320" s="33" t="n">
        <v>0</v>
      </c>
      <c r="J320" s="34" t="n">
        <v>0</v>
      </c>
      <c r="K320" s="30" t="n">
        <v>332054</v>
      </c>
    </row>
    <row r="321" customFormat="false" ht="15.75" hidden="false" customHeight="false" outlineLevel="0" collapsed="false">
      <c r="A321" s="29" t="n">
        <v>36720</v>
      </c>
      <c r="B321" s="11" t="n">
        <v>36708</v>
      </c>
      <c r="C321" s="30" t="s">
        <v>26</v>
      </c>
      <c r="D321" s="30" t="s">
        <v>24</v>
      </c>
      <c r="F321" s="31" t="s">
        <v>21</v>
      </c>
      <c r="G321" s="32" t="n">
        <v>-30000</v>
      </c>
      <c r="H321" s="32" t="n">
        <v>-30000</v>
      </c>
      <c r="I321" s="33" t="n">
        <v>0</v>
      </c>
      <c r="J321" s="34" t="n">
        <v>0</v>
      </c>
      <c r="K321" s="37" t="n">
        <v>348474</v>
      </c>
    </row>
    <row r="322" customFormat="false" ht="15.75" hidden="false" customHeight="false" outlineLevel="0" collapsed="false">
      <c r="A322" s="29" t="n">
        <v>36721</v>
      </c>
      <c r="B322" s="11" t="n">
        <v>36708</v>
      </c>
      <c r="C322" s="30" t="s">
        <v>26</v>
      </c>
      <c r="D322" s="30" t="s">
        <v>24</v>
      </c>
      <c r="F322" s="31" t="s">
        <v>21</v>
      </c>
      <c r="G322" s="32" t="n">
        <v>-30000</v>
      </c>
      <c r="H322" s="32" t="n">
        <v>-30000</v>
      </c>
      <c r="I322" s="33" t="n">
        <v>0</v>
      </c>
      <c r="J322" s="34" t="n">
        <v>0</v>
      </c>
      <c r="K322" s="37" t="n">
        <v>348476</v>
      </c>
    </row>
    <row r="323" customFormat="false" ht="15.75" hidden="false" customHeight="false" outlineLevel="0" collapsed="false">
      <c r="A323" s="29" t="n">
        <v>36722</v>
      </c>
      <c r="B323" s="11" t="n">
        <v>36708</v>
      </c>
      <c r="C323" s="30" t="s">
        <v>26</v>
      </c>
      <c r="D323" s="30" t="s">
        <v>24</v>
      </c>
      <c r="F323" s="31" t="s">
        <v>21</v>
      </c>
      <c r="G323" s="32" t="n">
        <v>-30000</v>
      </c>
      <c r="H323" s="32" t="n">
        <v>-30000</v>
      </c>
      <c r="I323" s="33" t="n">
        <v>0</v>
      </c>
      <c r="J323" s="34" t="n">
        <v>0</v>
      </c>
      <c r="K323" s="37" t="n">
        <v>348485</v>
      </c>
    </row>
    <row r="324" customFormat="false" ht="15.75" hidden="false" customHeight="false" outlineLevel="0" collapsed="false">
      <c r="A324" s="29" t="n">
        <v>36724</v>
      </c>
      <c r="B324" s="11" t="n">
        <v>36708</v>
      </c>
      <c r="C324" s="30" t="s">
        <v>26</v>
      </c>
      <c r="D324" s="30" t="s">
        <v>24</v>
      </c>
      <c r="F324" s="31" t="s">
        <v>21</v>
      </c>
      <c r="G324" s="32" t="n">
        <v>-30000</v>
      </c>
      <c r="H324" s="32" t="n">
        <v>-30000</v>
      </c>
      <c r="I324" s="33" t="n">
        <v>0</v>
      </c>
      <c r="J324" s="34" t="n">
        <v>0</v>
      </c>
      <c r="K324" s="37" t="n">
        <v>348487</v>
      </c>
    </row>
    <row r="325" customFormat="false" ht="15.75" hidden="false" customHeight="false" outlineLevel="0" collapsed="false">
      <c r="A325" s="29" t="n">
        <v>36719</v>
      </c>
      <c r="B325" s="11" t="n">
        <v>36708</v>
      </c>
      <c r="C325" s="30" t="s">
        <v>26</v>
      </c>
      <c r="D325" s="30" t="s">
        <v>24</v>
      </c>
      <c r="F325" s="31" t="s">
        <v>21</v>
      </c>
      <c r="G325" s="32" t="n">
        <v>-30000</v>
      </c>
      <c r="H325" s="32" t="n">
        <v>-30000</v>
      </c>
      <c r="I325" s="33" t="n">
        <v>0</v>
      </c>
      <c r="J325" s="34" t="n">
        <v>0</v>
      </c>
      <c r="K325" s="30" t="n">
        <v>332052</v>
      </c>
    </row>
    <row r="326" customFormat="false" ht="15.75" hidden="false" customHeight="false" outlineLevel="0" collapsed="false">
      <c r="A326" s="29" t="n">
        <v>36725</v>
      </c>
      <c r="B326" s="11" t="n">
        <v>36708</v>
      </c>
      <c r="C326" s="30" t="s">
        <v>26</v>
      </c>
      <c r="D326" s="30" t="s">
        <v>24</v>
      </c>
      <c r="F326" s="31" t="s">
        <v>21</v>
      </c>
      <c r="G326" s="32" t="n">
        <v>-30000</v>
      </c>
      <c r="H326" s="32" t="n">
        <v>-30000</v>
      </c>
      <c r="I326" s="33" t="n">
        <v>0</v>
      </c>
      <c r="J326" s="34" t="n">
        <v>0</v>
      </c>
      <c r="K326" s="37" t="n">
        <v>348480</v>
      </c>
    </row>
    <row r="327" customFormat="false" ht="15.75" hidden="false" customHeight="false" outlineLevel="0" collapsed="false">
      <c r="A327" s="29" t="n">
        <v>36729</v>
      </c>
      <c r="B327" s="11" t="n">
        <v>36708</v>
      </c>
      <c r="C327" s="30" t="s">
        <v>26</v>
      </c>
      <c r="D327" s="30" t="s">
        <v>24</v>
      </c>
      <c r="F327" s="31" t="s">
        <v>21</v>
      </c>
      <c r="G327" s="32" t="n">
        <v>-30000</v>
      </c>
      <c r="H327" s="32" t="n">
        <v>-30000</v>
      </c>
      <c r="I327" s="33" t="n">
        <v>0</v>
      </c>
      <c r="J327" s="34" t="n">
        <v>0</v>
      </c>
      <c r="K327" s="37" t="n">
        <v>325201</v>
      </c>
    </row>
    <row r="328" customFormat="false" ht="15.75" hidden="false" customHeight="false" outlineLevel="0" collapsed="false">
      <c r="A328" s="29" t="n">
        <v>36723</v>
      </c>
      <c r="B328" s="11" t="n">
        <v>36708</v>
      </c>
      <c r="C328" s="30" t="s">
        <v>26</v>
      </c>
      <c r="D328" s="30" t="s">
        <v>24</v>
      </c>
      <c r="F328" s="31" t="s">
        <v>21</v>
      </c>
      <c r="G328" s="32" t="n">
        <v>-30000</v>
      </c>
      <c r="H328" s="32" t="n">
        <v>-30000</v>
      </c>
      <c r="I328" s="33" t="n">
        <v>0</v>
      </c>
      <c r="J328" s="34" t="n">
        <v>0</v>
      </c>
      <c r="K328" s="37" t="n">
        <v>348478</v>
      </c>
    </row>
    <row r="329" customFormat="false" ht="15.75" hidden="false" customHeight="false" outlineLevel="0" collapsed="false">
      <c r="A329" s="29" t="n">
        <v>36726</v>
      </c>
      <c r="B329" s="11" t="n">
        <v>36708</v>
      </c>
      <c r="C329" s="30" t="s">
        <v>26</v>
      </c>
      <c r="D329" s="30" t="s">
        <v>24</v>
      </c>
      <c r="F329" s="31" t="s">
        <v>21</v>
      </c>
      <c r="G329" s="32" t="n">
        <v>-30000</v>
      </c>
      <c r="H329" s="32" t="n">
        <v>-30000</v>
      </c>
      <c r="I329" s="33" t="n">
        <v>0</v>
      </c>
      <c r="J329" s="34" t="n">
        <v>0</v>
      </c>
      <c r="K329" s="37" t="n">
        <v>348481</v>
      </c>
    </row>
    <row r="330" customFormat="false" ht="15.75" hidden="false" customHeight="false" outlineLevel="0" collapsed="false">
      <c r="A330" s="29" t="n">
        <v>36730</v>
      </c>
      <c r="B330" s="11" t="n">
        <v>36708</v>
      </c>
      <c r="C330" s="30" t="s">
        <v>26</v>
      </c>
      <c r="D330" s="30" t="s">
        <v>24</v>
      </c>
      <c r="F330" s="31" t="s">
        <v>21</v>
      </c>
      <c r="G330" s="32" t="n">
        <v>-30000</v>
      </c>
      <c r="H330" s="32" t="n">
        <v>-30000</v>
      </c>
      <c r="I330" s="33" t="n">
        <v>0</v>
      </c>
      <c r="J330" s="34" t="n">
        <v>0</v>
      </c>
      <c r="K330" s="37" t="n">
        <v>325205</v>
      </c>
    </row>
    <row r="331" customFormat="false" ht="15.75" hidden="false" customHeight="false" outlineLevel="0" collapsed="false">
      <c r="A331" s="29" t="n">
        <v>36727</v>
      </c>
      <c r="B331" s="11" t="n">
        <v>36708</v>
      </c>
      <c r="C331" s="30" t="s">
        <v>26</v>
      </c>
      <c r="D331" s="30" t="s">
        <v>24</v>
      </c>
      <c r="F331" s="31" t="s">
        <v>21</v>
      </c>
      <c r="G331" s="32" t="n">
        <v>-30000</v>
      </c>
      <c r="H331" s="32" t="n">
        <v>-30000</v>
      </c>
      <c r="I331" s="33" t="n">
        <v>0</v>
      </c>
      <c r="J331" s="34" t="n">
        <v>0</v>
      </c>
      <c r="K331" s="37" t="n">
        <v>325200</v>
      </c>
    </row>
    <row r="332" customFormat="false" ht="15.75" hidden="false" customHeight="false" outlineLevel="0" collapsed="false">
      <c r="A332" s="29" t="n">
        <v>36728</v>
      </c>
      <c r="B332" s="11" t="n">
        <v>36708</v>
      </c>
      <c r="C332" s="30" t="s">
        <v>26</v>
      </c>
      <c r="D332" s="30" t="s">
        <v>24</v>
      </c>
      <c r="F332" s="31" t="s">
        <v>21</v>
      </c>
      <c r="G332" s="32" t="n">
        <v>-30000</v>
      </c>
      <c r="H332" s="32" t="n">
        <v>-30000</v>
      </c>
      <c r="I332" s="33" t="n">
        <v>0</v>
      </c>
      <c r="J332" s="34" t="n">
        <v>0</v>
      </c>
      <c r="K332" s="37" t="n">
        <v>325203</v>
      </c>
    </row>
    <row r="333" customFormat="false" ht="15.75" hidden="false" customHeight="false" outlineLevel="0" collapsed="false">
      <c r="A333" s="29" t="n">
        <v>36708</v>
      </c>
      <c r="B333" s="11" t="n">
        <v>36708</v>
      </c>
      <c r="C333" s="30" t="s">
        <v>26</v>
      </c>
      <c r="D333" s="30" t="s">
        <v>24</v>
      </c>
      <c r="F333" s="31" t="s">
        <v>21</v>
      </c>
      <c r="G333" s="32" t="n">
        <v>-30000</v>
      </c>
      <c r="H333" s="32" t="n">
        <v>-30000</v>
      </c>
      <c r="I333" s="33" t="n">
        <v>0</v>
      </c>
      <c r="J333" s="34" t="n">
        <v>0</v>
      </c>
      <c r="K333" s="30" t="n">
        <v>340114</v>
      </c>
    </row>
    <row r="334" customFormat="false" ht="15.75" hidden="false" customHeight="false" outlineLevel="0" collapsed="false">
      <c r="A334" s="29" t="n">
        <v>36710</v>
      </c>
      <c r="B334" s="11" t="n">
        <v>36708</v>
      </c>
      <c r="C334" s="30" t="s">
        <v>26</v>
      </c>
      <c r="D334" s="30" t="s">
        <v>24</v>
      </c>
      <c r="F334" s="31" t="s">
        <v>21</v>
      </c>
      <c r="G334" s="32" t="n">
        <v>-30000</v>
      </c>
      <c r="H334" s="32" t="n">
        <v>-30000</v>
      </c>
      <c r="I334" s="33" t="n">
        <v>0</v>
      </c>
      <c r="J334" s="34" t="n">
        <v>0</v>
      </c>
      <c r="K334" s="30" t="n">
        <v>340121</v>
      </c>
    </row>
    <row r="335" customFormat="false" ht="15.75" hidden="false" customHeight="false" outlineLevel="0" collapsed="false">
      <c r="A335" s="29" t="n">
        <v>36709</v>
      </c>
      <c r="B335" s="11" t="n">
        <v>36708</v>
      </c>
      <c r="C335" s="30" t="s">
        <v>26</v>
      </c>
      <c r="D335" s="30" t="s">
        <v>24</v>
      </c>
      <c r="F335" s="31" t="s">
        <v>21</v>
      </c>
      <c r="G335" s="32" t="n">
        <v>-30000</v>
      </c>
      <c r="H335" s="32" t="n">
        <v>-30000</v>
      </c>
      <c r="I335" s="33" t="n">
        <v>0</v>
      </c>
      <c r="J335" s="34" t="n">
        <v>0</v>
      </c>
      <c r="K335" s="30" t="n">
        <v>340119</v>
      </c>
    </row>
    <row r="336" customFormat="false" ht="15.75" hidden="false" customHeight="false" outlineLevel="0" collapsed="false">
      <c r="A336" s="29" t="n">
        <v>36731</v>
      </c>
      <c r="B336" s="11" t="n">
        <v>36708</v>
      </c>
      <c r="C336" s="30" t="s">
        <v>26</v>
      </c>
      <c r="D336" s="30" t="s">
        <v>24</v>
      </c>
      <c r="F336" s="31" t="s">
        <v>21</v>
      </c>
      <c r="G336" s="32" t="n">
        <v>-30000</v>
      </c>
      <c r="H336" s="32" t="n">
        <v>-30000</v>
      </c>
      <c r="I336" s="33" t="n">
        <v>0</v>
      </c>
      <c r="J336" s="34" t="n">
        <v>0</v>
      </c>
      <c r="K336" s="30" t="n">
        <v>341974</v>
      </c>
    </row>
    <row r="337" customFormat="false" ht="15.75" hidden="false" customHeight="false" outlineLevel="0" collapsed="false">
      <c r="A337" s="29" t="n">
        <v>36711</v>
      </c>
      <c r="B337" s="11" t="n">
        <v>36708</v>
      </c>
      <c r="C337" s="30" t="s">
        <v>26</v>
      </c>
      <c r="D337" s="30" t="s">
        <v>24</v>
      </c>
      <c r="F337" s="31" t="s">
        <v>21</v>
      </c>
      <c r="G337" s="32" t="n">
        <v>-30000</v>
      </c>
      <c r="H337" s="32" t="n">
        <v>-30000</v>
      </c>
      <c r="I337" s="33" t="n">
        <v>0</v>
      </c>
      <c r="J337" s="34" t="n">
        <v>0</v>
      </c>
      <c r="K337" s="30" t="n">
        <v>340122</v>
      </c>
    </row>
    <row r="338" customFormat="false" ht="15.75" hidden="false" customHeight="false" outlineLevel="0" collapsed="false">
      <c r="A338" s="29" t="n">
        <v>36712</v>
      </c>
      <c r="B338" s="11" t="n">
        <v>36708</v>
      </c>
      <c r="C338" s="30" t="s">
        <v>26</v>
      </c>
      <c r="D338" s="30" t="s">
        <v>24</v>
      </c>
      <c r="F338" s="31" t="s">
        <v>21</v>
      </c>
      <c r="G338" s="32" t="n">
        <v>-30000</v>
      </c>
      <c r="H338" s="32" t="n">
        <v>-30000</v>
      </c>
      <c r="I338" s="33" t="n">
        <v>0</v>
      </c>
      <c r="J338" s="34" t="n">
        <v>0</v>
      </c>
      <c r="K338" s="30" t="n">
        <v>340123</v>
      </c>
    </row>
    <row r="339" customFormat="false" ht="15.75" hidden="false" customHeight="false" outlineLevel="0" collapsed="false">
      <c r="A339" s="29" t="n">
        <v>36714</v>
      </c>
      <c r="B339" s="11" t="n">
        <v>36708</v>
      </c>
      <c r="C339" s="30" t="s">
        <v>26</v>
      </c>
      <c r="D339" s="30" t="s">
        <v>24</v>
      </c>
      <c r="F339" s="31" t="s">
        <v>21</v>
      </c>
      <c r="G339" s="32" t="n">
        <v>-30000</v>
      </c>
      <c r="H339" s="32" t="n">
        <v>-30000</v>
      </c>
      <c r="I339" s="33" t="n">
        <v>0</v>
      </c>
      <c r="J339" s="34" t="n">
        <v>0</v>
      </c>
      <c r="K339" s="30" t="n">
        <v>340125</v>
      </c>
    </row>
    <row r="340" customFormat="false" ht="15.75" hidden="false" customHeight="false" outlineLevel="0" collapsed="false">
      <c r="A340" s="29" t="n">
        <v>36715</v>
      </c>
      <c r="B340" s="11" t="n">
        <v>36708</v>
      </c>
      <c r="C340" s="30" t="s">
        <v>26</v>
      </c>
      <c r="D340" s="30" t="s">
        <v>24</v>
      </c>
      <c r="F340" s="31" t="s">
        <v>21</v>
      </c>
      <c r="G340" s="32" t="n">
        <v>-30000</v>
      </c>
      <c r="H340" s="32" t="n">
        <v>-30000</v>
      </c>
      <c r="I340" s="33" t="n">
        <v>0</v>
      </c>
      <c r="J340" s="34" t="n">
        <v>0</v>
      </c>
      <c r="K340" s="30" t="n">
        <v>332050</v>
      </c>
    </row>
    <row r="341" customFormat="false" ht="15.75" hidden="false" customHeight="false" outlineLevel="0" collapsed="false">
      <c r="A341" s="29" t="n">
        <v>36713</v>
      </c>
      <c r="B341" s="11" t="n">
        <v>36708</v>
      </c>
      <c r="C341" s="30" t="s">
        <v>26</v>
      </c>
      <c r="D341" s="30" t="s">
        <v>24</v>
      </c>
      <c r="F341" s="31" t="s">
        <v>21</v>
      </c>
      <c r="G341" s="32" t="n">
        <v>-30000</v>
      </c>
      <c r="H341" s="32" t="n">
        <v>-30000</v>
      </c>
      <c r="I341" s="33" t="n">
        <v>0</v>
      </c>
      <c r="J341" s="34" t="n">
        <v>0</v>
      </c>
      <c r="K341" s="30" t="n">
        <v>340120</v>
      </c>
    </row>
    <row r="342" customFormat="false" ht="15.75" hidden="false" customHeight="false" outlineLevel="0" collapsed="false">
      <c r="A342" s="29" t="n">
        <v>36718</v>
      </c>
      <c r="B342" s="11" t="n">
        <v>36708</v>
      </c>
      <c r="C342" s="30" t="s">
        <v>26</v>
      </c>
      <c r="D342" s="30" t="s">
        <v>24</v>
      </c>
      <c r="F342" s="31" t="s">
        <v>21</v>
      </c>
      <c r="G342" s="32" t="n">
        <v>-5000</v>
      </c>
      <c r="H342" s="32" t="n">
        <f aca="false">+G342*5</f>
        <v>-25000</v>
      </c>
      <c r="I342" s="33" t="n">
        <v>0</v>
      </c>
      <c r="J342" s="34" t="n">
        <f aca="false">IF(H342&gt;0,((H342*I342)*-1),((H342*I342)*-1))</f>
        <v>0</v>
      </c>
      <c r="K342" s="30" t="n">
        <v>320235</v>
      </c>
    </row>
    <row r="343" customFormat="false" ht="15.75" hidden="false" customHeight="false" outlineLevel="0" collapsed="false">
      <c r="A343" s="29" t="n">
        <v>36713</v>
      </c>
      <c r="B343" s="11" t="n">
        <v>36708</v>
      </c>
      <c r="C343" s="30" t="s">
        <v>26</v>
      </c>
      <c r="D343" s="30" t="s">
        <v>24</v>
      </c>
      <c r="F343" s="31" t="s">
        <v>21</v>
      </c>
      <c r="G343" s="32" t="n">
        <v>-20000</v>
      </c>
      <c r="H343" s="32" t="n">
        <v>-20000</v>
      </c>
      <c r="I343" s="33" t="n">
        <v>0</v>
      </c>
      <c r="J343" s="34" t="n">
        <f aca="false">IF(H343&gt;0,((H343*I343)*-1),((H343*I343)*-1))</f>
        <v>0</v>
      </c>
      <c r="K343" s="30" t="n">
        <v>323716</v>
      </c>
    </row>
    <row r="344" customFormat="false" ht="15.75" hidden="false" customHeight="false" outlineLevel="0" collapsed="false">
      <c r="A344" s="29" t="n">
        <v>36714</v>
      </c>
      <c r="B344" s="11" t="n">
        <v>36708</v>
      </c>
      <c r="C344" s="30" t="s">
        <v>26</v>
      </c>
      <c r="D344" s="30" t="s">
        <v>24</v>
      </c>
      <c r="F344" s="31" t="s">
        <v>21</v>
      </c>
      <c r="G344" s="32" t="n">
        <v>-20000</v>
      </c>
      <c r="H344" s="32" t="n">
        <v>-20000</v>
      </c>
      <c r="I344" s="33" t="n">
        <v>0</v>
      </c>
      <c r="J344" s="34" t="n">
        <f aca="false">IF(H344&gt;0,((H344*I344)*-1),((H344*I344)*-1))</f>
        <v>0</v>
      </c>
      <c r="K344" s="30" t="n">
        <v>343496</v>
      </c>
    </row>
    <row r="345" customFormat="false" ht="15.75" hidden="false" customHeight="false" outlineLevel="0" collapsed="false">
      <c r="A345" s="29" t="n">
        <v>36715</v>
      </c>
      <c r="B345" s="11" t="n">
        <v>36708</v>
      </c>
      <c r="C345" s="30" t="s">
        <v>26</v>
      </c>
      <c r="D345" s="30" t="s">
        <v>24</v>
      </c>
      <c r="F345" s="31" t="s">
        <v>21</v>
      </c>
      <c r="G345" s="32" t="n">
        <v>-20000</v>
      </c>
      <c r="H345" s="32" t="n">
        <v>-20000</v>
      </c>
      <c r="I345" s="33" t="n">
        <v>0</v>
      </c>
      <c r="J345" s="34" t="n">
        <f aca="false">IF(H345&gt;0,((H345*I345)*-1),((H345*I345)*-1))</f>
        <v>0</v>
      </c>
      <c r="K345" s="30" t="n">
        <v>345132</v>
      </c>
    </row>
    <row r="346" customFormat="false" ht="15.75" hidden="false" customHeight="false" outlineLevel="0" collapsed="false">
      <c r="A346" s="29" t="n">
        <v>36716</v>
      </c>
      <c r="B346" s="11" t="n">
        <v>36708</v>
      </c>
      <c r="C346" s="30" t="s">
        <v>26</v>
      </c>
      <c r="D346" s="30" t="s">
        <v>24</v>
      </c>
      <c r="F346" s="31" t="s">
        <v>21</v>
      </c>
      <c r="G346" s="32" t="n">
        <v>-20000</v>
      </c>
      <c r="H346" s="32" t="n">
        <v>-20000</v>
      </c>
      <c r="I346" s="33" t="n">
        <v>0</v>
      </c>
      <c r="J346" s="34" t="n">
        <f aca="false">IF(H346&gt;0,((H346*I346)*-1),((H346*I346)*-1))</f>
        <v>0</v>
      </c>
      <c r="K346" s="30" t="n">
        <v>346903</v>
      </c>
    </row>
    <row r="347" customFormat="false" ht="15.75" hidden="false" customHeight="false" outlineLevel="0" collapsed="false">
      <c r="A347" s="29" t="n">
        <v>36721</v>
      </c>
      <c r="B347" s="11" t="n">
        <v>36708</v>
      </c>
      <c r="C347" s="30" t="s">
        <v>26</v>
      </c>
      <c r="D347" s="30" t="s">
        <v>24</v>
      </c>
      <c r="F347" s="31" t="s">
        <v>21</v>
      </c>
      <c r="G347" s="32" t="n">
        <v>-20000</v>
      </c>
      <c r="H347" s="32" t="n">
        <v>-100000</v>
      </c>
      <c r="I347" s="33" t="n">
        <v>0</v>
      </c>
      <c r="J347" s="34" t="n">
        <f aca="false">IF(H347&gt;0,((H347*I347)*-1),((H347*I347)*-1))</f>
        <v>0</v>
      </c>
      <c r="K347" s="30" t="n">
        <v>320232</v>
      </c>
    </row>
    <row r="348" customFormat="false" ht="15.75" hidden="false" customHeight="false" outlineLevel="0" collapsed="false">
      <c r="A348" s="29" t="n">
        <v>36725</v>
      </c>
      <c r="B348" s="11" t="n">
        <v>36708</v>
      </c>
      <c r="C348" s="30" t="s">
        <v>26</v>
      </c>
      <c r="D348" s="30" t="s">
        <v>24</v>
      </c>
      <c r="F348" s="31" t="s">
        <v>21</v>
      </c>
      <c r="G348" s="32" t="n">
        <v>-5487</v>
      </c>
      <c r="H348" s="32" t="n">
        <f aca="false">+G348*3</f>
        <v>-16461</v>
      </c>
      <c r="I348" s="33" t="n">
        <v>0</v>
      </c>
      <c r="J348" s="34" t="n">
        <f aca="false">IF(H348&gt;0,((H348*I348)*-1),((H348*I348)*-1))</f>
        <v>0</v>
      </c>
      <c r="K348" s="30" t="n">
        <v>348490</v>
      </c>
    </row>
    <row r="349" customFormat="false" ht="15.75" hidden="false" customHeight="false" outlineLevel="0" collapsed="false">
      <c r="A349" s="29" t="n">
        <v>36724</v>
      </c>
      <c r="B349" s="11" t="n">
        <v>36708</v>
      </c>
      <c r="C349" s="30" t="s">
        <v>26</v>
      </c>
      <c r="D349" s="30" t="s">
        <v>24</v>
      </c>
      <c r="F349" s="31" t="s">
        <v>21</v>
      </c>
      <c r="G349" s="32" t="n">
        <v>-15815</v>
      </c>
      <c r="H349" s="32" t="n">
        <v>-15815</v>
      </c>
      <c r="I349" s="33" t="n">
        <v>0</v>
      </c>
      <c r="J349" s="34" t="n">
        <f aca="false">IF(H349&gt;0,((H349*I349)*-1),((H349*I349)*-1))</f>
        <v>0</v>
      </c>
      <c r="K349" s="30" t="n">
        <v>323731</v>
      </c>
    </row>
    <row r="350" customFormat="false" ht="15.75" hidden="false" customHeight="false" outlineLevel="0" collapsed="false">
      <c r="A350" s="29" t="n">
        <v>36708</v>
      </c>
      <c r="B350" s="11" t="n">
        <v>36708</v>
      </c>
      <c r="C350" s="30" t="s">
        <v>26</v>
      </c>
      <c r="D350" s="30" t="s">
        <v>24</v>
      </c>
      <c r="F350" s="31" t="s">
        <v>21</v>
      </c>
      <c r="G350" s="32" t="n">
        <v>-3000</v>
      </c>
      <c r="H350" s="32" t="n">
        <v>-15000</v>
      </c>
      <c r="I350" s="33" t="n">
        <v>0</v>
      </c>
      <c r="J350" s="34" t="n">
        <f aca="false">IF(H350&gt;0,((H350*I350)*-1),((H350*I350)*-1))</f>
        <v>0</v>
      </c>
      <c r="K350" s="30" t="n">
        <v>320234</v>
      </c>
    </row>
    <row r="351" customFormat="false" ht="15.75" hidden="false" customHeight="false" outlineLevel="0" collapsed="false">
      <c r="A351" s="29" t="n">
        <v>36708</v>
      </c>
      <c r="B351" s="11" t="n">
        <v>36708</v>
      </c>
      <c r="C351" s="30" t="s">
        <v>26</v>
      </c>
      <c r="D351" s="30" t="s">
        <v>24</v>
      </c>
      <c r="F351" s="31" t="s">
        <v>21</v>
      </c>
      <c r="G351" s="32" t="n">
        <v>-15000</v>
      </c>
      <c r="H351" s="32" t="n">
        <v>-15000</v>
      </c>
      <c r="I351" s="33" t="n">
        <v>0</v>
      </c>
      <c r="J351" s="34" t="n">
        <f aca="false">IF(H351&gt;0,((H351*I351)*-1),((H351*I351)*-1))</f>
        <v>0</v>
      </c>
      <c r="K351" s="30" t="n">
        <v>329265</v>
      </c>
    </row>
    <row r="352" customFormat="false" ht="15.75" hidden="false" customHeight="false" outlineLevel="0" collapsed="false">
      <c r="A352" s="29" t="n">
        <v>36723</v>
      </c>
      <c r="B352" s="11" t="n">
        <v>36708</v>
      </c>
      <c r="C352" s="30" t="s">
        <v>26</v>
      </c>
      <c r="D352" s="30" t="s">
        <v>24</v>
      </c>
      <c r="F352" s="31" t="s">
        <v>21</v>
      </c>
      <c r="G352" s="32" t="n">
        <v>-5000</v>
      </c>
      <c r="H352" s="32" t="n">
        <f aca="false">+G352*3</f>
        <v>-15000</v>
      </c>
      <c r="I352" s="33" t="n">
        <v>0</v>
      </c>
      <c r="J352" s="34" t="n">
        <f aca="false">IF(H352&gt;0,((H352*I352)*-1),((H352*I352)*-1))</f>
        <v>0</v>
      </c>
      <c r="K352" s="30" t="n">
        <v>348488</v>
      </c>
    </row>
    <row r="353" customFormat="false" ht="15.75" hidden="false" customHeight="false" outlineLevel="0" collapsed="false">
      <c r="A353" s="29" t="n">
        <v>36717</v>
      </c>
      <c r="B353" s="11" t="n">
        <v>36708</v>
      </c>
      <c r="C353" s="30" t="s">
        <v>26</v>
      </c>
      <c r="D353" s="30" t="s">
        <v>24</v>
      </c>
      <c r="F353" s="31" t="s">
        <v>21</v>
      </c>
      <c r="G353" s="32" t="n">
        <v>-2111</v>
      </c>
      <c r="H353" s="32" t="n">
        <f aca="false">+G353*5</f>
        <v>-10555</v>
      </c>
      <c r="I353" s="33" t="n">
        <v>0</v>
      </c>
      <c r="J353" s="34" t="n">
        <f aca="false">IF(H353&gt;0,((H353*I353)*-1),((H353*I353)*-1))</f>
        <v>0</v>
      </c>
      <c r="K353" s="30" t="n">
        <v>320233</v>
      </c>
    </row>
    <row r="354" customFormat="false" ht="15.75" hidden="false" customHeight="false" outlineLevel="0" collapsed="false">
      <c r="A354" s="29" t="n">
        <v>36732</v>
      </c>
      <c r="B354" s="11" t="n">
        <v>36708</v>
      </c>
      <c r="C354" s="30" t="s">
        <v>26</v>
      </c>
      <c r="D354" s="30" t="s">
        <v>24</v>
      </c>
      <c r="F354" s="31" t="s">
        <v>21</v>
      </c>
      <c r="G354" s="32" t="n">
        <v>-10000</v>
      </c>
      <c r="H354" s="32" t="n">
        <v>-10000</v>
      </c>
      <c r="I354" s="33" t="n">
        <v>0</v>
      </c>
      <c r="J354" s="34" t="n">
        <f aca="false">IF(H354&gt;0,((H354*I354)*-1),((H354*I354)*-1))</f>
        <v>0</v>
      </c>
      <c r="K354" s="30" t="n">
        <v>345134</v>
      </c>
    </row>
    <row r="355" customFormat="false" ht="15.75" hidden="false" customHeight="false" outlineLevel="0" collapsed="false">
      <c r="A355" s="29" t="n">
        <v>36732</v>
      </c>
      <c r="B355" s="11" t="n">
        <v>36708</v>
      </c>
      <c r="C355" s="30" t="s">
        <v>26</v>
      </c>
      <c r="D355" s="30" t="s">
        <v>24</v>
      </c>
      <c r="F355" s="31" t="s">
        <v>21</v>
      </c>
      <c r="G355" s="32" t="n">
        <v>-10000</v>
      </c>
      <c r="H355" s="32" t="n">
        <v>-10000</v>
      </c>
      <c r="I355" s="33" t="n">
        <v>0</v>
      </c>
      <c r="J355" s="34" t="n">
        <f aca="false">IF(H355&gt;0,((H355*I355)*-1),((H355*I355)*-1))</f>
        <v>0</v>
      </c>
      <c r="K355" s="30" t="n">
        <v>345136</v>
      </c>
    </row>
    <row r="356" customFormat="false" ht="15.75" hidden="false" customHeight="false" outlineLevel="0" collapsed="false">
      <c r="A356" s="29" t="n">
        <v>36732</v>
      </c>
      <c r="B356" s="11" t="n">
        <v>36708</v>
      </c>
      <c r="C356" s="30" t="s">
        <v>26</v>
      </c>
      <c r="D356" s="30" t="s">
        <v>24</v>
      </c>
      <c r="F356" s="31" t="s">
        <v>21</v>
      </c>
      <c r="G356" s="32" t="n">
        <v>-10000</v>
      </c>
      <c r="H356" s="32" t="n">
        <v>-10000</v>
      </c>
      <c r="I356" s="33" t="n">
        <v>0</v>
      </c>
      <c r="J356" s="34" t="n">
        <f aca="false">IF(H356&gt;0,((H356*I356)*-1),((H356*I356)*-1))</f>
        <v>0</v>
      </c>
      <c r="K356" s="30" t="n">
        <v>343492</v>
      </c>
    </row>
    <row r="357" customFormat="false" ht="15.75" hidden="false" customHeight="false" outlineLevel="0" collapsed="false">
      <c r="A357" s="29" t="n">
        <v>36732</v>
      </c>
      <c r="B357" s="11" t="n">
        <v>36708</v>
      </c>
      <c r="C357" s="30" t="s">
        <v>26</v>
      </c>
      <c r="D357" s="30" t="s">
        <v>24</v>
      </c>
      <c r="F357" s="31" t="s">
        <v>21</v>
      </c>
      <c r="G357" s="32" t="n">
        <v>-10000</v>
      </c>
      <c r="H357" s="32" t="n">
        <v>-10000</v>
      </c>
      <c r="I357" s="33" t="n">
        <v>0</v>
      </c>
      <c r="J357" s="34" t="n">
        <f aca="false">IF(H357&gt;0,((H357*I357)*-1),((H357*I357)*-1))</f>
        <v>0</v>
      </c>
      <c r="K357" s="30" t="n">
        <v>345140</v>
      </c>
    </row>
    <row r="358" customFormat="false" ht="15.75" hidden="false" customHeight="false" outlineLevel="0" collapsed="false">
      <c r="A358" s="29" t="n">
        <v>36732</v>
      </c>
      <c r="B358" s="11" t="n">
        <v>36708</v>
      </c>
      <c r="C358" s="30" t="s">
        <v>26</v>
      </c>
      <c r="D358" s="30" t="s">
        <v>24</v>
      </c>
      <c r="F358" s="31" t="s">
        <v>21</v>
      </c>
      <c r="G358" s="32" t="n">
        <v>-10000</v>
      </c>
      <c r="H358" s="32" t="n">
        <v>-10000</v>
      </c>
      <c r="I358" s="33" t="n">
        <v>0</v>
      </c>
      <c r="J358" s="34" t="n">
        <f aca="false">IF(H358&gt;0,((H358*I358)*-1),((H358*I358)*-1))</f>
        <v>0</v>
      </c>
      <c r="K358" s="30" t="n">
        <v>343489</v>
      </c>
    </row>
    <row r="359" customFormat="false" ht="15.75" hidden="false" customHeight="false" outlineLevel="0" collapsed="false">
      <c r="A359" s="29" t="n">
        <v>36732</v>
      </c>
      <c r="B359" s="11" t="n">
        <v>36708</v>
      </c>
      <c r="C359" s="30" t="s">
        <v>26</v>
      </c>
      <c r="D359" s="30" t="s">
        <v>24</v>
      </c>
      <c r="F359" s="31" t="s">
        <v>21</v>
      </c>
      <c r="G359" s="32" t="n">
        <v>-10000</v>
      </c>
      <c r="H359" s="32" t="n">
        <v>-10000</v>
      </c>
      <c r="I359" s="33" t="n">
        <v>0</v>
      </c>
      <c r="J359" s="34" t="n">
        <f aca="false">IF(H359&gt;0,((H359*I359)*-1),((H359*I359)*-1))</f>
        <v>0</v>
      </c>
      <c r="K359" s="30" t="n">
        <v>343491</v>
      </c>
    </row>
    <row r="360" customFormat="false" ht="15.75" hidden="false" customHeight="false" outlineLevel="0" collapsed="false">
      <c r="A360" s="29" t="n">
        <v>36732</v>
      </c>
      <c r="B360" s="11" t="n">
        <v>36708</v>
      </c>
      <c r="C360" s="30" t="s">
        <v>26</v>
      </c>
      <c r="D360" s="30" t="s">
        <v>24</v>
      </c>
      <c r="F360" s="31" t="s">
        <v>21</v>
      </c>
      <c r="G360" s="32" t="n">
        <v>-10000</v>
      </c>
      <c r="H360" s="32" t="n">
        <v>-10000</v>
      </c>
      <c r="I360" s="33" t="n">
        <v>0</v>
      </c>
      <c r="J360" s="34" t="n">
        <f aca="false">IF(H360&gt;0,((H360*I360)*-1),((H360*I360)*-1))</f>
        <v>0</v>
      </c>
      <c r="K360" s="30" t="n">
        <v>343493</v>
      </c>
    </row>
    <row r="361" customFormat="false" ht="15.75" hidden="false" customHeight="false" outlineLevel="0" collapsed="false">
      <c r="A361" s="29" t="n">
        <v>36732</v>
      </c>
      <c r="B361" s="11" t="n">
        <v>36708</v>
      </c>
      <c r="C361" s="30" t="s">
        <v>26</v>
      </c>
      <c r="D361" s="30" t="s">
        <v>24</v>
      </c>
      <c r="F361" s="31" t="s">
        <v>21</v>
      </c>
      <c r="G361" s="32" t="n">
        <v>-10000</v>
      </c>
      <c r="H361" s="32" t="n">
        <v>-10000</v>
      </c>
      <c r="I361" s="33" t="n">
        <v>0</v>
      </c>
      <c r="J361" s="34" t="n">
        <f aca="false">IF(H361&gt;0,((H361*I361)*-1),((H361*I361)*-1))</f>
        <v>0</v>
      </c>
      <c r="K361" s="30" t="n">
        <v>345133</v>
      </c>
    </row>
    <row r="362" customFormat="false" ht="15.75" hidden="false" customHeight="false" outlineLevel="0" collapsed="false">
      <c r="A362" s="29" t="n">
        <v>36732</v>
      </c>
      <c r="B362" s="11" t="n">
        <v>36708</v>
      </c>
      <c r="C362" s="30" t="s">
        <v>26</v>
      </c>
      <c r="D362" s="30" t="s">
        <v>24</v>
      </c>
      <c r="F362" s="31" t="s">
        <v>21</v>
      </c>
      <c r="G362" s="32" t="n">
        <v>-10000</v>
      </c>
      <c r="H362" s="32" t="n">
        <v>-10000</v>
      </c>
      <c r="I362" s="33" t="n">
        <v>0</v>
      </c>
      <c r="J362" s="34" t="n">
        <f aca="false">IF(H362&gt;0,((H362*I362)*-1),((H362*I362)*-1))</f>
        <v>0</v>
      </c>
      <c r="K362" s="30" t="n">
        <v>345141</v>
      </c>
    </row>
    <row r="363" customFormat="false" ht="15.75" hidden="false" customHeight="false" outlineLevel="0" collapsed="false">
      <c r="A363" s="29" t="n">
        <v>36732</v>
      </c>
      <c r="B363" s="11" t="n">
        <v>36708</v>
      </c>
      <c r="C363" s="30" t="s">
        <v>26</v>
      </c>
      <c r="D363" s="30" t="s">
        <v>24</v>
      </c>
      <c r="F363" s="31" t="s">
        <v>21</v>
      </c>
      <c r="G363" s="32" t="n">
        <v>-10000</v>
      </c>
      <c r="H363" s="32" t="n">
        <v>-10000</v>
      </c>
      <c r="I363" s="33" t="n">
        <v>0</v>
      </c>
      <c r="J363" s="34" t="n">
        <f aca="false">IF(H363&gt;0,((H363*I363)*-1),((H363*I363)*-1))</f>
        <v>0</v>
      </c>
      <c r="K363" s="30" t="n">
        <v>343494</v>
      </c>
    </row>
    <row r="364" customFormat="false" ht="15.75" hidden="false" customHeight="false" outlineLevel="0" collapsed="false">
      <c r="A364" s="29" t="n">
        <v>36732</v>
      </c>
      <c r="B364" s="11" t="n">
        <v>36708</v>
      </c>
      <c r="C364" s="30" t="s">
        <v>26</v>
      </c>
      <c r="D364" s="30" t="s">
        <v>24</v>
      </c>
      <c r="F364" s="31" t="s">
        <v>21</v>
      </c>
      <c r="G364" s="32" t="n">
        <v>-10000</v>
      </c>
      <c r="H364" s="32" t="n">
        <v>-10000</v>
      </c>
      <c r="I364" s="33" t="n">
        <v>0</v>
      </c>
      <c r="J364" s="34" t="n">
        <f aca="false">IF(H364&gt;0,((H364*I364)*-1),((H364*I364)*-1))</f>
        <v>0</v>
      </c>
      <c r="K364" s="30" t="n">
        <v>345142</v>
      </c>
    </row>
    <row r="365" customFormat="false" ht="15.75" hidden="false" customHeight="false" outlineLevel="0" collapsed="false">
      <c r="A365" s="29" t="n">
        <v>36732</v>
      </c>
      <c r="B365" s="11" t="n">
        <v>36708</v>
      </c>
      <c r="C365" s="30" t="s">
        <v>26</v>
      </c>
      <c r="D365" s="30" t="s">
        <v>24</v>
      </c>
      <c r="F365" s="31" t="s">
        <v>21</v>
      </c>
      <c r="G365" s="32" t="n">
        <v>-10000</v>
      </c>
      <c r="H365" s="32" t="n">
        <v>-10000</v>
      </c>
      <c r="I365" s="33" t="n">
        <v>0</v>
      </c>
      <c r="J365" s="34" t="n">
        <f aca="false">IF(H365&gt;0,((H365*I365)*-1),((H365*I365)*-1))</f>
        <v>0</v>
      </c>
      <c r="K365" s="30" t="n">
        <v>346888</v>
      </c>
    </row>
    <row r="366" customFormat="false" ht="15.75" hidden="false" customHeight="false" outlineLevel="0" collapsed="false">
      <c r="A366" s="29" t="n">
        <v>36732</v>
      </c>
      <c r="B366" s="11" t="n">
        <v>36708</v>
      </c>
      <c r="C366" s="30" t="s">
        <v>26</v>
      </c>
      <c r="D366" s="30" t="s">
        <v>24</v>
      </c>
      <c r="F366" s="31" t="s">
        <v>21</v>
      </c>
      <c r="G366" s="32" t="n">
        <v>-10000</v>
      </c>
      <c r="H366" s="32" t="n">
        <v>-10000</v>
      </c>
      <c r="I366" s="33" t="n">
        <v>0</v>
      </c>
      <c r="J366" s="34" t="n">
        <f aca="false">IF(H366&gt;0,((H366*I366)*-1),((H366*I366)*-1))</f>
        <v>0</v>
      </c>
      <c r="K366" s="30" t="n">
        <v>343495</v>
      </c>
    </row>
    <row r="367" customFormat="false" ht="15.75" hidden="false" customHeight="false" outlineLevel="0" collapsed="false">
      <c r="A367" s="29" t="n">
        <v>36732</v>
      </c>
      <c r="B367" s="11" t="n">
        <v>36708</v>
      </c>
      <c r="C367" s="30" t="s">
        <v>26</v>
      </c>
      <c r="D367" s="30" t="s">
        <v>24</v>
      </c>
      <c r="F367" s="31" t="s">
        <v>21</v>
      </c>
      <c r="G367" s="32" t="n">
        <v>-10000</v>
      </c>
      <c r="H367" s="32" t="n">
        <v>-10000</v>
      </c>
      <c r="I367" s="33" t="n">
        <v>0</v>
      </c>
      <c r="J367" s="34" t="n">
        <f aca="false">IF(H367&gt;0,((H367*I367)*-1),((H367*I367)*-1))</f>
        <v>0</v>
      </c>
      <c r="K367" s="30" t="n">
        <v>341961</v>
      </c>
    </row>
    <row r="368" customFormat="false" ht="15.75" hidden="false" customHeight="false" outlineLevel="0" collapsed="false">
      <c r="A368" s="29" t="n">
        <v>36732</v>
      </c>
      <c r="B368" s="11" t="n">
        <v>36708</v>
      </c>
      <c r="C368" s="30" t="s">
        <v>26</v>
      </c>
      <c r="D368" s="30" t="s">
        <v>24</v>
      </c>
      <c r="F368" s="31" t="s">
        <v>21</v>
      </c>
      <c r="G368" s="32" t="n">
        <v>-10000</v>
      </c>
      <c r="H368" s="32" t="n">
        <v>-10000</v>
      </c>
      <c r="I368" s="33" t="n">
        <v>0</v>
      </c>
      <c r="J368" s="34" t="n">
        <f aca="false">IF(H368&gt;0,((H368*I368)*-1),((H368*I368)*-1))</f>
        <v>0</v>
      </c>
      <c r="K368" s="30" t="n">
        <v>341973</v>
      </c>
    </row>
    <row r="369" customFormat="false" ht="15.75" hidden="false" customHeight="false" outlineLevel="0" collapsed="false">
      <c r="A369" s="29" t="n">
        <v>36732</v>
      </c>
      <c r="B369" s="11" t="n">
        <v>36708</v>
      </c>
      <c r="C369" s="30" t="s">
        <v>26</v>
      </c>
      <c r="D369" s="30" t="s">
        <v>24</v>
      </c>
      <c r="F369" s="31" t="s">
        <v>21</v>
      </c>
      <c r="G369" s="32" t="n">
        <v>-10000</v>
      </c>
      <c r="H369" s="32" t="n">
        <v>-10000</v>
      </c>
      <c r="I369" s="33" t="n">
        <v>0</v>
      </c>
      <c r="J369" s="34" t="n">
        <f aca="false">IF(H369&gt;0,((H369*I369)*-1),((H369*I369)*-1))</f>
        <v>0</v>
      </c>
      <c r="K369" s="30" t="n">
        <v>341959</v>
      </c>
    </row>
    <row r="370" customFormat="false" ht="15.75" hidden="false" customHeight="false" outlineLevel="0" collapsed="false">
      <c r="A370" s="29" t="n">
        <v>36732</v>
      </c>
      <c r="B370" s="11" t="n">
        <v>36708</v>
      </c>
      <c r="C370" s="30" t="s">
        <v>26</v>
      </c>
      <c r="D370" s="30" t="s">
        <v>24</v>
      </c>
      <c r="F370" s="31" t="s">
        <v>21</v>
      </c>
      <c r="G370" s="32" t="n">
        <v>-10000</v>
      </c>
      <c r="H370" s="32" t="n">
        <v>-10000</v>
      </c>
      <c r="I370" s="33" t="n">
        <v>0</v>
      </c>
      <c r="J370" s="34" t="n">
        <f aca="false">IF(H370&gt;0,((H370*I370)*-1),((H370*I370)*-1))</f>
        <v>0</v>
      </c>
      <c r="K370" s="30" t="n">
        <v>341955</v>
      </c>
    </row>
    <row r="371" customFormat="false" ht="15.75" hidden="false" customHeight="false" outlineLevel="0" collapsed="false">
      <c r="A371" s="29" t="n">
        <v>36732</v>
      </c>
      <c r="B371" s="11" t="n">
        <v>36708</v>
      </c>
      <c r="C371" s="30" t="s">
        <v>26</v>
      </c>
      <c r="D371" s="30" t="s">
        <v>24</v>
      </c>
      <c r="F371" s="31" t="s">
        <v>21</v>
      </c>
      <c r="G371" s="32" t="n">
        <v>-10000</v>
      </c>
      <c r="H371" s="32" t="n">
        <v>-10000</v>
      </c>
      <c r="I371" s="33" t="n">
        <v>0</v>
      </c>
      <c r="J371" s="34" t="n">
        <f aca="false">IF(H371&gt;0,((H371*I371)*-1),((H371*I371)*-1))</f>
        <v>0</v>
      </c>
      <c r="K371" s="30" t="n">
        <v>341957</v>
      </c>
    </row>
    <row r="372" customFormat="false" ht="15.75" hidden="false" customHeight="false" outlineLevel="0" collapsed="false">
      <c r="A372" s="29" t="n">
        <v>36732</v>
      </c>
      <c r="B372" s="11" t="n">
        <v>36708</v>
      </c>
      <c r="C372" s="30" t="s">
        <v>26</v>
      </c>
      <c r="D372" s="30" t="s">
        <v>24</v>
      </c>
      <c r="F372" s="31" t="s">
        <v>21</v>
      </c>
      <c r="G372" s="32" t="n">
        <v>-10000</v>
      </c>
      <c r="H372" s="32" t="n">
        <v>-10000</v>
      </c>
      <c r="I372" s="33" t="n">
        <v>0</v>
      </c>
      <c r="J372" s="34" t="n">
        <f aca="false">IF(H372&gt;0,((H372*I372)*-1),((H372*I372)*-1))</f>
        <v>0</v>
      </c>
      <c r="K372" s="30" t="n">
        <v>346890</v>
      </c>
    </row>
    <row r="373" customFormat="false" ht="15.75" hidden="false" customHeight="false" outlineLevel="0" collapsed="false">
      <c r="A373" s="29" t="n">
        <v>36732</v>
      </c>
      <c r="B373" s="11" t="n">
        <v>36708</v>
      </c>
      <c r="C373" s="30" t="s">
        <v>26</v>
      </c>
      <c r="D373" s="30" t="s">
        <v>24</v>
      </c>
      <c r="F373" s="31" t="s">
        <v>21</v>
      </c>
      <c r="G373" s="32" t="n">
        <v>-10000</v>
      </c>
      <c r="H373" s="32" t="n">
        <v>-10000</v>
      </c>
      <c r="I373" s="33" t="n">
        <v>0</v>
      </c>
      <c r="J373" s="34" t="n">
        <f aca="false">IF(H373&gt;0,((H373*I373)*-1),((H373*I373)*-1))</f>
        <v>0</v>
      </c>
      <c r="K373" s="30" t="n">
        <v>346894</v>
      </c>
    </row>
    <row r="374" customFormat="false" ht="15.75" hidden="false" customHeight="false" outlineLevel="0" collapsed="false">
      <c r="A374" s="29" t="n">
        <v>36732</v>
      </c>
      <c r="B374" s="11" t="n">
        <v>36708</v>
      </c>
      <c r="C374" s="30" t="s">
        <v>26</v>
      </c>
      <c r="D374" s="30" t="s">
        <v>24</v>
      </c>
      <c r="F374" s="31" t="s">
        <v>21</v>
      </c>
      <c r="G374" s="32" t="n">
        <v>-10000</v>
      </c>
      <c r="H374" s="32" t="n">
        <v>-10000</v>
      </c>
      <c r="I374" s="33" t="n">
        <v>0</v>
      </c>
      <c r="J374" s="34" t="n">
        <f aca="false">IF(H374&gt;0,((H374*I374)*-1),((H374*I374)*-1))</f>
        <v>0</v>
      </c>
      <c r="K374" s="30" t="n">
        <v>346889</v>
      </c>
    </row>
    <row r="375" customFormat="false" ht="15.75" hidden="false" customHeight="false" outlineLevel="0" collapsed="false">
      <c r="A375" s="29" t="n">
        <v>36732</v>
      </c>
      <c r="B375" s="11" t="n">
        <v>36708</v>
      </c>
      <c r="C375" s="30" t="s">
        <v>26</v>
      </c>
      <c r="D375" s="30" t="s">
        <v>24</v>
      </c>
      <c r="F375" s="31" t="s">
        <v>21</v>
      </c>
      <c r="G375" s="32" t="n">
        <v>-10000</v>
      </c>
      <c r="H375" s="32" t="n">
        <v>-10000</v>
      </c>
      <c r="I375" s="33" t="n">
        <v>0</v>
      </c>
      <c r="J375" s="34" t="n">
        <f aca="false">IF(H375&gt;0,((H375*I375)*-1),((H375*I375)*-1))</f>
        <v>0</v>
      </c>
      <c r="K375" s="30" t="n">
        <v>346892</v>
      </c>
    </row>
    <row r="376" customFormat="false" ht="15.75" hidden="false" customHeight="false" outlineLevel="0" collapsed="false">
      <c r="A376" s="29" t="n">
        <v>36732</v>
      </c>
      <c r="B376" s="11" t="n">
        <v>36708</v>
      </c>
      <c r="C376" s="30" t="s">
        <v>26</v>
      </c>
      <c r="D376" s="30" t="s">
        <v>24</v>
      </c>
      <c r="F376" s="31" t="s">
        <v>21</v>
      </c>
      <c r="G376" s="32" t="n">
        <v>-10000</v>
      </c>
      <c r="H376" s="32" t="n">
        <v>-10000</v>
      </c>
      <c r="I376" s="33" t="n">
        <v>0</v>
      </c>
      <c r="J376" s="34" t="n">
        <f aca="false">IF(H376&gt;0,((H376*I376)*-1),((H376*I376)*-1))</f>
        <v>0</v>
      </c>
      <c r="K376" s="30" t="n">
        <v>336749</v>
      </c>
    </row>
    <row r="377" customFormat="false" ht="15.75" hidden="false" customHeight="false" outlineLevel="0" collapsed="false">
      <c r="A377" s="29" t="n">
        <v>36732</v>
      </c>
      <c r="B377" s="11" t="n">
        <v>36708</v>
      </c>
      <c r="C377" s="30" t="s">
        <v>26</v>
      </c>
      <c r="D377" s="30" t="s">
        <v>24</v>
      </c>
      <c r="F377" s="31" t="s">
        <v>21</v>
      </c>
      <c r="G377" s="32" t="n">
        <v>-10000</v>
      </c>
      <c r="H377" s="32" t="n">
        <v>-10000</v>
      </c>
      <c r="I377" s="33" t="n">
        <v>0</v>
      </c>
      <c r="J377" s="34" t="n">
        <f aca="false">IF(H377&gt;0,((H377*I377)*-1),((H377*I377)*-1))</f>
        <v>0</v>
      </c>
      <c r="K377" s="30" t="n">
        <v>329263</v>
      </c>
    </row>
    <row r="378" customFormat="false" ht="15.75" hidden="false" customHeight="false" outlineLevel="0" collapsed="false">
      <c r="A378" s="29" t="n">
        <v>36732</v>
      </c>
      <c r="B378" s="11" t="n">
        <v>36708</v>
      </c>
      <c r="C378" s="30" t="s">
        <v>26</v>
      </c>
      <c r="D378" s="30" t="s">
        <v>24</v>
      </c>
      <c r="F378" s="31" t="s">
        <v>21</v>
      </c>
      <c r="G378" s="32" t="n">
        <v>-10000</v>
      </c>
      <c r="H378" s="32" t="n">
        <v>-10000</v>
      </c>
      <c r="I378" s="33" t="n">
        <v>0</v>
      </c>
      <c r="J378" s="34" t="n">
        <f aca="false">IF(H378&gt;0,((H378*I378)*-1),((H378*I378)*-1))</f>
        <v>0</v>
      </c>
      <c r="K378" s="30" t="n">
        <v>329264</v>
      </c>
    </row>
    <row r="379" customFormat="false" ht="15.75" hidden="false" customHeight="false" outlineLevel="0" collapsed="false">
      <c r="A379" s="29" t="n">
        <v>36732</v>
      </c>
      <c r="B379" s="11" t="n">
        <v>36708</v>
      </c>
      <c r="C379" s="30" t="s">
        <v>26</v>
      </c>
      <c r="D379" s="30" t="s">
        <v>24</v>
      </c>
      <c r="F379" s="31" t="s">
        <v>21</v>
      </c>
      <c r="G379" s="32" t="n">
        <v>-10000</v>
      </c>
      <c r="H379" s="32" t="n">
        <v>-10000</v>
      </c>
      <c r="I379" s="33" t="n">
        <v>0</v>
      </c>
      <c r="J379" s="34" t="n">
        <f aca="false">IF(H379&gt;0,((H379*I379)*-1),((H379*I379)*-1))</f>
        <v>0</v>
      </c>
      <c r="K379" s="30" t="n">
        <v>326647</v>
      </c>
    </row>
    <row r="380" customFormat="false" ht="15.75" hidden="false" customHeight="false" outlineLevel="0" collapsed="false">
      <c r="A380" s="29" t="n">
        <v>36732</v>
      </c>
      <c r="B380" s="11" t="n">
        <v>36708</v>
      </c>
      <c r="C380" s="30" t="s">
        <v>26</v>
      </c>
      <c r="D380" s="30" t="s">
        <v>24</v>
      </c>
      <c r="F380" s="31" t="s">
        <v>21</v>
      </c>
      <c r="G380" s="32" t="n">
        <v>-10000</v>
      </c>
      <c r="H380" s="32" t="n">
        <v>-10000</v>
      </c>
      <c r="I380" s="33" t="n">
        <v>0</v>
      </c>
      <c r="J380" s="34" t="n">
        <f aca="false">IF(H380&gt;0,((H380*I380)*-1),((H380*I380)*-1))</f>
        <v>0</v>
      </c>
      <c r="K380" s="30" t="n">
        <v>336751</v>
      </c>
    </row>
    <row r="381" customFormat="false" ht="15.75" hidden="false" customHeight="false" outlineLevel="0" collapsed="false">
      <c r="A381" s="29" t="n">
        <v>36732</v>
      </c>
      <c r="B381" s="11" t="n">
        <v>36708</v>
      </c>
      <c r="C381" s="30" t="s">
        <v>26</v>
      </c>
      <c r="D381" s="30" t="s">
        <v>24</v>
      </c>
      <c r="F381" s="31" t="s">
        <v>21</v>
      </c>
      <c r="G381" s="32" t="n">
        <v>-10000</v>
      </c>
      <c r="H381" s="32" t="n">
        <v>-10000</v>
      </c>
      <c r="I381" s="33" t="n">
        <v>0</v>
      </c>
      <c r="J381" s="34" t="n">
        <f aca="false">IF(H381&gt;0,((H381*I381)*-1),((H381*I381)*-1))</f>
        <v>0</v>
      </c>
      <c r="K381" s="30" t="n">
        <v>327914</v>
      </c>
    </row>
    <row r="382" customFormat="false" ht="15.75" hidden="false" customHeight="false" outlineLevel="0" collapsed="false">
      <c r="A382" s="29" t="n">
        <v>36732</v>
      </c>
      <c r="B382" s="11" t="n">
        <v>36708</v>
      </c>
      <c r="C382" s="30" t="s">
        <v>26</v>
      </c>
      <c r="D382" s="30" t="s">
        <v>24</v>
      </c>
      <c r="F382" s="31" t="s">
        <v>21</v>
      </c>
      <c r="G382" s="32" t="n">
        <v>-10000</v>
      </c>
      <c r="H382" s="32" t="n">
        <v>-10000</v>
      </c>
      <c r="I382" s="33" t="n">
        <v>0</v>
      </c>
      <c r="J382" s="34" t="n">
        <f aca="false">IF(H382&gt;0,((H382*I382)*-1),((H382*I382)*-1))</f>
        <v>0</v>
      </c>
      <c r="K382" s="30" t="n">
        <v>327910</v>
      </c>
    </row>
    <row r="383" customFormat="false" ht="15.75" hidden="false" customHeight="false" outlineLevel="0" collapsed="false">
      <c r="A383" s="29" t="n">
        <v>36732</v>
      </c>
      <c r="B383" s="11" t="n">
        <v>36708</v>
      </c>
      <c r="C383" s="30" t="s">
        <v>26</v>
      </c>
      <c r="D383" s="30" t="s">
        <v>24</v>
      </c>
      <c r="F383" s="31" t="s">
        <v>21</v>
      </c>
      <c r="G383" s="32" t="n">
        <v>-10000</v>
      </c>
      <c r="H383" s="32" t="n">
        <v>-10000</v>
      </c>
      <c r="I383" s="33" t="n">
        <v>0</v>
      </c>
      <c r="J383" s="34" t="n">
        <f aca="false">IF(H383&gt;0,((H383*I383)*-1),((H383*I383)*-1))</f>
        <v>0</v>
      </c>
      <c r="K383" s="30" t="n">
        <v>326649</v>
      </c>
    </row>
    <row r="384" customFormat="false" ht="15.75" hidden="false" customHeight="false" outlineLevel="0" collapsed="false">
      <c r="A384" s="29" t="n">
        <v>36732</v>
      </c>
      <c r="B384" s="11" t="n">
        <v>36708</v>
      </c>
      <c r="C384" s="30" t="s">
        <v>26</v>
      </c>
      <c r="D384" s="30" t="s">
        <v>24</v>
      </c>
      <c r="F384" s="31" t="s">
        <v>21</v>
      </c>
      <c r="G384" s="32" t="n">
        <v>-10000</v>
      </c>
      <c r="H384" s="32" t="n">
        <v>-10000</v>
      </c>
      <c r="I384" s="33" t="n">
        <v>0</v>
      </c>
      <c r="J384" s="34" t="n">
        <f aca="false">IF(H384&gt;0,((H384*I384)*-1),((H384*I384)*-1))</f>
        <v>0</v>
      </c>
      <c r="K384" s="30" t="n">
        <v>326648</v>
      </c>
    </row>
    <row r="385" customFormat="false" ht="15.75" hidden="false" customHeight="false" outlineLevel="0" collapsed="false">
      <c r="A385" s="29" t="n">
        <v>36706</v>
      </c>
      <c r="B385" s="11" t="n">
        <v>36708</v>
      </c>
      <c r="C385" s="30" t="s">
        <v>26</v>
      </c>
      <c r="D385" s="30" t="s">
        <v>24</v>
      </c>
      <c r="F385" s="31" t="s">
        <v>21</v>
      </c>
      <c r="G385" s="32" t="n">
        <v>-10000</v>
      </c>
      <c r="H385" s="32" t="n">
        <v>-10000</v>
      </c>
      <c r="I385" s="33" t="n">
        <v>0</v>
      </c>
      <c r="J385" s="34" t="n">
        <f aca="false">IF(H385&gt;0,((H385*I385)*-1),((H385*I385)*-1))</f>
        <v>0</v>
      </c>
      <c r="K385" s="30" t="n">
        <v>343922</v>
      </c>
    </row>
    <row r="386" customFormat="false" ht="15.75" hidden="false" customHeight="false" outlineLevel="0" collapsed="false">
      <c r="A386" s="29" t="n">
        <v>36732</v>
      </c>
      <c r="B386" s="11" t="n">
        <v>36708</v>
      </c>
      <c r="C386" s="30" t="s">
        <v>26</v>
      </c>
      <c r="D386" s="30" t="s">
        <v>24</v>
      </c>
      <c r="F386" s="31" t="s">
        <v>21</v>
      </c>
      <c r="G386" s="32" t="n">
        <v>-10000</v>
      </c>
      <c r="H386" s="32" t="n">
        <v>-10000</v>
      </c>
      <c r="I386" s="33" t="n">
        <v>0</v>
      </c>
      <c r="J386" s="34" t="n">
        <f aca="false">IF(H386&gt;0,((H386*I386)*-1),((H386*I386)*-1))</f>
        <v>0</v>
      </c>
      <c r="K386" s="30" t="n">
        <v>326650</v>
      </c>
    </row>
    <row r="387" customFormat="false" ht="15.75" hidden="false" customHeight="false" outlineLevel="0" collapsed="false">
      <c r="A387" s="29" t="n">
        <v>36732</v>
      </c>
      <c r="B387" s="11" t="n">
        <v>36708</v>
      </c>
      <c r="C387" s="30" t="s">
        <v>26</v>
      </c>
      <c r="D387" s="30" t="s">
        <v>24</v>
      </c>
      <c r="F387" s="31" t="s">
        <v>21</v>
      </c>
      <c r="G387" s="32" t="n">
        <v>-10000</v>
      </c>
      <c r="H387" s="32" t="n">
        <v>-10000</v>
      </c>
      <c r="I387" s="33" t="n">
        <v>0</v>
      </c>
      <c r="J387" s="34" t="n">
        <f aca="false">IF(H387&gt;0,((H387*I387)*-1),((H387*I387)*-1))</f>
        <v>0</v>
      </c>
      <c r="K387" s="30" t="n">
        <v>327912</v>
      </c>
    </row>
    <row r="388" customFormat="false" ht="15.75" hidden="false" customHeight="false" outlineLevel="0" collapsed="false">
      <c r="A388" s="29" t="n">
        <v>36732</v>
      </c>
      <c r="B388" s="11" t="n">
        <v>36708</v>
      </c>
      <c r="C388" s="30" t="s">
        <v>26</v>
      </c>
      <c r="D388" s="30" t="s">
        <v>24</v>
      </c>
      <c r="F388" s="31" t="s">
        <v>21</v>
      </c>
      <c r="G388" s="32" t="n">
        <v>-10000</v>
      </c>
      <c r="H388" s="32" t="n">
        <v>-10000</v>
      </c>
      <c r="I388" s="33" t="n">
        <v>0</v>
      </c>
      <c r="J388" s="34" t="n">
        <f aca="false">IF(H388&gt;0,((H388*I388)*-1),((H388*I388)*-1))</f>
        <v>0</v>
      </c>
      <c r="K388" s="30" t="n">
        <v>327911</v>
      </c>
    </row>
    <row r="389" customFormat="false" ht="15.75" hidden="false" customHeight="false" outlineLevel="0" collapsed="false">
      <c r="A389" s="29" t="n">
        <v>36732</v>
      </c>
      <c r="B389" s="11" t="n">
        <v>36708</v>
      </c>
      <c r="C389" s="30" t="s">
        <v>26</v>
      </c>
      <c r="D389" s="30" t="s">
        <v>24</v>
      </c>
      <c r="F389" s="31" t="s">
        <v>21</v>
      </c>
      <c r="G389" s="32" t="n">
        <v>-10000</v>
      </c>
      <c r="H389" s="32" t="n">
        <v>-10000</v>
      </c>
      <c r="I389" s="33" t="n">
        <v>0</v>
      </c>
      <c r="J389" s="34" t="n">
        <f aca="false">IF(H389&gt;0,((H389*I389)*-1),((H389*I389)*-1))</f>
        <v>0</v>
      </c>
      <c r="K389" s="30" t="n">
        <v>327916</v>
      </c>
    </row>
    <row r="390" customFormat="false" ht="15.75" hidden="false" customHeight="false" outlineLevel="0" collapsed="false">
      <c r="A390" s="29" t="n">
        <v>36732</v>
      </c>
      <c r="B390" s="11" t="n">
        <v>36708</v>
      </c>
      <c r="C390" s="30" t="s">
        <v>26</v>
      </c>
      <c r="D390" s="30" t="s">
        <v>24</v>
      </c>
      <c r="F390" s="31" t="s">
        <v>21</v>
      </c>
      <c r="G390" s="32" t="n">
        <v>-10000</v>
      </c>
      <c r="H390" s="32" t="n">
        <v>-10000</v>
      </c>
      <c r="I390" s="33" t="n">
        <v>0</v>
      </c>
      <c r="J390" s="34" t="n">
        <f aca="false">IF(H390&gt;0,((H390*I390)*-1),((H390*I390)*-1))</f>
        <v>0</v>
      </c>
      <c r="K390" s="30" t="n">
        <v>327919</v>
      </c>
    </row>
    <row r="391" customFormat="false" ht="15.75" hidden="false" customHeight="false" outlineLevel="0" collapsed="false">
      <c r="A391" s="29" t="n">
        <v>36732</v>
      </c>
      <c r="B391" s="11" t="n">
        <v>36708</v>
      </c>
      <c r="C391" s="30" t="s">
        <v>26</v>
      </c>
      <c r="D391" s="30" t="s">
        <v>24</v>
      </c>
      <c r="F391" s="31" t="s">
        <v>21</v>
      </c>
      <c r="G391" s="32" t="n">
        <v>-10000</v>
      </c>
      <c r="H391" s="32" t="n">
        <v>-10000</v>
      </c>
      <c r="I391" s="33" t="n">
        <v>0</v>
      </c>
      <c r="J391" s="34" t="n">
        <f aca="false">IF(H391&gt;0,((H391*I391)*-1),((H391*I391)*-1))</f>
        <v>0</v>
      </c>
      <c r="K391" s="30" t="n">
        <v>327922</v>
      </c>
    </row>
    <row r="392" customFormat="false" ht="15.75" hidden="false" customHeight="false" outlineLevel="0" collapsed="false">
      <c r="A392" s="29" t="n">
        <v>36732</v>
      </c>
      <c r="B392" s="11" t="n">
        <v>36708</v>
      </c>
      <c r="C392" s="30" t="s">
        <v>26</v>
      </c>
      <c r="D392" s="30" t="s">
        <v>24</v>
      </c>
      <c r="F392" s="31" t="s">
        <v>21</v>
      </c>
      <c r="G392" s="32" t="n">
        <v>-10000</v>
      </c>
      <c r="H392" s="32" t="n">
        <v>-10000</v>
      </c>
      <c r="I392" s="33" t="n">
        <v>0</v>
      </c>
      <c r="J392" s="34" t="n">
        <f aca="false">IF(H392&gt;0,((H392*I392)*-1),((H392*I392)*-1))</f>
        <v>0</v>
      </c>
      <c r="K392" s="30" t="n">
        <v>327917</v>
      </c>
    </row>
    <row r="393" customFormat="false" ht="15.75" hidden="false" customHeight="false" outlineLevel="0" collapsed="false">
      <c r="A393" s="29" t="n">
        <v>36732</v>
      </c>
      <c r="B393" s="11" t="n">
        <v>36708</v>
      </c>
      <c r="C393" s="30" t="s">
        <v>26</v>
      </c>
      <c r="D393" s="30" t="s">
        <v>24</v>
      </c>
      <c r="F393" s="31" t="s">
        <v>21</v>
      </c>
      <c r="G393" s="32" t="n">
        <v>-10000</v>
      </c>
      <c r="H393" s="32" t="n">
        <v>-10000</v>
      </c>
      <c r="I393" s="33" t="n">
        <v>0</v>
      </c>
      <c r="J393" s="34" t="n">
        <f aca="false">IF(H393&gt;0,((H393*I393)*-1),((H393*I393)*-1))</f>
        <v>0</v>
      </c>
      <c r="K393" s="30" t="n">
        <v>323717</v>
      </c>
    </row>
    <row r="394" customFormat="false" ht="15.75" hidden="false" customHeight="false" outlineLevel="0" collapsed="false">
      <c r="A394" s="29" t="n">
        <v>36732</v>
      </c>
      <c r="B394" s="11" t="n">
        <v>36708</v>
      </c>
      <c r="C394" s="30" t="s">
        <v>26</v>
      </c>
      <c r="D394" s="30" t="s">
        <v>24</v>
      </c>
      <c r="F394" s="31" t="s">
        <v>21</v>
      </c>
      <c r="G394" s="32" t="n">
        <v>-10000</v>
      </c>
      <c r="H394" s="32" t="n">
        <v>-10000</v>
      </c>
      <c r="I394" s="33" t="n">
        <v>0</v>
      </c>
      <c r="J394" s="34" t="n">
        <f aca="false">IF(H394&gt;0,((H394*I394)*-1),((H394*I394)*-1))</f>
        <v>0</v>
      </c>
      <c r="K394" s="30" t="n">
        <v>329259</v>
      </c>
    </row>
    <row r="395" customFormat="false" ht="15.75" hidden="false" customHeight="false" outlineLevel="0" collapsed="false">
      <c r="A395" s="29" t="n">
        <v>36732</v>
      </c>
      <c r="B395" s="11" t="n">
        <v>36708</v>
      </c>
      <c r="C395" s="30" t="s">
        <v>26</v>
      </c>
      <c r="D395" s="30" t="s">
        <v>24</v>
      </c>
      <c r="F395" s="31" t="s">
        <v>21</v>
      </c>
      <c r="G395" s="32" t="n">
        <v>-10000</v>
      </c>
      <c r="H395" s="32" t="n">
        <v>-10000</v>
      </c>
      <c r="I395" s="33" t="n">
        <v>0</v>
      </c>
      <c r="J395" s="34" t="n">
        <f aca="false">IF(H395&gt;0,((H395*I395)*-1),((H395*I395)*-1))</f>
        <v>0</v>
      </c>
      <c r="K395" s="30" t="n">
        <v>323718</v>
      </c>
    </row>
    <row r="396" customFormat="false" ht="15.75" hidden="false" customHeight="false" outlineLevel="0" collapsed="false">
      <c r="A396" s="29" t="n">
        <v>36732</v>
      </c>
      <c r="B396" s="11" t="n">
        <v>36708</v>
      </c>
      <c r="C396" s="30" t="s">
        <v>26</v>
      </c>
      <c r="D396" s="30" t="s">
        <v>24</v>
      </c>
      <c r="F396" s="31" t="s">
        <v>21</v>
      </c>
      <c r="G396" s="32" t="n">
        <v>-10000</v>
      </c>
      <c r="H396" s="32" t="n">
        <v>-10000</v>
      </c>
      <c r="I396" s="33" t="n">
        <v>0</v>
      </c>
      <c r="J396" s="34" t="n">
        <f aca="false">IF(H396&gt;0,((H396*I396)*-1),((H396*I396)*-1))</f>
        <v>0</v>
      </c>
      <c r="K396" s="30" t="n">
        <v>329260</v>
      </c>
    </row>
    <row r="397" customFormat="false" ht="15.75" hidden="false" customHeight="false" outlineLevel="0" collapsed="false">
      <c r="A397" s="29" t="n">
        <v>36732</v>
      </c>
      <c r="B397" s="11" t="n">
        <v>36708</v>
      </c>
      <c r="C397" s="30" t="s">
        <v>26</v>
      </c>
      <c r="D397" s="30" t="s">
        <v>24</v>
      </c>
      <c r="F397" s="31" t="s">
        <v>21</v>
      </c>
      <c r="G397" s="32" t="n">
        <v>-10000</v>
      </c>
      <c r="H397" s="32" t="n">
        <v>-10000</v>
      </c>
      <c r="I397" s="33" t="n">
        <v>0</v>
      </c>
      <c r="J397" s="34" t="n">
        <f aca="false">IF(H397&gt;0,((H397*I397)*-1),((H397*I397)*-1))</f>
        <v>0</v>
      </c>
      <c r="K397" s="30" t="n">
        <v>329262</v>
      </c>
    </row>
    <row r="398" customFormat="false" ht="15.75" hidden="false" customHeight="false" outlineLevel="0" collapsed="false">
      <c r="A398" s="29" t="n">
        <v>36732</v>
      </c>
      <c r="B398" s="11" t="n">
        <v>36708</v>
      </c>
      <c r="C398" s="30" t="s">
        <v>26</v>
      </c>
      <c r="D398" s="30" t="s">
        <v>24</v>
      </c>
      <c r="F398" s="31" t="s">
        <v>21</v>
      </c>
      <c r="G398" s="32" t="n">
        <v>-10000</v>
      </c>
      <c r="H398" s="32" t="n">
        <v>-10000</v>
      </c>
      <c r="I398" s="33" t="n">
        <v>0</v>
      </c>
      <c r="J398" s="34" t="n">
        <f aca="false">IF(H398&gt;0,((H398*I398)*-1),((H398*I398)*-1))</f>
        <v>0</v>
      </c>
      <c r="K398" s="30" t="n">
        <v>329256</v>
      </c>
    </row>
    <row r="399" customFormat="false" ht="15.75" hidden="false" customHeight="false" outlineLevel="0" collapsed="false">
      <c r="A399" s="29" t="n">
        <v>36712</v>
      </c>
      <c r="B399" s="11" t="n">
        <v>36708</v>
      </c>
      <c r="C399" s="30" t="s">
        <v>26</v>
      </c>
      <c r="D399" s="30" t="s">
        <v>24</v>
      </c>
      <c r="F399" s="31" t="s">
        <v>21</v>
      </c>
      <c r="G399" s="32" t="n">
        <v>-7832</v>
      </c>
      <c r="H399" s="32" t="n">
        <v>-7832</v>
      </c>
      <c r="I399" s="33" t="n">
        <v>0</v>
      </c>
      <c r="J399" s="34" t="n">
        <f aca="false">IF(H399&gt;0,((H399*I399)*-1),((H399*I399)*-1))</f>
        <v>0</v>
      </c>
      <c r="K399" s="30" t="n">
        <v>322136</v>
      </c>
    </row>
    <row r="400" customFormat="false" ht="15.75" hidden="false" customHeight="false" outlineLevel="0" collapsed="false">
      <c r="A400" s="29" t="n">
        <v>36717</v>
      </c>
      <c r="B400" s="11" t="n">
        <v>36708</v>
      </c>
      <c r="C400" s="30" t="s">
        <v>26</v>
      </c>
      <c r="D400" s="30" t="s">
        <v>24</v>
      </c>
      <c r="F400" s="31" t="s">
        <v>21</v>
      </c>
      <c r="G400" s="32" t="n">
        <v>-5900</v>
      </c>
      <c r="H400" s="32" t="n">
        <v>-5900</v>
      </c>
      <c r="I400" s="33" t="n">
        <v>0</v>
      </c>
      <c r="J400" s="34" t="n">
        <f aca="false">IF(H400&gt;0,((H400*I400)*-1),((H400*I400)*-1))</f>
        <v>0</v>
      </c>
      <c r="K400" s="30" t="n">
        <v>326678</v>
      </c>
    </row>
    <row r="401" customFormat="false" ht="15.75" hidden="false" customHeight="false" outlineLevel="0" collapsed="false">
      <c r="A401" s="29" t="n">
        <v>36719</v>
      </c>
      <c r="B401" s="11" t="n">
        <v>36708</v>
      </c>
      <c r="C401" s="30" t="s">
        <v>26</v>
      </c>
      <c r="D401" s="30" t="s">
        <v>24</v>
      </c>
      <c r="F401" s="31" t="s">
        <v>21</v>
      </c>
      <c r="G401" s="32" t="n">
        <v>-5487</v>
      </c>
      <c r="H401" s="32" t="n">
        <v>-5487</v>
      </c>
      <c r="I401" s="33" t="n">
        <v>0</v>
      </c>
      <c r="J401" s="34" t="n">
        <f aca="false">IF(H401&gt;0,((H401*I401)*-1),((H401*I401)*-1))</f>
        <v>0</v>
      </c>
      <c r="K401" s="30" t="n">
        <v>329267</v>
      </c>
    </row>
    <row r="402" customFormat="false" ht="15.75" hidden="false" customHeight="false" outlineLevel="0" collapsed="false">
      <c r="A402" s="29" t="n">
        <v>36718</v>
      </c>
      <c r="B402" s="11" t="n">
        <v>36708</v>
      </c>
      <c r="C402" s="30" t="s">
        <v>26</v>
      </c>
      <c r="D402" s="30" t="s">
        <v>24</v>
      </c>
      <c r="F402" s="31" t="s">
        <v>21</v>
      </c>
      <c r="G402" s="32" t="n">
        <v>-4315</v>
      </c>
      <c r="H402" s="32" t="n">
        <v>-4315</v>
      </c>
      <c r="I402" s="33" t="n">
        <v>0</v>
      </c>
      <c r="J402" s="34" t="n">
        <f aca="false">IF(H402&gt;0,((H402*I402)*-1),((H402*I402)*-1))</f>
        <v>0</v>
      </c>
      <c r="K402" s="30" t="n">
        <v>326654</v>
      </c>
    </row>
    <row r="403" customFormat="false" ht="15.75" hidden="false" customHeight="false" outlineLevel="0" collapsed="false">
      <c r="A403" s="29" t="n">
        <v>36709</v>
      </c>
      <c r="B403" s="11" t="n">
        <v>36708</v>
      </c>
      <c r="C403" s="30" t="s">
        <v>26</v>
      </c>
      <c r="D403" s="30" t="s">
        <v>24</v>
      </c>
      <c r="F403" s="31" t="s">
        <v>21</v>
      </c>
      <c r="G403" s="32" t="n">
        <v>-487</v>
      </c>
      <c r="H403" s="32" t="n">
        <v>-1461</v>
      </c>
      <c r="I403" s="33" t="n">
        <v>0</v>
      </c>
      <c r="J403" s="34" t="n">
        <f aca="false">IF(H403&gt;0,((H403*I403)*-1),((H403*I403)*-1))</f>
        <v>0</v>
      </c>
      <c r="K403" s="30" t="n">
        <v>340126</v>
      </c>
    </row>
    <row r="404" customFormat="false" ht="15.75" hidden="false" customHeight="false" outlineLevel="0" collapsed="false">
      <c r="A404" s="29" t="n">
        <v>36613</v>
      </c>
      <c r="B404" s="11" t="n">
        <v>36708</v>
      </c>
      <c r="C404" s="30" t="s">
        <v>26</v>
      </c>
      <c r="D404" s="30" t="s">
        <v>19</v>
      </c>
      <c r="F404" s="31" t="s">
        <v>22</v>
      </c>
      <c r="G404" s="32" t="n">
        <v>8065</v>
      </c>
      <c r="H404" s="32" t="n">
        <f aca="false">+G404*31</f>
        <v>250015</v>
      </c>
      <c r="I404" s="33" t="n">
        <v>0</v>
      </c>
      <c r="J404" s="34" t="n">
        <f aca="false">IF(H404&gt;0,((H404*I404)*-1),((H404*I404)*-1))</f>
        <v>-0</v>
      </c>
      <c r="K404" s="30" t="n">
        <v>233163</v>
      </c>
    </row>
    <row r="405" customFormat="false" ht="15.75" hidden="false" customHeight="false" outlineLevel="0" collapsed="false">
      <c r="A405" s="29" t="n">
        <v>36693</v>
      </c>
      <c r="B405" s="11" t="n">
        <v>36708</v>
      </c>
      <c r="C405" s="30" t="s">
        <v>26</v>
      </c>
      <c r="D405" s="30" t="s">
        <v>19</v>
      </c>
      <c r="F405" s="31" t="s">
        <v>22</v>
      </c>
      <c r="G405" s="32" t="n">
        <v>951</v>
      </c>
      <c r="H405" s="32" t="n">
        <f aca="false">+G405*31</f>
        <v>29481</v>
      </c>
      <c r="I405" s="33" t="n">
        <v>0</v>
      </c>
      <c r="J405" s="34" t="n">
        <f aca="false">IF(H405&gt;0,((H405*I405)*-1),((H405*I405)*-1))</f>
        <v>-0</v>
      </c>
      <c r="K405" s="30" t="n">
        <v>302214</v>
      </c>
    </row>
    <row r="406" customFormat="false" ht="15.75" hidden="false" customHeight="false" outlineLevel="0" collapsed="false">
      <c r="A406" s="29" t="n">
        <v>36721</v>
      </c>
      <c r="B406" s="11" t="n">
        <v>36708</v>
      </c>
      <c r="C406" s="30" t="s">
        <v>26</v>
      </c>
      <c r="D406" s="30" t="s">
        <v>19</v>
      </c>
      <c r="F406" s="31" t="s">
        <v>22</v>
      </c>
      <c r="G406" s="32" t="n">
        <v>20000</v>
      </c>
      <c r="H406" s="32" t="n">
        <f aca="false">+G406*3</f>
        <v>60000</v>
      </c>
      <c r="I406" s="33" t="n">
        <v>0</v>
      </c>
      <c r="J406" s="34" t="n">
        <f aca="false">IF(H406&gt;0,((H406*I406)*-1),((H406*I406)*-1))</f>
        <v>-0</v>
      </c>
      <c r="K406" s="30" t="n">
        <v>335500</v>
      </c>
    </row>
    <row r="407" customFormat="false" ht="15.75" hidden="false" customHeight="false" outlineLevel="0" collapsed="false">
      <c r="A407" s="29" t="n">
        <v>36704</v>
      </c>
      <c r="B407" s="11" t="n">
        <v>36708</v>
      </c>
      <c r="C407" s="30" t="s">
        <v>26</v>
      </c>
      <c r="D407" s="30" t="s">
        <v>19</v>
      </c>
      <c r="F407" s="31" t="s">
        <v>22</v>
      </c>
      <c r="G407" s="32" t="n">
        <v>40000</v>
      </c>
      <c r="H407" s="32" t="n">
        <f aca="false">+G407*31</f>
        <v>1240000</v>
      </c>
      <c r="I407" s="33" t="n">
        <v>0</v>
      </c>
      <c r="J407" s="34" t="n">
        <f aca="false">IF(H407&gt;0,((H407*I407)*-1),((H407*I407)*-1))</f>
        <v>-0</v>
      </c>
      <c r="K407" s="30" t="n">
        <v>314945</v>
      </c>
    </row>
    <row r="408" customFormat="false" ht="15.75" hidden="false" customHeight="false" outlineLevel="0" collapsed="false">
      <c r="A408" s="29" t="n">
        <v>36738</v>
      </c>
      <c r="B408" s="11" t="n">
        <v>36708</v>
      </c>
      <c r="C408" s="30" t="s">
        <v>26</v>
      </c>
      <c r="D408" s="30" t="s">
        <v>24</v>
      </c>
      <c r="F408" s="31" t="s">
        <v>22</v>
      </c>
      <c r="G408" s="32" t="n">
        <v>-324198</v>
      </c>
      <c r="H408" s="32" t="n">
        <v>-324198</v>
      </c>
      <c r="I408" s="33" t="n">
        <v>0</v>
      </c>
      <c r="J408" s="34" t="n">
        <v>0</v>
      </c>
      <c r="K408" s="30" t="n">
        <v>271608</v>
      </c>
    </row>
    <row r="409" customFormat="false" ht="15.75" hidden="false" customHeight="false" outlineLevel="0" collapsed="false">
      <c r="A409" s="29" t="n">
        <v>36738</v>
      </c>
      <c r="B409" s="11" t="n">
        <v>36708</v>
      </c>
      <c r="C409" s="30" t="s">
        <v>26</v>
      </c>
      <c r="D409" s="30" t="s">
        <v>24</v>
      </c>
      <c r="F409" s="31" t="s">
        <v>22</v>
      </c>
      <c r="G409" s="32" t="n">
        <v>-310000</v>
      </c>
      <c r="H409" s="32" t="n">
        <v>-310000</v>
      </c>
      <c r="I409" s="33" t="n">
        <v>0</v>
      </c>
      <c r="J409" s="34" t="n">
        <v>0</v>
      </c>
      <c r="K409" s="30" t="n">
        <v>318705</v>
      </c>
    </row>
    <row r="410" customFormat="false" ht="15.75" hidden="false" customHeight="false" outlineLevel="0" collapsed="false">
      <c r="A410" s="11" t="n">
        <v>36738</v>
      </c>
      <c r="B410" s="11" t="n">
        <v>36708</v>
      </c>
      <c r="C410" s="6" t="s">
        <v>26</v>
      </c>
      <c r="D410" s="6" t="s">
        <v>24</v>
      </c>
      <c r="F410" s="14" t="s">
        <v>22</v>
      </c>
      <c r="G410" s="12" t="n">
        <v>-125116</v>
      </c>
      <c r="H410" s="12" t="n">
        <v>-125116</v>
      </c>
      <c r="I410" s="9" t="n">
        <v>0</v>
      </c>
      <c r="J410" s="34" t="n">
        <v>0</v>
      </c>
      <c r="K410" s="6" t="n">
        <v>271634</v>
      </c>
    </row>
    <row r="411" customFormat="false" ht="15.75" hidden="false" customHeight="false" outlineLevel="0" collapsed="false">
      <c r="A411" s="11" t="n">
        <v>36738</v>
      </c>
      <c r="B411" s="11" t="n">
        <v>36708</v>
      </c>
      <c r="C411" s="6" t="s">
        <v>26</v>
      </c>
      <c r="D411" s="6" t="s">
        <v>24</v>
      </c>
      <c r="F411" s="14" t="s">
        <v>22</v>
      </c>
      <c r="G411" s="12" t="n">
        <v>-78740</v>
      </c>
      <c r="H411" s="12" t="n">
        <v>-78740</v>
      </c>
      <c r="I411" s="9" t="n">
        <v>0</v>
      </c>
      <c r="J411" s="34" t="n">
        <v>0</v>
      </c>
      <c r="K411" s="6" t="n">
        <v>233123</v>
      </c>
    </row>
    <row r="412" customFormat="false" ht="15.75" hidden="false" customHeight="false" outlineLevel="0" collapsed="false">
      <c r="A412" s="11" t="n">
        <v>36738</v>
      </c>
      <c r="B412" s="11" t="n">
        <v>36708</v>
      </c>
      <c r="C412" s="6" t="s">
        <v>26</v>
      </c>
      <c r="D412" s="6" t="s">
        <v>24</v>
      </c>
      <c r="F412" s="14" t="s">
        <v>22</v>
      </c>
      <c r="G412" s="12" t="n">
        <v>-60000</v>
      </c>
      <c r="H412" s="12" t="n">
        <v>-60000</v>
      </c>
      <c r="I412" s="9" t="n">
        <v>0</v>
      </c>
      <c r="J412" s="34" t="n">
        <v>0</v>
      </c>
      <c r="K412" s="6" t="n">
        <v>335462</v>
      </c>
    </row>
    <row r="413" customFormat="false" ht="15.75" hidden="false" customHeight="false" outlineLevel="0" collapsed="false">
      <c r="A413" s="11" t="n">
        <v>36738</v>
      </c>
      <c r="B413" s="11" t="n">
        <v>36708</v>
      </c>
      <c r="C413" s="6" t="s">
        <v>26</v>
      </c>
      <c r="D413" s="6" t="s">
        <v>24</v>
      </c>
      <c r="F413" s="14" t="s">
        <v>22</v>
      </c>
      <c r="G413" s="12" t="n">
        <v>-30750</v>
      </c>
      <c r="H413" s="12" t="n">
        <v>-30750</v>
      </c>
      <c r="I413" s="9" t="n">
        <v>0</v>
      </c>
      <c r="J413" s="34" t="n">
        <v>0</v>
      </c>
      <c r="K413" s="6" t="n">
        <v>320224</v>
      </c>
    </row>
    <row r="414" customFormat="false" ht="15.75" hidden="false" customHeight="false" outlineLevel="0" collapsed="false">
      <c r="A414" s="11" t="n">
        <v>36733</v>
      </c>
      <c r="B414" s="11" t="n">
        <v>36708</v>
      </c>
      <c r="C414" s="6" t="s">
        <v>26</v>
      </c>
      <c r="D414" s="6" t="s">
        <v>24</v>
      </c>
      <c r="F414" s="14" t="s">
        <v>22</v>
      </c>
      <c r="G414" s="12" t="n">
        <v>-30000</v>
      </c>
      <c r="H414" s="12" t="n">
        <v>-30000</v>
      </c>
      <c r="I414" s="9" t="n">
        <v>0</v>
      </c>
      <c r="J414" s="34" t="n">
        <v>0</v>
      </c>
      <c r="K414" s="6" t="n">
        <v>340111</v>
      </c>
    </row>
    <row r="415" customFormat="false" ht="15.75" hidden="false" customHeight="false" outlineLevel="0" collapsed="false">
      <c r="A415" s="11" t="n">
        <v>36734</v>
      </c>
      <c r="B415" s="11" t="n">
        <v>36708</v>
      </c>
      <c r="C415" s="6" t="s">
        <v>26</v>
      </c>
      <c r="D415" s="6" t="s">
        <v>24</v>
      </c>
      <c r="F415" s="14" t="s">
        <v>22</v>
      </c>
      <c r="G415" s="12" t="n">
        <v>-30000</v>
      </c>
      <c r="H415" s="12" t="n">
        <v>-30000</v>
      </c>
      <c r="I415" s="9" t="n">
        <v>0</v>
      </c>
      <c r="J415" s="34" t="n">
        <v>0</v>
      </c>
      <c r="K415" s="6" t="n">
        <v>325198</v>
      </c>
    </row>
    <row r="416" customFormat="false" ht="15.75" hidden="false" customHeight="false" outlineLevel="0" collapsed="false">
      <c r="A416" s="11" t="n">
        <v>36735</v>
      </c>
      <c r="B416" s="11" t="n">
        <v>36708</v>
      </c>
      <c r="C416" s="6" t="s">
        <v>26</v>
      </c>
      <c r="D416" s="6" t="s">
        <v>24</v>
      </c>
      <c r="F416" s="14" t="s">
        <v>22</v>
      </c>
      <c r="G416" s="12" t="n">
        <v>-30000</v>
      </c>
      <c r="H416" s="12" t="n">
        <v>-30000</v>
      </c>
      <c r="I416" s="9" t="n">
        <v>0</v>
      </c>
      <c r="J416" s="34" t="n">
        <v>0</v>
      </c>
      <c r="K416" s="6" t="n">
        <v>332045</v>
      </c>
    </row>
    <row r="417" customFormat="false" ht="15.75" hidden="false" customHeight="false" outlineLevel="0" collapsed="false">
      <c r="A417" s="11" t="n">
        <v>36736</v>
      </c>
      <c r="B417" s="11" t="n">
        <v>36708</v>
      </c>
      <c r="C417" s="6" t="s">
        <v>26</v>
      </c>
      <c r="D417" s="6" t="s">
        <v>24</v>
      </c>
      <c r="F417" s="14" t="s">
        <v>22</v>
      </c>
      <c r="G417" s="12" t="n">
        <v>-30000</v>
      </c>
      <c r="H417" s="12" t="n">
        <v>-30000</v>
      </c>
      <c r="I417" s="9" t="n">
        <v>0</v>
      </c>
      <c r="J417" s="34" t="n">
        <v>0</v>
      </c>
      <c r="K417" s="6" t="n">
        <v>348470</v>
      </c>
    </row>
    <row r="418" customFormat="false" ht="15.75" hidden="false" customHeight="false" outlineLevel="0" collapsed="false">
      <c r="A418" s="11" t="n">
        <v>36737</v>
      </c>
      <c r="B418" s="11" t="n">
        <v>36708</v>
      </c>
      <c r="C418" s="6" t="s">
        <v>26</v>
      </c>
      <c r="D418" s="6" t="s">
        <v>24</v>
      </c>
      <c r="F418" s="14" t="s">
        <v>22</v>
      </c>
      <c r="G418" s="12" t="n">
        <v>-30000</v>
      </c>
      <c r="H418" s="12" t="n">
        <v>-30000</v>
      </c>
      <c r="I418" s="9" t="n">
        <v>0</v>
      </c>
      <c r="J418" s="34" t="n">
        <v>0</v>
      </c>
      <c r="K418" s="6" t="n">
        <v>332048</v>
      </c>
    </row>
    <row r="419" customFormat="false" ht="15.75" hidden="false" customHeight="false" outlineLevel="0" collapsed="false">
      <c r="A419" s="11" t="n">
        <v>36738</v>
      </c>
      <c r="B419" s="11" t="n">
        <v>36708</v>
      </c>
      <c r="C419" s="6" t="s">
        <v>26</v>
      </c>
      <c r="D419" s="6" t="s">
        <v>24</v>
      </c>
      <c r="F419" s="14" t="s">
        <v>22</v>
      </c>
      <c r="G419" s="12" t="n">
        <v>-25000</v>
      </c>
      <c r="H419" s="12" t="n">
        <v>-25000</v>
      </c>
      <c r="I419" s="9" t="n">
        <v>0</v>
      </c>
      <c r="J419" s="34" t="n">
        <v>0</v>
      </c>
      <c r="K419" s="6" t="n">
        <v>320231</v>
      </c>
    </row>
    <row r="420" customFormat="false" ht="15.75" hidden="false" customHeight="false" outlineLevel="0" collapsed="false">
      <c r="A420" s="11" t="n">
        <v>36738</v>
      </c>
      <c r="B420" s="11" t="n">
        <v>36708</v>
      </c>
      <c r="C420" s="6" t="s">
        <v>26</v>
      </c>
      <c r="D420" s="6" t="s">
        <v>24</v>
      </c>
      <c r="F420" s="14" t="s">
        <v>22</v>
      </c>
      <c r="G420" s="12" t="n">
        <v>-25000</v>
      </c>
      <c r="H420" s="12" t="n">
        <v>-25000</v>
      </c>
      <c r="I420" s="9" t="n">
        <v>0</v>
      </c>
      <c r="J420" s="34" t="n">
        <v>0</v>
      </c>
      <c r="K420" s="6" t="n">
        <v>320229</v>
      </c>
    </row>
    <row r="421" customFormat="false" ht="15.75" hidden="false" customHeight="false" outlineLevel="0" collapsed="false">
      <c r="A421" s="11" t="n">
        <v>36738</v>
      </c>
      <c r="B421" s="11" t="n">
        <v>36708</v>
      </c>
      <c r="C421" s="6" t="s">
        <v>26</v>
      </c>
      <c r="D421" s="6" t="s">
        <v>24</v>
      </c>
      <c r="F421" s="14" t="s">
        <v>22</v>
      </c>
      <c r="G421" s="12" t="n">
        <v>-25000</v>
      </c>
      <c r="H421" s="12" t="n">
        <v>-25000</v>
      </c>
      <c r="I421" s="9" t="n">
        <v>0</v>
      </c>
      <c r="J421" s="34" t="n">
        <v>0</v>
      </c>
      <c r="K421" s="6" t="n">
        <v>320227</v>
      </c>
    </row>
    <row r="422" customFormat="false" ht="15.75" hidden="false" customHeight="false" outlineLevel="0" collapsed="false">
      <c r="A422" s="11" t="n">
        <v>36738</v>
      </c>
      <c r="B422" s="11" t="n">
        <v>36708</v>
      </c>
      <c r="C422" s="6" t="s">
        <v>26</v>
      </c>
      <c r="D422" s="6" t="s">
        <v>24</v>
      </c>
      <c r="F422" s="14" t="s">
        <v>22</v>
      </c>
      <c r="G422" s="12" t="n">
        <v>-18450</v>
      </c>
      <c r="H422" s="12" t="n">
        <v>-18450</v>
      </c>
      <c r="I422" s="9" t="n">
        <v>0</v>
      </c>
      <c r="J422" s="34" t="n">
        <v>0</v>
      </c>
      <c r="K422" s="6" t="n">
        <v>340112</v>
      </c>
    </row>
    <row r="423" customFormat="false" ht="15.75" hidden="false" customHeight="false" outlineLevel="0" collapsed="false">
      <c r="A423" s="11" t="n">
        <v>36738</v>
      </c>
      <c r="B423" s="11" t="n">
        <v>36708</v>
      </c>
      <c r="C423" s="6" t="s">
        <v>26</v>
      </c>
      <c r="D423" s="6" t="s">
        <v>24</v>
      </c>
      <c r="F423" s="14" t="s">
        <v>22</v>
      </c>
      <c r="G423" s="12" t="n">
        <v>-18450</v>
      </c>
      <c r="H423" s="12" t="n">
        <v>-18450</v>
      </c>
      <c r="I423" s="9" t="n">
        <v>0</v>
      </c>
      <c r="J423" s="34" t="n">
        <v>0</v>
      </c>
      <c r="K423" s="6" t="n">
        <v>348473</v>
      </c>
    </row>
    <row r="424" customFormat="false" ht="15.75" hidden="false" customHeight="false" outlineLevel="0" collapsed="false">
      <c r="A424" s="11" t="n">
        <v>36738</v>
      </c>
      <c r="B424" s="11" t="n">
        <v>36708</v>
      </c>
      <c r="C424" s="6" t="s">
        <v>26</v>
      </c>
      <c r="D424" s="6" t="s">
        <v>24</v>
      </c>
      <c r="F424" s="14" t="s">
        <v>22</v>
      </c>
      <c r="G424" s="12" t="n">
        <v>-15000</v>
      </c>
      <c r="H424" s="12" t="n">
        <v>-15000</v>
      </c>
      <c r="I424" s="9" t="n">
        <v>0</v>
      </c>
      <c r="J424" s="34" t="n">
        <v>0</v>
      </c>
      <c r="K424" s="6" t="n">
        <v>325194</v>
      </c>
    </row>
    <row r="425" customFormat="false" ht="15.75" hidden="false" customHeight="false" outlineLevel="0" collapsed="false">
      <c r="A425" s="11" t="n">
        <v>36738</v>
      </c>
      <c r="B425" s="11" t="n">
        <v>36708</v>
      </c>
      <c r="C425" s="6" t="s">
        <v>26</v>
      </c>
      <c r="D425" s="6" t="s">
        <v>24</v>
      </c>
      <c r="F425" s="14" t="s">
        <v>22</v>
      </c>
      <c r="G425" s="12" t="n">
        <v>-15000</v>
      </c>
      <c r="H425" s="12" t="n">
        <v>-15000</v>
      </c>
      <c r="I425" s="9" t="n">
        <v>0</v>
      </c>
      <c r="J425" s="34" t="n">
        <v>0</v>
      </c>
      <c r="K425" s="6" t="n">
        <v>325197</v>
      </c>
    </row>
    <row r="426" customFormat="false" ht="15.75" hidden="false" customHeight="false" outlineLevel="0" collapsed="false">
      <c r="A426" s="11" t="n">
        <v>36738</v>
      </c>
      <c r="B426" s="11" t="n">
        <v>36708</v>
      </c>
      <c r="C426" s="6" t="s">
        <v>26</v>
      </c>
      <c r="D426" s="6" t="s">
        <v>24</v>
      </c>
      <c r="F426" s="14" t="s">
        <v>22</v>
      </c>
      <c r="G426" s="12" t="n">
        <v>-13113</v>
      </c>
      <c r="H426" s="12" t="n">
        <v>-13113</v>
      </c>
      <c r="I426" s="9" t="n">
        <v>0</v>
      </c>
      <c r="J426" s="34" t="n">
        <v>0</v>
      </c>
      <c r="K426" s="6" t="n">
        <v>275374</v>
      </c>
    </row>
    <row r="427" customFormat="false" ht="15.75" hidden="false" customHeight="false" outlineLevel="0" collapsed="false">
      <c r="A427" s="11" t="n">
        <v>36738</v>
      </c>
      <c r="B427" s="11" t="n">
        <v>36708</v>
      </c>
      <c r="C427" s="6" t="s">
        <v>26</v>
      </c>
      <c r="D427" s="6" t="s">
        <v>24</v>
      </c>
      <c r="F427" s="14" t="s">
        <v>22</v>
      </c>
      <c r="G427" s="12" t="n">
        <v>-12710</v>
      </c>
      <c r="H427" s="12" t="n">
        <v>-12710</v>
      </c>
      <c r="I427" s="9" t="n">
        <v>0</v>
      </c>
      <c r="J427" s="34" t="n">
        <v>0</v>
      </c>
      <c r="K427" s="6" t="n">
        <v>275370</v>
      </c>
    </row>
    <row r="428" customFormat="false" ht="15.75" hidden="false" customHeight="false" outlineLevel="0" collapsed="false">
      <c r="A428" s="11" t="n">
        <v>36732</v>
      </c>
      <c r="B428" s="11" t="n">
        <v>36708</v>
      </c>
      <c r="C428" s="6" t="s">
        <v>26</v>
      </c>
      <c r="D428" s="6" t="s">
        <v>24</v>
      </c>
      <c r="F428" s="14" t="s">
        <v>22</v>
      </c>
      <c r="G428" s="12" t="n">
        <v>-10000</v>
      </c>
      <c r="H428" s="12" t="n">
        <v>-10000</v>
      </c>
      <c r="I428" s="9" t="n">
        <v>0</v>
      </c>
      <c r="J428" s="34" t="n">
        <f aca="false">IF(H428&gt;0,((H428*I428)*-1),((H428*I428)*-1))</f>
        <v>0</v>
      </c>
      <c r="K428" s="6" t="n">
        <v>327907</v>
      </c>
    </row>
    <row r="429" customFormat="false" ht="15.75" hidden="false" customHeight="false" outlineLevel="0" collapsed="false">
      <c r="A429" s="11" t="n">
        <v>36732</v>
      </c>
      <c r="B429" s="11" t="n">
        <v>36708</v>
      </c>
      <c r="C429" s="6" t="s">
        <v>26</v>
      </c>
      <c r="D429" s="6" t="s">
        <v>24</v>
      </c>
      <c r="F429" s="14" t="s">
        <v>22</v>
      </c>
      <c r="G429" s="12" t="n">
        <v>-10000</v>
      </c>
      <c r="H429" s="12" t="n">
        <v>-10000</v>
      </c>
      <c r="I429" s="9" t="n">
        <v>0</v>
      </c>
      <c r="J429" s="34" t="n">
        <f aca="false">IF(H429&gt;0,((H429*I429)*-1),((H429*I429)*-1))</f>
        <v>0</v>
      </c>
      <c r="K429" s="6" t="n">
        <v>326651</v>
      </c>
    </row>
    <row r="430" customFormat="false" ht="15.75" hidden="false" customHeight="false" outlineLevel="0" collapsed="false">
      <c r="A430" s="11" t="n">
        <v>36732</v>
      </c>
      <c r="B430" s="11" t="n">
        <v>36708</v>
      </c>
      <c r="C430" s="6" t="s">
        <v>26</v>
      </c>
      <c r="D430" s="6" t="s">
        <v>24</v>
      </c>
      <c r="F430" s="14" t="s">
        <v>22</v>
      </c>
      <c r="G430" s="12" t="n">
        <v>-10000</v>
      </c>
      <c r="H430" s="12" t="n">
        <v>-10000</v>
      </c>
      <c r="I430" s="9" t="n">
        <v>0</v>
      </c>
      <c r="J430" s="34" t="n">
        <f aca="false">IF(H430&gt;0,((H430*I430)*-1),((H430*I430)*-1))</f>
        <v>0</v>
      </c>
      <c r="K430" s="6" t="n">
        <v>326652</v>
      </c>
    </row>
    <row r="431" customFormat="false" ht="15.75" hidden="false" customHeight="false" outlineLevel="0" collapsed="false">
      <c r="A431" s="11" t="n">
        <v>36732</v>
      </c>
      <c r="B431" s="11" t="n">
        <v>36708</v>
      </c>
      <c r="C431" s="6" t="s">
        <v>26</v>
      </c>
      <c r="D431" s="6" t="s">
        <v>24</v>
      </c>
      <c r="F431" s="14" t="s">
        <v>22</v>
      </c>
      <c r="G431" s="12" t="n">
        <v>-10000</v>
      </c>
      <c r="H431" s="12" t="n">
        <v>-10000</v>
      </c>
      <c r="I431" s="9" t="n">
        <v>0</v>
      </c>
      <c r="J431" s="34" t="n">
        <f aca="false">IF(H431&gt;0,((H431*I431)*-1),((H431*I431)*-1))</f>
        <v>0</v>
      </c>
      <c r="K431" s="6" t="n">
        <v>327908</v>
      </c>
    </row>
    <row r="432" customFormat="false" ht="15.75" hidden="false" customHeight="false" outlineLevel="0" collapsed="false">
      <c r="A432" s="11" t="n">
        <v>36732</v>
      </c>
      <c r="B432" s="11" t="n">
        <v>36708</v>
      </c>
      <c r="C432" s="6" t="s">
        <v>26</v>
      </c>
      <c r="D432" s="6" t="s">
        <v>24</v>
      </c>
      <c r="F432" s="14" t="s">
        <v>22</v>
      </c>
      <c r="G432" s="12" t="n">
        <v>-10000</v>
      </c>
      <c r="H432" s="12" t="n">
        <v>-10000</v>
      </c>
      <c r="I432" s="9" t="n">
        <v>0</v>
      </c>
      <c r="J432" s="34" t="n">
        <f aca="false">IF(H432&gt;0,((H432*I432)*-1),((H432*I432)*-1))</f>
        <v>0</v>
      </c>
      <c r="K432" s="6" t="n">
        <v>329249</v>
      </c>
    </row>
    <row r="433" customFormat="false" ht="15.75" hidden="false" customHeight="false" outlineLevel="0" collapsed="false">
      <c r="A433" s="11" t="n">
        <v>36732</v>
      </c>
      <c r="B433" s="11" t="n">
        <v>36708</v>
      </c>
      <c r="C433" s="6" t="s">
        <v>26</v>
      </c>
      <c r="D433" s="6" t="s">
        <v>24</v>
      </c>
      <c r="F433" s="14" t="s">
        <v>22</v>
      </c>
      <c r="G433" s="12" t="n">
        <v>-10000</v>
      </c>
      <c r="H433" s="12" t="n">
        <v>-10000</v>
      </c>
      <c r="I433" s="9" t="n">
        <v>0</v>
      </c>
      <c r="J433" s="34" t="n">
        <f aca="false">IF(H433&gt;0,((H433*I433)*-1),((H433*I433)*-1))</f>
        <v>0</v>
      </c>
      <c r="K433" s="6" t="n">
        <v>329253</v>
      </c>
    </row>
    <row r="434" customFormat="false" ht="15.75" hidden="false" customHeight="false" outlineLevel="0" collapsed="false">
      <c r="A434" s="11" t="n">
        <v>36732</v>
      </c>
      <c r="B434" s="11" t="n">
        <v>36708</v>
      </c>
      <c r="C434" s="6" t="s">
        <v>26</v>
      </c>
      <c r="D434" s="6" t="s">
        <v>24</v>
      </c>
      <c r="F434" s="14" t="s">
        <v>22</v>
      </c>
      <c r="G434" s="12" t="n">
        <v>-10000</v>
      </c>
      <c r="H434" s="12" t="n">
        <v>-10000</v>
      </c>
      <c r="I434" s="9" t="n">
        <v>0</v>
      </c>
      <c r="J434" s="34" t="n">
        <f aca="false">IF(H434&gt;0,((H434*I434)*-1),((H434*I434)*-1))</f>
        <v>0</v>
      </c>
      <c r="K434" s="6" t="n">
        <v>343486</v>
      </c>
    </row>
    <row r="435" customFormat="false" ht="15.75" hidden="false" customHeight="false" outlineLevel="0" collapsed="false">
      <c r="A435" s="11" t="n">
        <v>36732</v>
      </c>
      <c r="B435" s="11" t="n">
        <v>36708</v>
      </c>
      <c r="C435" s="6" t="s">
        <v>26</v>
      </c>
      <c r="D435" s="6" t="s">
        <v>24</v>
      </c>
      <c r="F435" s="14" t="s">
        <v>22</v>
      </c>
      <c r="G435" s="12" t="n">
        <v>-10000</v>
      </c>
      <c r="H435" s="12" t="n">
        <v>-10000</v>
      </c>
      <c r="I435" s="9" t="n">
        <v>0</v>
      </c>
      <c r="J435" s="34" t="n">
        <f aca="false">IF(H435&gt;0,((H435*I435)*-1),((H435*I435)*-1))</f>
        <v>0</v>
      </c>
      <c r="K435" s="6" t="n">
        <v>345129</v>
      </c>
    </row>
    <row r="436" customFormat="false" ht="15.75" hidden="false" customHeight="false" outlineLevel="0" collapsed="false">
      <c r="A436" s="11" t="n">
        <v>36732</v>
      </c>
      <c r="B436" s="11" t="n">
        <v>36708</v>
      </c>
      <c r="C436" s="6" t="s">
        <v>26</v>
      </c>
      <c r="D436" s="6" t="s">
        <v>24</v>
      </c>
      <c r="F436" s="14" t="s">
        <v>22</v>
      </c>
      <c r="G436" s="12" t="n">
        <v>-10000</v>
      </c>
      <c r="H436" s="12" t="n">
        <v>-10000</v>
      </c>
      <c r="I436" s="9" t="n">
        <v>0</v>
      </c>
      <c r="J436" s="34" t="n">
        <f aca="false">IF(H436&gt;0,((H436*I436)*-1),((H436*I436)*-1))</f>
        <v>0</v>
      </c>
      <c r="K436" s="6" t="n">
        <v>346881</v>
      </c>
    </row>
    <row r="437" customFormat="false" ht="15.75" hidden="false" customHeight="false" outlineLevel="0" collapsed="false">
      <c r="A437" s="11" t="n">
        <v>36738</v>
      </c>
      <c r="B437" s="11" t="n">
        <v>36708</v>
      </c>
      <c r="C437" s="6" t="s">
        <v>26</v>
      </c>
      <c r="D437" s="6" t="s">
        <v>24</v>
      </c>
      <c r="F437" s="14" t="s">
        <v>22</v>
      </c>
      <c r="G437" s="12" t="n">
        <v>-8630</v>
      </c>
      <c r="H437" s="12" t="n">
        <v>-8630</v>
      </c>
      <c r="I437" s="9" t="n">
        <v>0</v>
      </c>
      <c r="J437" s="34" t="n">
        <v>0</v>
      </c>
      <c r="K437" s="6" t="n">
        <v>322134</v>
      </c>
    </row>
    <row r="438" customFormat="false" ht="15.75" hidden="false" customHeight="false" outlineLevel="0" collapsed="false">
      <c r="A438" s="11" t="n">
        <v>36738</v>
      </c>
      <c r="B438" s="11" t="n">
        <v>36708</v>
      </c>
      <c r="C438" s="6" t="s">
        <v>26</v>
      </c>
      <c r="D438" s="6" t="s">
        <v>24</v>
      </c>
      <c r="F438" s="14" t="s">
        <v>22</v>
      </c>
      <c r="G438" s="12" t="n">
        <v>-6150</v>
      </c>
      <c r="H438" s="12" t="n">
        <v>-6150</v>
      </c>
      <c r="I438" s="9" t="n">
        <v>0</v>
      </c>
      <c r="J438" s="34" t="n">
        <v>0</v>
      </c>
      <c r="K438" s="6" t="n">
        <v>343487</v>
      </c>
    </row>
    <row r="439" customFormat="false" ht="15.75" hidden="false" customHeight="false" outlineLevel="0" collapsed="false">
      <c r="A439" s="11" t="n">
        <v>36738</v>
      </c>
      <c r="B439" s="11" t="n">
        <v>36708</v>
      </c>
      <c r="C439" s="6" t="s">
        <v>26</v>
      </c>
      <c r="D439" s="6" t="s">
        <v>24</v>
      </c>
      <c r="F439" s="14" t="s">
        <v>22</v>
      </c>
      <c r="G439" s="12" t="n">
        <v>-6150</v>
      </c>
      <c r="H439" s="12" t="n">
        <v>-6150</v>
      </c>
      <c r="I439" s="9" t="n">
        <v>0</v>
      </c>
      <c r="J439" s="34" t="n">
        <v>0</v>
      </c>
      <c r="K439" s="6" t="n">
        <v>345131</v>
      </c>
    </row>
    <row r="440" customFormat="false" ht="15.75" hidden="false" customHeight="false" outlineLevel="0" collapsed="false">
      <c r="A440" s="11" t="n">
        <v>36738</v>
      </c>
      <c r="B440" s="11" t="n">
        <v>36708</v>
      </c>
      <c r="C440" s="6" t="s">
        <v>26</v>
      </c>
      <c r="D440" s="6" t="s">
        <v>24</v>
      </c>
      <c r="F440" s="14" t="s">
        <v>22</v>
      </c>
      <c r="G440" s="12" t="n">
        <v>-6150</v>
      </c>
      <c r="H440" s="12" t="n">
        <v>-6150</v>
      </c>
      <c r="I440" s="9" t="n">
        <v>0</v>
      </c>
      <c r="J440" s="34" t="n">
        <v>0</v>
      </c>
      <c r="K440" s="6" t="n">
        <v>346886</v>
      </c>
    </row>
    <row r="441" customFormat="false" ht="15.75" hidden="false" customHeight="false" outlineLevel="0" collapsed="false">
      <c r="A441" s="11" t="n">
        <v>36738</v>
      </c>
      <c r="B441" s="11" t="n">
        <v>36708</v>
      </c>
      <c r="C441" s="6" t="s">
        <v>26</v>
      </c>
      <c r="D441" s="6" t="s">
        <v>24</v>
      </c>
      <c r="F441" s="14" t="s">
        <v>22</v>
      </c>
      <c r="G441" s="12" t="n">
        <v>-5000</v>
      </c>
      <c r="H441" s="12" t="n">
        <v>-5000</v>
      </c>
      <c r="I441" s="9" t="n">
        <v>0</v>
      </c>
      <c r="J441" s="34" t="n">
        <v>0</v>
      </c>
      <c r="K441" s="6" t="n">
        <v>323704</v>
      </c>
    </row>
    <row r="442" customFormat="false" ht="15.75" hidden="false" customHeight="false" outlineLevel="0" collapsed="false">
      <c r="A442" s="11" t="n">
        <v>36738</v>
      </c>
      <c r="B442" s="11" t="n">
        <v>36708</v>
      </c>
      <c r="C442" s="6" t="s">
        <v>26</v>
      </c>
      <c r="D442" s="6" t="s">
        <v>24</v>
      </c>
      <c r="F442" s="14" t="s">
        <v>22</v>
      </c>
      <c r="G442" s="12" t="n">
        <v>-5000</v>
      </c>
      <c r="H442" s="12" t="n">
        <v>-5000</v>
      </c>
      <c r="I442" s="9" t="n">
        <v>0</v>
      </c>
      <c r="J442" s="34" t="n">
        <v>0</v>
      </c>
      <c r="K442" s="6" t="n">
        <v>323708</v>
      </c>
    </row>
    <row r="443" customFormat="false" ht="15.75" hidden="false" customHeight="false" outlineLevel="0" collapsed="false">
      <c r="A443" s="11" t="n">
        <v>36738</v>
      </c>
      <c r="B443" s="11" t="n">
        <v>36708</v>
      </c>
      <c r="C443" s="6" t="s">
        <v>26</v>
      </c>
      <c r="D443" s="6" t="s">
        <v>24</v>
      </c>
      <c r="F443" s="14" t="s">
        <v>22</v>
      </c>
      <c r="G443" s="12" t="n">
        <v>-5000</v>
      </c>
      <c r="H443" s="12" t="n">
        <v>-5000</v>
      </c>
      <c r="I443" s="9" t="n">
        <v>0</v>
      </c>
      <c r="J443" s="34" t="n">
        <v>0</v>
      </c>
      <c r="K443" s="6" t="n">
        <v>323710</v>
      </c>
    </row>
    <row r="444" customFormat="false" ht="15.75" hidden="false" customHeight="false" outlineLevel="0" collapsed="false">
      <c r="A444" s="11" t="n">
        <v>36738</v>
      </c>
      <c r="B444" s="11" t="n">
        <v>36708</v>
      </c>
      <c r="C444" s="6" t="s">
        <v>26</v>
      </c>
      <c r="D444" s="6" t="s">
        <v>24</v>
      </c>
      <c r="F444" s="14" t="s">
        <v>22</v>
      </c>
      <c r="G444" s="12" t="n">
        <v>-5000</v>
      </c>
      <c r="H444" s="12" t="n">
        <v>-5000</v>
      </c>
      <c r="I444" s="9" t="n">
        <v>0</v>
      </c>
      <c r="J444" s="34" t="n">
        <v>0</v>
      </c>
      <c r="K444" s="6" t="n">
        <v>323711</v>
      </c>
    </row>
    <row r="445" customFormat="false" ht="15.75" hidden="false" customHeight="false" outlineLevel="0" collapsed="false">
      <c r="A445" s="11" t="n">
        <v>36738</v>
      </c>
      <c r="B445" s="11" t="n">
        <v>36708</v>
      </c>
      <c r="C445" s="6" t="s">
        <v>26</v>
      </c>
      <c r="D445" s="6" t="s">
        <v>24</v>
      </c>
      <c r="F445" s="14" t="s">
        <v>22</v>
      </c>
      <c r="G445" s="12" t="n">
        <v>-5000</v>
      </c>
      <c r="H445" s="12" t="n">
        <v>-5000</v>
      </c>
      <c r="I445" s="9" t="n">
        <v>0</v>
      </c>
      <c r="J445" s="34" t="n">
        <v>0</v>
      </c>
      <c r="K445" s="6" t="n">
        <v>322135</v>
      </c>
    </row>
    <row r="446" customFormat="false" ht="15.75" hidden="false" customHeight="false" outlineLevel="0" collapsed="false">
      <c r="A446" s="11" t="n">
        <v>36738</v>
      </c>
      <c r="B446" s="11" t="n">
        <v>36708</v>
      </c>
      <c r="C446" s="6" t="s">
        <v>26</v>
      </c>
      <c r="D446" s="6" t="s">
        <v>24</v>
      </c>
      <c r="F446" s="14" t="s">
        <v>22</v>
      </c>
      <c r="G446" s="12" t="n">
        <v>-5000</v>
      </c>
      <c r="H446" s="12" t="n">
        <v>-5000</v>
      </c>
      <c r="I446" s="9" t="n">
        <v>0</v>
      </c>
      <c r="J446" s="34" t="n">
        <v>0</v>
      </c>
      <c r="K446" s="6" t="n">
        <v>341950</v>
      </c>
    </row>
    <row r="447" customFormat="false" ht="15.75" hidden="false" customHeight="false" outlineLevel="0" collapsed="false">
      <c r="A447" s="11" t="n">
        <v>36738</v>
      </c>
      <c r="B447" s="11" t="n">
        <v>36708</v>
      </c>
      <c r="C447" s="6" t="s">
        <v>26</v>
      </c>
      <c r="D447" s="6" t="s">
        <v>24</v>
      </c>
      <c r="F447" s="14" t="s">
        <v>22</v>
      </c>
      <c r="G447" s="12" t="n">
        <v>-5000</v>
      </c>
      <c r="H447" s="12" t="n">
        <v>-5000</v>
      </c>
      <c r="I447" s="9" t="n">
        <v>0</v>
      </c>
      <c r="J447" s="34" t="n">
        <v>0</v>
      </c>
      <c r="K447" s="6" t="n">
        <v>341951</v>
      </c>
    </row>
    <row r="448" customFormat="false" ht="15.75" hidden="false" customHeight="false" outlineLevel="0" collapsed="false">
      <c r="A448" s="11" t="n">
        <v>36738</v>
      </c>
      <c r="B448" s="11" t="n">
        <v>36708</v>
      </c>
      <c r="C448" s="6" t="s">
        <v>26</v>
      </c>
      <c r="D448" s="6" t="s">
        <v>24</v>
      </c>
      <c r="F448" s="14" t="s">
        <v>22</v>
      </c>
      <c r="G448" s="12" t="n">
        <v>-3450</v>
      </c>
      <c r="H448" s="12" t="n">
        <v>-3450</v>
      </c>
      <c r="I448" s="9" t="n">
        <v>0</v>
      </c>
      <c r="J448" s="34" t="n">
        <v>0</v>
      </c>
      <c r="K448" s="6" t="n">
        <v>325199</v>
      </c>
    </row>
    <row r="449" customFormat="false" ht="15.75" hidden="false" customHeight="false" outlineLevel="0" collapsed="false">
      <c r="A449" s="11" t="n">
        <v>36738</v>
      </c>
      <c r="B449" s="11" t="n">
        <v>36708</v>
      </c>
      <c r="C449" s="6" t="s">
        <v>26</v>
      </c>
      <c r="D449" s="6" t="s">
        <v>24</v>
      </c>
      <c r="F449" s="14" t="s">
        <v>22</v>
      </c>
      <c r="G449" s="12" t="n">
        <v>-3450</v>
      </c>
      <c r="H449" s="12" t="n">
        <v>-3450</v>
      </c>
      <c r="I449" s="9" t="n">
        <v>0</v>
      </c>
      <c r="J449" s="34" t="n">
        <v>0</v>
      </c>
      <c r="K449" s="6" t="n">
        <v>332049</v>
      </c>
    </row>
    <row r="450" customFormat="false" ht="15.75" hidden="false" customHeight="false" outlineLevel="0" collapsed="false">
      <c r="A450" s="11" t="n">
        <v>36738</v>
      </c>
      <c r="B450" s="11" t="n">
        <v>36708</v>
      </c>
      <c r="C450" s="6" t="s">
        <v>26</v>
      </c>
      <c r="D450" s="6" t="s">
        <v>24</v>
      </c>
      <c r="F450" s="14" t="s">
        <v>22</v>
      </c>
      <c r="G450" s="12" t="n">
        <v>-1150</v>
      </c>
      <c r="H450" s="12" t="n">
        <v>-1150</v>
      </c>
      <c r="I450" s="9" t="n">
        <v>0</v>
      </c>
      <c r="J450" s="34" t="n">
        <v>0</v>
      </c>
      <c r="K450" s="6" t="n">
        <v>323712</v>
      </c>
    </row>
    <row r="451" customFormat="false" ht="15.75" hidden="false" customHeight="false" outlineLevel="0" collapsed="false">
      <c r="A451" s="11" t="n">
        <v>36738</v>
      </c>
      <c r="B451" s="11" t="n">
        <v>36708</v>
      </c>
      <c r="C451" s="6" t="s">
        <v>26</v>
      </c>
      <c r="D451" s="6" t="s">
        <v>24</v>
      </c>
      <c r="F451" s="14" t="s">
        <v>22</v>
      </c>
      <c r="G451" s="12" t="n">
        <v>-1150</v>
      </c>
      <c r="H451" s="12" t="n">
        <v>-1150</v>
      </c>
      <c r="I451" s="9" t="n">
        <v>0</v>
      </c>
      <c r="J451" s="34" t="n">
        <v>0</v>
      </c>
      <c r="K451" s="6" t="n">
        <v>327909</v>
      </c>
    </row>
    <row r="452" customFormat="false" ht="15.75" hidden="false" customHeight="false" outlineLevel="0" collapsed="false">
      <c r="A452" s="11" t="n">
        <v>36738</v>
      </c>
      <c r="B452" s="11" t="n">
        <v>36708</v>
      </c>
      <c r="C452" s="6" t="s">
        <v>26</v>
      </c>
      <c r="D452" s="6" t="s">
        <v>24</v>
      </c>
      <c r="F452" s="14" t="s">
        <v>22</v>
      </c>
      <c r="G452" s="12" t="n">
        <v>-1150</v>
      </c>
      <c r="H452" s="12" t="n">
        <v>-1150</v>
      </c>
      <c r="I452" s="9" t="n">
        <v>0</v>
      </c>
      <c r="J452" s="34" t="n">
        <v>0</v>
      </c>
      <c r="K452" s="6" t="n">
        <v>326653</v>
      </c>
    </row>
    <row r="453" customFormat="false" ht="15.75" hidden="false" customHeight="false" outlineLevel="0" collapsed="false">
      <c r="A453" s="11" t="n">
        <v>36738</v>
      </c>
      <c r="B453" s="11" t="n">
        <v>36708</v>
      </c>
      <c r="C453" s="6" t="s">
        <v>26</v>
      </c>
      <c r="D453" s="6" t="s">
        <v>24</v>
      </c>
      <c r="F453" s="14" t="s">
        <v>22</v>
      </c>
      <c r="G453" s="12" t="n">
        <v>-1150</v>
      </c>
      <c r="H453" s="12" t="n">
        <v>-1150</v>
      </c>
      <c r="I453" s="9" t="n">
        <v>0</v>
      </c>
      <c r="J453" s="34" t="n">
        <v>0</v>
      </c>
      <c r="K453" s="6" t="n">
        <v>329255</v>
      </c>
    </row>
    <row r="454" customFormat="false" ht="15.75" hidden="false" customHeight="false" outlineLevel="0" collapsed="false">
      <c r="A454" s="44" t="n">
        <v>36630</v>
      </c>
      <c r="B454" s="11" t="n">
        <v>36739</v>
      </c>
      <c r="C454" s="30" t="s">
        <v>56</v>
      </c>
      <c r="D454" s="30" t="s">
        <v>19</v>
      </c>
      <c r="F454" s="30" t="s">
        <v>57</v>
      </c>
      <c r="G454" s="45" t="n">
        <v>4921</v>
      </c>
      <c r="H454" s="45" t="n">
        <f aca="false">4921*31</f>
        <v>152551</v>
      </c>
      <c r="I454" s="46" t="n">
        <v>3.07</v>
      </c>
      <c r="J454" s="47" t="n">
        <f aca="false">IF(H454&gt;0,((H454*I454)*-1),((H454*I454)*-1))</f>
        <v>-468331.57</v>
      </c>
      <c r="K454" s="48" t="n">
        <v>36739</v>
      </c>
      <c r="L454" s="35" t="n">
        <v>244636</v>
      </c>
    </row>
    <row r="455" customFormat="false" ht="15.75" hidden="false" customHeight="false" outlineLevel="0" collapsed="false">
      <c r="A455" s="44" t="n">
        <v>36729</v>
      </c>
      <c r="B455" s="11" t="n">
        <v>36739</v>
      </c>
      <c r="C455" s="30" t="s">
        <v>56</v>
      </c>
      <c r="D455" s="30" t="s">
        <v>19</v>
      </c>
      <c r="F455" s="30" t="s">
        <v>57</v>
      </c>
      <c r="G455" s="45" t="n">
        <v>7620</v>
      </c>
      <c r="H455" s="45" t="n">
        <f aca="false">7620*31</f>
        <v>236220</v>
      </c>
      <c r="I455" s="46" t="n">
        <v>2.7925</v>
      </c>
      <c r="J455" s="47" t="n">
        <f aca="false">IF(H455&gt;0,((H455*I455)*-1),((H455*I455)*-1))</f>
        <v>-659644.35</v>
      </c>
      <c r="K455" s="48" t="n">
        <v>36739</v>
      </c>
      <c r="L455" s="35" t="n">
        <v>340334</v>
      </c>
    </row>
    <row r="456" customFormat="false" ht="15.75" hidden="false" customHeight="false" outlineLevel="0" collapsed="false">
      <c r="A456" s="44" t="n">
        <v>36734</v>
      </c>
      <c r="B456" s="11" t="n">
        <v>36739</v>
      </c>
      <c r="C456" s="30" t="s">
        <v>56</v>
      </c>
      <c r="D456" s="30" t="s">
        <v>19</v>
      </c>
      <c r="F456" s="30" t="s">
        <v>57</v>
      </c>
      <c r="G456" s="45" t="n">
        <v>49347</v>
      </c>
      <c r="H456" s="45" t="n">
        <f aca="false">49347*31</f>
        <v>1529757</v>
      </c>
      <c r="I456" s="46" t="n">
        <v>3.7525</v>
      </c>
      <c r="J456" s="47" t="n">
        <f aca="false">IF(H456&gt;0,((H456*I456)*-1),((H456*I456)*-1))</f>
        <v>-5740413.1425</v>
      </c>
      <c r="K456" s="48" t="n">
        <v>36739</v>
      </c>
      <c r="L456" s="35" t="n">
        <v>346934</v>
      </c>
    </row>
    <row r="457" customFormat="false" ht="15.75" hidden="false" customHeight="false" outlineLevel="0" collapsed="false">
      <c r="A457" s="44" t="n">
        <v>36739</v>
      </c>
      <c r="B457" s="11" t="n">
        <v>36739</v>
      </c>
      <c r="C457" s="30" t="s">
        <v>56</v>
      </c>
      <c r="D457" s="30" t="s">
        <v>19</v>
      </c>
      <c r="F457" s="30" t="s">
        <v>57</v>
      </c>
      <c r="G457" s="45" t="n">
        <v>10000</v>
      </c>
      <c r="H457" s="45" t="n">
        <v>10000</v>
      </c>
      <c r="I457" s="46" t="n">
        <v>3.745</v>
      </c>
      <c r="J457" s="47" t="n">
        <f aca="false">IF(H457&gt;0,((H457*I457)*-1),((H457*I457)*-1))</f>
        <v>-37450</v>
      </c>
      <c r="K457" s="48" t="n">
        <v>36739</v>
      </c>
      <c r="L457" s="35" t="n">
        <v>351035</v>
      </c>
    </row>
    <row r="458" customFormat="false" ht="15.75" hidden="false" customHeight="false" outlineLevel="0" collapsed="false">
      <c r="A458" s="44" t="n">
        <v>36739</v>
      </c>
      <c r="B458" s="11" t="n">
        <v>36739</v>
      </c>
      <c r="C458" s="30" t="s">
        <v>56</v>
      </c>
      <c r="D458" s="30" t="s">
        <v>19</v>
      </c>
      <c r="F458" s="30" t="s">
        <v>57</v>
      </c>
      <c r="G458" s="45" t="n">
        <v>10000</v>
      </c>
      <c r="H458" s="45" t="n">
        <v>10000</v>
      </c>
      <c r="I458" s="46" t="n">
        <v>3.755</v>
      </c>
      <c r="J458" s="47" t="n">
        <f aca="false">IF(H458&gt;0,((H458*I458)*-1),((H458*I458)*-1))</f>
        <v>-37550</v>
      </c>
      <c r="K458" s="48" t="n">
        <v>36739</v>
      </c>
      <c r="L458" s="35" t="n">
        <v>351042</v>
      </c>
    </row>
    <row r="459" customFormat="false" ht="15.75" hidden="false" customHeight="false" outlineLevel="0" collapsed="false">
      <c r="A459" s="44" t="n">
        <v>36740</v>
      </c>
      <c r="B459" s="11" t="n">
        <v>36739</v>
      </c>
      <c r="C459" s="30" t="s">
        <v>56</v>
      </c>
      <c r="D459" s="30" t="s">
        <v>19</v>
      </c>
      <c r="F459" s="30" t="s">
        <v>57</v>
      </c>
      <c r="G459" s="45" t="n">
        <v>10000</v>
      </c>
      <c r="H459" s="45" t="n">
        <v>10000</v>
      </c>
      <c r="I459" s="46" t="n">
        <v>4.01</v>
      </c>
      <c r="J459" s="47" t="n">
        <f aca="false">IF(H459&gt;0,((H459*I459)*-1),((H459*I459)*-1))</f>
        <v>-40100</v>
      </c>
      <c r="K459" s="48" t="n">
        <v>36739</v>
      </c>
      <c r="L459" s="35" t="n">
        <v>352455</v>
      </c>
    </row>
    <row r="460" customFormat="false" ht="15.75" hidden="false" customHeight="false" outlineLevel="0" collapsed="false">
      <c r="A460" s="44" t="n">
        <v>36740</v>
      </c>
      <c r="B460" s="11" t="n">
        <v>36739</v>
      </c>
      <c r="C460" s="30" t="s">
        <v>56</v>
      </c>
      <c r="D460" s="30" t="s">
        <v>19</v>
      </c>
      <c r="F460" s="30" t="s">
        <v>57</v>
      </c>
      <c r="G460" s="45" t="n">
        <v>12967</v>
      </c>
      <c r="H460" s="45" t="n">
        <v>12967</v>
      </c>
      <c r="I460" s="46" t="n">
        <v>3.93</v>
      </c>
      <c r="J460" s="47" t="n">
        <f aca="false">IF(H460&gt;0,((H460*I460)*-1),((H460*I460)*-1))</f>
        <v>-50960.31</v>
      </c>
      <c r="K460" s="48" t="n">
        <v>36739</v>
      </c>
      <c r="L460" s="35" t="n">
        <v>353781</v>
      </c>
    </row>
    <row r="461" customFormat="false" ht="15.75" hidden="false" customHeight="false" outlineLevel="0" collapsed="false">
      <c r="A461" s="44" t="n">
        <v>36741</v>
      </c>
      <c r="B461" s="11" t="n">
        <v>36739</v>
      </c>
      <c r="C461" s="30" t="s">
        <v>56</v>
      </c>
      <c r="D461" s="30" t="s">
        <v>19</v>
      </c>
      <c r="F461" s="30" t="s">
        <v>57</v>
      </c>
      <c r="G461" s="45" t="n">
        <v>10000</v>
      </c>
      <c r="H461" s="45" t="n">
        <v>10000</v>
      </c>
      <c r="I461" s="46" t="n">
        <v>4.135</v>
      </c>
      <c r="J461" s="47" t="n">
        <f aca="false">IF(H461&gt;0,((H461*I461)*-1),((H461*I461)*-1))</f>
        <v>-41350</v>
      </c>
      <c r="K461" s="48" t="n">
        <v>36739</v>
      </c>
      <c r="L461" s="35" t="n">
        <v>354312</v>
      </c>
    </row>
    <row r="462" customFormat="false" ht="15.75" hidden="false" customHeight="false" outlineLevel="0" collapsed="false">
      <c r="A462" s="44" t="n">
        <v>36741</v>
      </c>
      <c r="B462" s="11" t="n">
        <v>36739</v>
      </c>
      <c r="C462" s="30" t="s">
        <v>56</v>
      </c>
      <c r="D462" s="30" t="s">
        <v>19</v>
      </c>
      <c r="F462" s="30" t="s">
        <v>57</v>
      </c>
      <c r="G462" s="45" t="n">
        <v>10000</v>
      </c>
      <c r="H462" s="45" t="n">
        <v>10000</v>
      </c>
      <c r="I462" s="46" t="n">
        <v>4.14</v>
      </c>
      <c r="J462" s="47" t="n">
        <f aca="false">IF(H462&gt;0,((H462*I462)*-1),((H462*I462)*-1))</f>
        <v>-41400</v>
      </c>
      <c r="K462" s="48" t="n">
        <v>36739</v>
      </c>
      <c r="L462" s="35" t="n">
        <v>354796</v>
      </c>
    </row>
    <row r="463" customFormat="false" ht="15.75" hidden="false" customHeight="false" outlineLevel="0" collapsed="false">
      <c r="A463" s="44" t="n">
        <v>36741</v>
      </c>
      <c r="B463" s="11" t="n">
        <v>36739</v>
      </c>
      <c r="C463" s="30" t="s">
        <v>56</v>
      </c>
      <c r="D463" s="30" t="s">
        <v>19</v>
      </c>
      <c r="F463" s="30" t="s">
        <v>57</v>
      </c>
      <c r="G463" s="45" t="n">
        <v>2745</v>
      </c>
      <c r="H463" s="45" t="n">
        <v>2745</v>
      </c>
      <c r="I463" s="46" t="n">
        <v>4.16</v>
      </c>
      <c r="J463" s="47" t="n">
        <f aca="false">IF(H463&gt;0,((H463*I463)*-1),((H463*I463)*-1))</f>
        <v>-11419.2</v>
      </c>
      <c r="K463" s="48" t="n">
        <v>36739</v>
      </c>
      <c r="L463" s="35" t="n">
        <v>354908</v>
      </c>
    </row>
    <row r="464" customFormat="false" ht="15.75" hidden="false" customHeight="false" outlineLevel="0" collapsed="false">
      <c r="A464" s="44" t="n">
        <v>36742</v>
      </c>
      <c r="B464" s="11" t="n">
        <v>36739</v>
      </c>
      <c r="C464" s="30" t="s">
        <v>56</v>
      </c>
      <c r="D464" s="30" t="s">
        <v>19</v>
      </c>
      <c r="F464" s="30" t="s">
        <v>57</v>
      </c>
      <c r="G464" s="45" t="n">
        <f aca="false">10000*3</f>
        <v>30000</v>
      </c>
      <c r="H464" s="45" t="n">
        <f aca="false">10000*3</f>
        <v>30000</v>
      </c>
      <c r="I464" s="46" t="n">
        <v>4.175</v>
      </c>
      <c r="J464" s="47" t="n">
        <f aca="false">IF(H464&gt;0,((H464*I464)*-1),((H464*I464)*-1))</f>
        <v>-125250</v>
      </c>
      <c r="K464" s="48" t="n">
        <v>36739</v>
      </c>
      <c r="L464" s="35" t="n">
        <v>355665</v>
      </c>
    </row>
    <row r="465" customFormat="false" ht="15.75" hidden="false" customHeight="false" outlineLevel="0" collapsed="false">
      <c r="A465" s="44" t="n">
        <v>36742</v>
      </c>
      <c r="B465" s="11" t="n">
        <v>36739</v>
      </c>
      <c r="C465" s="30" t="s">
        <v>56</v>
      </c>
      <c r="D465" s="30" t="s">
        <v>19</v>
      </c>
      <c r="F465" s="30" t="s">
        <v>57</v>
      </c>
      <c r="G465" s="45" t="n">
        <f aca="false">10000*3</f>
        <v>30000</v>
      </c>
      <c r="H465" s="45" t="n">
        <f aca="false">10000*3</f>
        <v>30000</v>
      </c>
      <c r="I465" s="46" t="n">
        <v>4.175</v>
      </c>
      <c r="J465" s="47" t="n">
        <f aca="false">IF(H465&gt;0,((H465*I465)*-1),((H465*I465)*-1))</f>
        <v>-125250</v>
      </c>
      <c r="K465" s="48" t="n">
        <v>36739</v>
      </c>
      <c r="L465" s="35" t="n">
        <v>355722</v>
      </c>
    </row>
    <row r="466" customFormat="false" ht="15.75" hidden="false" customHeight="false" outlineLevel="0" collapsed="false">
      <c r="A466" s="44" t="n">
        <v>36742</v>
      </c>
      <c r="B466" s="11" t="n">
        <v>36739</v>
      </c>
      <c r="C466" s="30" t="s">
        <v>56</v>
      </c>
      <c r="D466" s="30" t="s">
        <v>19</v>
      </c>
      <c r="F466" s="30" t="s">
        <v>57</v>
      </c>
      <c r="G466" s="45" t="n">
        <f aca="false">10000*3</f>
        <v>30000</v>
      </c>
      <c r="H466" s="45" t="n">
        <f aca="false">10000*3</f>
        <v>30000</v>
      </c>
      <c r="I466" s="46" t="n">
        <v>4.175</v>
      </c>
      <c r="J466" s="47" t="n">
        <f aca="false">IF(H466&gt;0,((H466*I466)*-1),((H466*I466)*-1))</f>
        <v>-125250</v>
      </c>
      <c r="K466" s="48" t="n">
        <v>36739</v>
      </c>
      <c r="L466" s="35" t="n">
        <v>355774</v>
      </c>
    </row>
    <row r="467" customFormat="false" ht="15.75" hidden="false" customHeight="false" outlineLevel="0" collapsed="false">
      <c r="A467" s="44" t="n">
        <v>36742</v>
      </c>
      <c r="B467" s="11" t="n">
        <v>36739</v>
      </c>
      <c r="C467" s="30" t="s">
        <v>56</v>
      </c>
      <c r="D467" s="30" t="s">
        <v>19</v>
      </c>
      <c r="F467" s="30" t="s">
        <v>57</v>
      </c>
      <c r="G467" s="45" t="n">
        <f aca="false">10000*3</f>
        <v>30000</v>
      </c>
      <c r="H467" s="45" t="n">
        <f aca="false">10000*3</f>
        <v>30000</v>
      </c>
      <c r="I467" s="46" t="n">
        <v>4.195</v>
      </c>
      <c r="J467" s="47" t="n">
        <f aca="false">IF(H467&gt;0,((H467*I467)*-1),((H467*I467)*-1))</f>
        <v>-125850</v>
      </c>
      <c r="K467" s="48" t="n">
        <v>36739</v>
      </c>
      <c r="L467" s="35" t="n">
        <v>355867</v>
      </c>
    </row>
    <row r="468" customFormat="false" ht="15.75" hidden="false" customHeight="false" outlineLevel="0" collapsed="false">
      <c r="A468" s="44" t="n">
        <v>36742</v>
      </c>
      <c r="B468" s="11" t="n">
        <v>36739</v>
      </c>
      <c r="C468" s="30" t="s">
        <v>56</v>
      </c>
      <c r="D468" s="30" t="s">
        <v>19</v>
      </c>
      <c r="F468" s="30" t="s">
        <v>57</v>
      </c>
      <c r="G468" s="45" t="n">
        <f aca="false">10000*3</f>
        <v>30000</v>
      </c>
      <c r="H468" s="45" t="n">
        <f aca="false">10000*3</f>
        <v>30000</v>
      </c>
      <c r="I468" s="46" t="n">
        <v>4.185</v>
      </c>
      <c r="J468" s="47" t="n">
        <f aca="false">IF(H468&gt;0,((H468*I468)*-1),((H468*I468)*-1))</f>
        <v>-125550</v>
      </c>
      <c r="K468" s="48" t="n">
        <v>36739</v>
      </c>
      <c r="L468" s="35" t="n">
        <v>355917</v>
      </c>
    </row>
    <row r="469" customFormat="false" ht="15.75" hidden="false" customHeight="false" outlineLevel="0" collapsed="false">
      <c r="A469" s="44" t="n">
        <v>36745</v>
      </c>
      <c r="B469" s="11" t="n">
        <v>36739</v>
      </c>
      <c r="C469" s="30" t="s">
        <v>56</v>
      </c>
      <c r="D469" s="30" t="s">
        <v>19</v>
      </c>
      <c r="F469" s="30" t="s">
        <v>57</v>
      </c>
      <c r="G469" s="45" t="n">
        <v>10000</v>
      </c>
      <c r="H469" s="45" t="n">
        <v>10000</v>
      </c>
      <c r="I469" s="30" t="n">
        <v>4.32</v>
      </c>
      <c r="J469" s="47" t="n">
        <f aca="false">IF(H469&gt;0,((H469*I469)*-1),((H469*I469)*-1))</f>
        <v>-43200</v>
      </c>
      <c r="K469" s="48" t="n">
        <v>36739</v>
      </c>
      <c r="L469" s="35" t="n">
        <v>357980</v>
      </c>
    </row>
    <row r="470" customFormat="false" ht="15.75" hidden="false" customHeight="false" outlineLevel="0" collapsed="false">
      <c r="A470" s="44" t="n">
        <v>36745</v>
      </c>
      <c r="B470" s="11" t="n">
        <v>36739</v>
      </c>
      <c r="C470" s="30" t="s">
        <v>56</v>
      </c>
      <c r="D470" s="30" t="s">
        <v>19</v>
      </c>
      <c r="F470" s="30" t="s">
        <v>57</v>
      </c>
      <c r="G470" s="45" t="n">
        <v>10000</v>
      </c>
      <c r="H470" s="45" t="n">
        <v>10000</v>
      </c>
      <c r="I470" s="30" t="n">
        <v>4.33</v>
      </c>
      <c r="J470" s="47" t="n">
        <f aca="false">IF(H470&gt;0,((H470*I470)*-1),((H470*I470)*-1))</f>
        <v>-43300</v>
      </c>
      <c r="K470" s="48" t="n">
        <v>36739</v>
      </c>
      <c r="L470" s="35" t="n">
        <v>357988</v>
      </c>
    </row>
    <row r="471" customFormat="false" ht="15.75" hidden="false" customHeight="false" outlineLevel="0" collapsed="false">
      <c r="A471" s="44" t="n">
        <v>36748</v>
      </c>
      <c r="B471" s="11" t="n">
        <v>36739</v>
      </c>
      <c r="C471" s="30" t="s">
        <v>56</v>
      </c>
      <c r="D471" s="30" t="s">
        <v>19</v>
      </c>
      <c r="F471" s="30" t="s">
        <v>57</v>
      </c>
      <c r="G471" s="45" t="n">
        <v>2000</v>
      </c>
      <c r="H471" s="45" t="n">
        <v>2000</v>
      </c>
      <c r="I471" s="46" t="n">
        <v>4.375</v>
      </c>
      <c r="J471" s="47" t="n">
        <f aca="false">IF(H471&gt;0,((H471*I471)*-1),((H471*I471)*-1))</f>
        <v>-8750</v>
      </c>
      <c r="K471" s="48" t="n">
        <v>36739</v>
      </c>
      <c r="L471" s="35" t="n">
        <v>362245</v>
      </c>
    </row>
    <row r="472" customFormat="false" ht="15.75" hidden="false" customHeight="false" outlineLevel="0" collapsed="false">
      <c r="A472" s="44" t="n">
        <v>36748</v>
      </c>
      <c r="B472" s="11" t="n">
        <v>36739</v>
      </c>
      <c r="C472" s="30" t="s">
        <v>56</v>
      </c>
      <c r="D472" s="30" t="s">
        <v>19</v>
      </c>
      <c r="F472" s="30" t="s">
        <v>57</v>
      </c>
      <c r="G472" s="45" t="n">
        <v>3000</v>
      </c>
      <c r="H472" s="45" t="n">
        <v>3000</v>
      </c>
      <c r="I472" s="46" t="n">
        <v>4.365</v>
      </c>
      <c r="J472" s="47" t="n">
        <f aca="false">IF(H472&gt;0,((H472*I472)*-1),((H472*I472)*-1))</f>
        <v>-13095</v>
      </c>
      <c r="K472" s="48" t="n">
        <v>36739</v>
      </c>
      <c r="L472" s="35" t="n">
        <v>362247</v>
      </c>
    </row>
    <row r="473" customFormat="false" ht="15.75" hidden="false" customHeight="false" outlineLevel="0" collapsed="false">
      <c r="A473" s="44" t="n">
        <v>36753</v>
      </c>
      <c r="B473" s="11" t="n">
        <v>36739</v>
      </c>
      <c r="C473" s="30" t="s">
        <v>56</v>
      </c>
      <c r="D473" s="30" t="s">
        <v>19</v>
      </c>
      <c r="F473" s="30" t="s">
        <v>57</v>
      </c>
      <c r="G473" s="45" t="n">
        <v>9155</v>
      </c>
      <c r="H473" s="45" t="n">
        <v>9155</v>
      </c>
      <c r="I473" s="46" t="n">
        <v>4.16</v>
      </c>
      <c r="J473" s="47" t="n">
        <f aca="false">IF(H473&gt;0,((H473*I473)*-1),((H473*I473)*-1))</f>
        <v>-38084.8</v>
      </c>
      <c r="K473" s="48" t="n">
        <v>36739</v>
      </c>
      <c r="L473" s="35" t="n">
        <v>365778</v>
      </c>
    </row>
    <row r="474" customFormat="false" ht="15.75" hidden="false" customHeight="false" outlineLevel="0" collapsed="false">
      <c r="A474" s="44" t="n">
        <v>36755</v>
      </c>
      <c r="B474" s="11" t="n">
        <v>36739</v>
      </c>
      <c r="C474" s="30" t="s">
        <v>56</v>
      </c>
      <c r="D474" s="30" t="s">
        <v>19</v>
      </c>
      <c r="F474" s="30" t="s">
        <v>57</v>
      </c>
      <c r="G474" s="45" t="n">
        <v>10000</v>
      </c>
      <c r="H474" s="45" t="n">
        <v>10000</v>
      </c>
      <c r="I474" s="46" t="n">
        <v>4.32</v>
      </c>
      <c r="J474" s="47" t="n">
        <f aca="false">IF(H474&gt;0,((H474*I474)*-1),((H474*I474)*-1))</f>
        <v>-43200</v>
      </c>
      <c r="K474" s="48" t="n">
        <v>36739</v>
      </c>
      <c r="L474" s="35" t="n">
        <v>368438</v>
      </c>
    </row>
    <row r="475" customFormat="false" ht="15.75" hidden="false" customHeight="false" outlineLevel="0" collapsed="false">
      <c r="A475" s="44" t="n">
        <v>36755</v>
      </c>
      <c r="B475" s="11" t="n">
        <v>36739</v>
      </c>
      <c r="C475" s="30" t="s">
        <v>56</v>
      </c>
      <c r="D475" s="30" t="s">
        <v>19</v>
      </c>
      <c r="F475" s="30" t="s">
        <v>57</v>
      </c>
      <c r="G475" s="45" t="n">
        <v>10000</v>
      </c>
      <c r="H475" s="45" t="n">
        <v>10000</v>
      </c>
      <c r="I475" s="46" t="n">
        <v>4.325</v>
      </c>
      <c r="J475" s="47" t="n">
        <f aca="false">IF(H475&gt;0,((H475*I475)*-1),((H475*I475)*-1))</f>
        <v>-43250</v>
      </c>
      <c r="K475" s="48" t="n">
        <v>36739</v>
      </c>
      <c r="L475" s="35" t="n">
        <v>368503</v>
      </c>
    </row>
    <row r="476" customFormat="false" ht="15.75" hidden="false" customHeight="false" outlineLevel="0" collapsed="false">
      <c r="A476" s="44" t="n">
        <v>36755</v>
      </c>
      <c r="B476" s="11" t="n">
        <v>36739</v>
      </c>
      <c r="C476" s="30" t="s">
        <v>56</v>
      </c>
      <c r="D476" s="30" t="s">
        <v>19</v>
      </c>
      <c r="F476" s="30" t="s">
        <v>57</v>
      </c>
      <c r="G476" s="45" t="n">
        <v>5000</v>
      </c>
      <c r="H476" s="45" t="n">
        <v>5000</v>
      </c>
      <c r="I476" s="46" t="n">
        <v>4.33</v>
      </c>
      <c r="J476" s="47" t="n">
        <f aca="false">IF(H476&gt;0,((H476*I476)*-1),((H476*I476)*-1))</f>
        <v>-21650</v>
      </c>
      <c r="K476" s="48" t="n">
        <v>36739</v>
      </c>
      <c r="L476" s="35" t="n">
        <v>368853</v>
      </c>
    </row>
    <row r="477" customFormat="false" ht="15.75" hidden="false" customHeight="false" outlineLevel="0" collapsed="false">
      <c r="A477" s="44" t="n">
        <v>36756</v>
      </c>
      <c r="B477" s="11" t="n">
        <v>36739</v>
      </c>
      <c r="C477" s="30" t="s">
        <v>56</v>
      </c>
      <c r="D477" s="30" t="s">
        <v>19</v>
      </c>
      <c r="F477" s="30" t="s">
        <v>57</v>
      </c>
      <c r="G477" s="45" t="n">
        <f aca="false">10000*3</f>
        <v>30000</v>
      </c>
      <c r="H477" s="45" t="n">
        <f aca="false">10000*3</f>
        <v>30000</v>
      </c>
      <c r="I477" s="46" t="n">
        <v>4.355</v>
      </c>
      <c r="J477" s="47" t="n">
        <f aca="false">IF(H477&gt;0,((H477*I477)*-1),((H477*I477)*-1))</f>
        <v>-130650</v>
      </c>
      <c r="K477" s="48" t="n">
        <v>36739</v>
      </c>
      <c r="L477" s="35" t="n">
        <v>370302</v>
      </c>
    </row>
    <row r="478" customFormat="false" ht="15.75" hidden="false" customHeight="false" outlineLevel="0" collapsed="false">
      <c r="A478" s="44" t="n">
        <v>36757</v>
      </c>
      <c r="B478" s="11" t="n">
        <v>36739</v>
      </c>
      <c r="C478" s="30" t="s">
        <v>56</v>
      </c>
      <c r="D478" s="30" t="s">
        <v>19</v>
      </c>
      <c r="F478" s="30" t="s">
        <v>57</v>
      </c>
      <c r="G478" s="45" t="n">
        <f aca="false">10000*3</f>
        <v>30000</v>
      </c>
      <c r="H478" s="45" t="n">
        <f aca="false">10000*3</f>
        <v>30000</v>
      </c>
      <c r="I478" s="46" t="n">
        <v>4.355</v>
      </c>
      <c r="J478" s="47" t="n">
        <f aca="false">IF(H478&gt;0,((H478*I478)*-1),((H478*I478)*-1))</f>
        <v>-130650</v>
      </c>
      <c r="K478" s="48" t="n">
        <v>36739</v>
      </c>
      <c r="L478" s="35" t="n">
        <v>370384</v>
      </c>
    </row>
    <row r="479" customFormat="false" ht="15.75" hidden="false" customHeight="false" outlineLevel="0" collapsed="false">
      <c r="A479" s="44" t="n">
        <v>36760</v>
      </c>
      <c r="B479" s="11" t="n">
        <v>36739</v>
      </c>
      <c r="C479" s="30" t="s">
        <v>56</v>
      </c>
      <c r="D479" s="30" t="s">
        <v>19</v>
      </c>
      <c r="F479" s="30" t="s">
        <v>57</v>
      </c>
      <c r="G479" s="45" t="n">
        <v>6104</v>
      </c>
      <c r="H479" s="45" t="n">
        <v>6104</v>
      </c>
      <c r="I479" s="46" t="n">
        <v>4.595</v>
      </c>
      <c r="J479" s="47" t="n">
        <f aca="false">IF(H479&gt;0,((H479*I479)*-1),((H479*I479)*-1))</f>
        <v>-28047.88</v>
      </c>
      <c r="K479" s="48" t="n">
        <v>36739</v>
      </c>
      <c r="L479" s="35" t="n">
        <v>373644</v>
      </c>
    </row>
    <row r="480" customFormat="false" ht="15.75" hidden="false" customHeight="false" outlineLevel="0" collapsed="false">
      <c r="A480" s="44" t="n">
        <v>36704</v>
      </c>
      <c r="B480" s="11" t="n">
        <v>36739</v>
      </c>
      <c r="C480" s="30" t="s">
        <v>56</v>
      </c>
      <c r="D480" s="30" t="s">
        <v>24</v>
      </c>
      <c r="F480" s="30" t="s">
        <v>57</v>
      </c>
      <c r="G480" s="45" t="n">
        <v>-12451</v>
      </c>
      <c r="H480" s="45" t="n">
        <v>-385981</v>
      </c>
      <c r="I480" s="46" t="n">
        <v>3.735</v>
      </c>
      <c r="J480" s="47" t="n">
        <f aca="false">IF(H480&gt;0,((H480*I480)*-1),((H480*I480)*-1))</f>
        <v>1441639.035</v>
      </c>
      <c r="K480" s="48" t="n">
        <v>36739</v>
      </c>
      <c r="L480" s="35" t="n">
        <v>315489</v>
      </c>
    </row>
    <row r="481" customFormat="false" ht="15.75" hidden="false" customHeight="false" outlineLevel="0" collapsed="false">
      <c r="A481" s="44" t="n">
        <v>36706</v>
      </c>
      <c r="B481" s="11" t="n">
        <v>36739</v>
      </c>
      <c r="C481" s="30" t="s">
        <v>56</v>
      </c>
      <c r="D481" s="30" t="s">
        <v>24</v>
      </c>
      <c r="F481" s="30" t="s">
        <v>57</v>
      </c>
      <c r="G481" s="45" t="n">
        <v>-4077</v>
      </c>
      <c r="H481" s="45" t="n">
        <f aca="false">-4077*31</f>
        <v>-126387</v>
      </c>
      <c r="I481" s="46" t="n">
        <v>4.35</v>
      </c>
      <c r="J481" s="47" t="n">
        <f aca="false">IF(H481&gt;0,((H481*I481)*-1),((H481*I481)*-1))</f>
        <v>549783.45</v>
      </c>
      <c r="K481" s="48" t="n">
        <v>36739</v>
      </c>
      <c r="L481" s="35" t="n">
        <v>318513</v>
      </c>
    </row>
    <row r="482" customFormat="false" ht="15.75" hidden="false" customHeight="false" outlineLevel="0" collapsed="false">
      <c r="A482" s="44" t="n">
        <v>36707</v>
      </c>
      <c r="B482" s="11" t="n">
        <v>36739</v>
      </c>
      <c r="C482" s="30" t="s">
        <v>56</v>
      </c>
      <c r="D482" s="30" t="s">
        <v>24</v>
      </c>
      <c r="F482" s="30" t="s">
        <v>57</v>
      </c>
      <c r="G482" s="45" t="n">
        <v>-5835</v>
      </c>
      <c r="H482" s="45" t="n">
        <v>-180885</v>
      </c>
      <c r="I482" s="46" t="n">
        <v>4.365</v>
      </c>
      <c r="J482" s="47" t="n">
        <f aca="false">IF(H482&gt;0,((H482*I482)*-1),((H482*I482)*-1))</f>
        <v>789563.025</v>
      </c>
      <c r="K482" s="48" t="n">
        <v>36739</v>
      </c>
      <c r="L482" s="35" t="n">
        <v>320198</v>
      </c>
    </row>
    <row r="483" customFormat="false" ht="15.75" hidden="false" customHeight="false" outlineLevel="0" collapsed="false">
      <c r="A483" s="44" t="n">
        <v>36712</v>
      </c>
      <c r="B483" s="11" t="n">
        <v>36739</v>
      </c>
      <c r="C483" s="30" t="s">
        <v>56</v>
      </c>
      <c r="D483" s="30" t="s">
        <v>24</v>
      </c>
      <c r="F483" s="30" t="s">
        <v>57</v>
      </c>
      <c r="G483" s="45" t="n">
        <v>-7815</v>
      </c>
      <c r="H483" s="45" t="n">
        <v>-7815</v>
      </c>
      <c r="I483" s="46" t="n">
        <v>4.025</v>
      </c>
      <c r="J483" s="47" t="n">
        <f aca="false">IF(H483&gt;0,((H483*I483)*-1),((H483*I483)*-1))</f>
        <v>31455.375</v>
      </c>
      <c r="K483" s="48" t="n">
        <v>36739</v>
      </c>
      <c r="L483" s="35" t="n">
        <v>322313</v>
      </c>
    </row>
    <row r="484" customFormat="false" ht="15.75" hidden="false" customHeight="false" outlineLevel="0" collapsed="false">
      <c r="A484" s="44" t="n">
        <v>36713</v>
      </c>
      <c r="B484" s="11" t="n">
        <v>36739</v>
      </c>
      <c r="C484" s="30" t="s">
        <v>56</v>
      </c>
      <c r="D484" s="30" t="s">
        <v>24</v>
      </c>
      <c r="F484" s="30" t="s">
        <v>57</v>
      </c>
      <c r="G484" s="45" t="n">
        <v>-1290</v>
      </c>
      <c r="H484" s="45" t="n">
        <v>-39990</v>
      </c>
      <c r="I484" s="46" t="n">
        <v>3.99</v>
      </c>
      <c r="J484" s="47" t="n">
        <f aca="false">IF(H484&gt;0,((H484*I484)*-1),((H484*I484)*-1))</f>
        <v>159560.1</v>
      </c>
      <c r="K484" s="48" t="n">
        <v>36739</v>
      </c>
      <c r="L484" s="35" t="n">
        <v>323521</v>
      </c>
    </row>
    <row r="485" customFormat="false" ht="15.75" hidden="false" customHeight="false" outlineLevel="0" collapsed="false">
      <c r="A485" s="44" t="n">
        <v>36713</v>
      </c>
      <c r="B485" s="11" t="n">
        <v>36739</v>
      </c>
      <c r="C485" s="30" t="s">
        <v>56</v>
      </c>
      <c r="D485" s="30" t="s">
        <v>24</v>
      </c>
      <c r="F485" s="30" t="s">
        <v>57</v>
      </c>
      <c r="G485" s="45" t="n">
        <v>-510</v>
      </c>
      <c r="H485" s="45" t="n">
        <v>-15810</v>
      </c>
      <c r="I485" s="46" t="n">
        <v>4</v>
      </c>
      <c r="J485" s="47" t="n">
        <f aca="false">IF(H485&gt;0,((H485*I485)*-1),((H485*I485)*-1))</f>
        <v>63240</v>
      </c>
      <c r="K485" s="48" t="n">
        <v>36739</v>
      </c>
      <c r="L485" s="35" t="n">
        <v>323748</v>
      </c>
    </row>
    <row r="486" customFormat="false" ht="15.75" hidden="false" customHeight="false" outlineLevel="0" collapsed="false">
      <c r="A486" s="44" t="n">
        <v>36714</v>
      </c>
      <c r="B486" s="11" t="n">
        <v>36739</v>
      </c>
      <c r="C486" s="30" t="s">
        <v>56</v>
      </c>
      <c r="D486" s="30" t="s">
        <v>24</v>
      </c>
      <c r="F486" s="30" t="s">
        <v>57</v>
      </c>
      <c r="G486" s="45" t="n">
        <v>-5806</v>
      </c>
      <c r="H486" s="45" t="n">
        <v>-179986</v>
      </c>
      <c r="I486" s="46" t="n">
        <v>3.99</v>
      </c>
      <c r="J486" s="47" t="n">
        <f aca="false">IF(H486&gt;0,((H486*I486)*-1),((H486*I486)*-1))</f>
        <v>718144.14</v>
      </c>
      <c r="K486" s="48" t="n">
        <v>36739</v>
      </c>
      <c r="L486" s="35" t="n">
        <v>325261</v>
      </c>
    </row>
    <row r="487" customFormat="false" ht="15.75" hidden="false" customHeight="false" outlineLevel="0" collapsed="false">
      <c r="A487" s="44" t="n">
        <v>36714</v>
      </c>
      <c r="B487" s="11" t="n">
        <v>36739</v>
      </c>
      <c r="C487" s="30" t="s">
        <v>56</v>
      </c>
      <c r="D487" s="30" t="s">
        <v>24</v>
      </c>
      <c r="F487" s="30" t="s">
        <v>57</v>
      </c>
      <c r="G487" s="45" t="n">
        <v>-1919</v>
      </c>
      <c r="H487" s="45" t="n">
        <v>-59489</v>
      </c>
      <c r="I487" s="46" t="n">
        <v>3.995</v>
      </c>
      <c r="J487" s="47" t="n">
        <f aca="false">IF(H487&gt;0,((H487*I487)*-1),((H487*I487)*-1))</f>
        <v>237658.555</v>
      </c>
      <c r="K487" s="48" t="n">
        <v>36739</v>
      </c>
      <c r="L487" s="35" t="n">
        <v>325291</v>
      </c>
    </row>
    <row r="488" customFormat="false" ht="15.75" hidden="false" customHeight="false" outlineLevel="0" collapsed="false">
      <c r="A488" s="44" t="n">
        <v>36717</v>
      </c>
      <c r="B488" s="11" t="n">
        <v>36739</v>
      </c>
      <c r="C488" s="30" t="s">
        <v>56</v>
      </c>
      <c r="D488" s="30" t="s">
        <v>24</v>
      </c>
      <c r="F488" s="30" t="s">
        <v>57</v>
      </c>
      <c r="G488" s="45" t="n">
        <v>-1620</v>
      </c>
      <c r="H488" s="45" t="n">
        <v>-50215</v>
      </c>
      <c r="I488" s="46" t="n">
        <v>3.7425</v>
      </c>
      <c r="J488" s="47" t="n">
        <f aca="false">IF(H488&gt;0,((H488*I488)*-1),((H488*I488)*-1))</f>
        <v>187929.6375</v>
      </c>
      <c r="K488" s="48" t="n">
        <v>36739</v>
      </c>
      <c r="L488" s="35" t="n">
        <v>326662</v>
      </c>
    </row>
    <row r="489" customFormat="false" ht="15.75" hidden="false" customHeight="false" outlineLevel="0" collapsed="false">
      <c r="A489" s="44" t="n">
        <v>36718</v>
      </c>
      <c r="B489" s="11" t="n">
        <v>36739</v>
      </c>
      <c r="C489" s="30" t="s">
        <v>56</v>
      </c>
      <c r="D489" s="30" t="s">
        <v>24</v>
      </c>
      <c r="F489" s="30" t="s">
        <v>57</v>
      </c>
      <c r="G489" s="45" t="n">
        <v>-2581</v>
      </c>
      <c r="H489" s="45" t="n">
        <v>-80011</v>
      </c>
      <c r="I489" s="46" t="n">
        <v>3.74</v>
      </c>
      <c r="J489" s="47" t="n">
        <f aca="false">IF(H489&gt;0,((H489*I489)*-1),((H489*I489)*-1))</f>
        <v>299241.14</v>
      </c>
      <c r="K489" s="48" t="n">
        <v>36739</v>
      </c>
      <c r="L489" s="35" t="n">
        <v>328010</v>
      </c>
    </row>
    <row r="490" customFormat="false" ht="15.75" hidden="false" customHeight="false" outlineLevel="0" collapsed="false">
      <c r="A490" s="44" t="n">
        <v>36719</v>
      </c>
      <c r="B490" s="11" t="n">
        <v>36739</v>
      </c>
      <c r="C490" s="30" t="s">
        <v>56</v>
      </c>
      <c r="D490" s="30" t="s">
        <v>24</v>
      </c>
      <c r="F490" s="30" t="s">
        <v>57</v>
      </c>
      <c r="G490" s="45" t="n">
        <v>-2596</v>
      </c>
      <c r="H490" s="45" t="n">
        <v>-80476</v>
      </c>
      <c r="I490" s="46" t="n">
        <v>4.26</v>
      </c>
      <c r="J490" s="47" t="n">
        <f aca="false">IF(H490&gt;0,((H490*I490)*-1),((H490*I490)*-1))</f>
        <v>342827.76</v>
      </c>
      <c r="K490" s="48" t="n">
        <v>36739</v>
      </c>
      <c r="L490" s="35" t="n">
        <v>329240</v>
      </c>
    </row>
    <row r="491" customFormat="false" ht="15.75" hidden="false" customHeight="false" outlineLevel="0" collapsed="false">
      <c r="A491" s="44" t="n">
        <v>36721</v>
      </c>
      <c r="B491" s="11" t="n">
        <v>36739</v>
      </c>
      <c r="C491" s="30" t="s">
        <v>56</v>
      </c>
      <c r="D491" s="30" t="s">
        <v>24</v>
      </c>
      <c r="F491" s="30" t="s">
        <v>57</v>
      </c>
      <c r="G491" s="45" t="n">
        <v>-4839</v>
      </c>
      <c r="H491" s="45" t="n">
        <f aca="false">-4839*31</f>
        <v>-150009</v>
      </c>
      <c r="I491" s="46" t="n">
        <v>4.11</v>
      </c>
      <c r="J491" s="47" t="n">
        <f aca="false">IF(H491&gt;0,((H491*I491)*-1),((H491*I491)*-1))</f>
        <v>616536.99</v>
      </c>
      <c r="K491" s="48" t="n">
        <v>36739</v>
      </c>
      <c r="L491" s="35" t="n">
        <v>332111</v>
      </c>
    </row>
    <row r="492" customFormat="false" ht="15.75" hidden="false" customHeight="false" outlineLevel="0" collapsed="false">
      <c r="A492" s="44" t="n">
        <v>36726</v>
      </c>
      <c r="B492" s="11" t="n">
        <v>36739</v>
      </c>
      <c r="C492" s="30" t="s">
        <v>56</v>
      </c>
      <c r="D492" s="30" t="s">
        <v>24</v>
      </c>
      <c r="F492" s="30" t="s">
        <v>57</v>
      </c>
      <c r="G492" s="45" t="n">
        <v>-645</v>
      </c>
      <c r="H492" s="45" t="n">
        <v>-19995</v>
      </c>
      <c r="I492" s="46" t="n">
        <v>3.945</v>
      </c>
      <c r="J492" s="47" t="n">
        <f aca="false">IF(H492&gt;0,((H492*I492)*-1),((H492*I492)*-1))</f>
        <v>78880.275</v>
      </c>
      <c r="K492" s="48" t="n">
        <v>36739</v>
      </c>
      <c r="L492" s="35" t="n">
        <v>336865</v>
      </c>
    </row>
    <row r="493" customFormat="false" ht="15.75" hidden="false" customHeight="false" outlineLevel="0" collapsed="false">
      <c r="A493" s="44" t="n">
        <v>36732</v>
      </c>
      <c r="B493" s="11" t="n">
        <v>36739</v>
      </c>
      <c r="C493" s="30" t="s">
        <v>56</v>
      </c>
      <c r="D493" s="30" t="s">
        <v>24</v>
      </c>
      <c r="F493" s="30" t="s">
        <v>57</v>
      </c>
      <c r="G493" s="45" t="n">
        <v>-7789</v>
      </c>
      <c r="H493" s="45" t="n">
        <v>-241459</v>
      </c>
      <c r="I493" s="46" t="n">
        <v>3.765</v>
      </c>
      <c r="J493" s="47" t="n">
        <f aca="false">IF(H493&gt;0,((H493*I493)*-1),((H493*I493)*-1))</f>
        <v>909093.135</v>
      </c>
      <c r="K493" s="48" t="n">
        <v>36739</v>
      </c>
      <c r="L493" s="35" t="n">
        <v>341960</v>
      </c>
    </row>
    <row r="494" customFormat="false" ht="15.75" hidden="false" customHeight="false" outlineLevel="0" collapsed="false">
      <c r="A494" s="44" t="n">
        <v>36732</v>
      </c>
      <c r="B494" s="11" t="n">
        <v>36739</v>
      </c>
      <c r="C494" s="30" t="s">
        <v>56</v>
      </c>
      <c r="D494" s="30" t="s">
        <v>24</v>
      </c>
      <c r="F494" s="30" t="s">
        <v>57</v>
      </c>
      <c r="G494" s="45" t="n">
        <v>-2581</v>
      </c>
      <c r="H494" s="45" t="n">
        <v>-80011</v>
      </c>
      <c r="I494" s="46" t="n">
        <v>3.68</v>
      </c>
      <c r="J494" s="47" t="n">
        <f aca="false">IF(H494&gt;0,((H494*I494)*-1),((H494*I494)*-1))</f>
        <v>294440.48</v>
      </c>
      <c r="K494" s="48" t="n">
        <v>36739</v>
      </c>
      <c r="L494" s="35" t="n">
        <v>341965</v>
      </c>
    </row>
    <row r="495" customFormat="false" ht="15.75" hidden="false" customHeight="false" outlineLevel="0" collapsed="false">
      <c r="A495" s="44" t="n">
        <v>36732</v>
      </c>
      <c r="B495" s="11" t="n">
        <v>36739</v>
      </c>
      <c r="C495" s="30" t="s">
        <v>56</v>
      </c>
      <c r="D495" s="30" t="s">
        <v>24</v>
      </c>
      <c r="F495" s="30" t="s">
        <v>57</v>
      </c>
      <c r="G495" s="45" t="n">
        <v>-2581</v>
      </c>
      <c r="H495" s="45" t="n">
        <v>-80011</v>
      </c>
      <c r="I495" s="46" t="n">
        <v>3.6</v>
      </c>
      <c r="J495" s="47" t="n">
        <f aca="false">IF(H495&gt;0,((H495*I495)*-1),((H495*I495)*-1))</f>
        <v>288039.6</v>
      </c>
      <c r="K495" s="48" t="n">
        <v>36739</v>
      </c>
      <c r="L495" s="35" t="n">
        <v>343423</v>
      </c>
    </row>
    <row r="496" customFormat="false" ht="15.75" hidden="false" customHeight="false" outlineLevel="0" collapsed="false">
      <c r="A496" s="44" t="n">
        <v>36733</v>
      </c>
      <c r="B496" s="11" t="n">
        <v>36739</v>
      </c>
      <c r="C496" s="30" t="s">
        <v>56</v>
      </c>
      <c r="D496" s="30" t="s">
        <v>24</v>
      </c>
      <c r="F496" s="30" t="s">
        <v>57</v>
      </c>
      <c r="G496" s="45" t="n">
        <v>-2258</v>
      </c>
      <c r="H496" s="45" t="n">
        <v>-70000</v>
      </c>
      <c r="I496" s="46" t="n">
        <v>3.595</v>
      </c>
      <c r="J496" s="47" t="n">
        <f aca="false">IF(H496&gt;0,((H496*I496)*-1),((H496*I496)*-1))</f>
        <v>251650</v>
      </c>
      <c r="K496" s="48" t="n">
        <v>36739</v>
      </c>
      <c r="L496" s="35" t="n">
        <v>344910</v>
      </c>
    </row>
    <row r="497" customFormat="false" ht="15.75" hidden="false" customHeight="false" outlineLevel="0" collapsed="false">
      <c r="A497" s="44" t="n">
        <v>36734</v>
      </c>
      <c r="B497" s="11" t="n">
        <v>36739</v>
      </c>
      <c r="C497" s="30" t="s">
        <v>56</v>
      </c>
      <c r="D497" s="30" t="s">
        <v>24</v>
      </c>
      <c r="F497" s="30" t="s">
        <v>57</v>
      </c>
      <c r="G497" s="45" t="n">
        <v>-2258</v>
      </c>
      <c r="H497" s="45" t="n">
        <v>-70000</v>
      </c>
      <c r="I497" s="46" t="n">
        <v>3.755</v>
      </c>
      <c r="J497" s="47" t="n">
        <f aca="false">IF(H497&gt;0,((H497*I497)*-1),((H497*I497)*-1))</f>
        <v>262850</v>
      </c>
      <c r="K497" s="48" t="n">
        <v>36739</v>
      </c>
      <c r="L497" s="35" t="n">
        <v>346768</v>
      </c>
    </row>
    <row r="498" customFormat="false" ht="15.75" hidden="false" customHeight="false" outlineLevel="0" collapsed="false">
      <c r="A498" s="44" t="n">
        <v>36739</v>
      </c>
      <c r="B498" s="11" t="n">
        <v>36739</v>
      </c>
      <c r="C498" s="30" t="s">
        <v>56</v>
      </c>
      <c r="D498" s="30" t="s">
        <v>24</v>
      </c>
      <c r="F498" s="30" t="s">
        <v>57</v>
      </c>
      <c r="G498" s="45" t="n">
        <v>-8000</v>
      </c>
      <c r="H498" s="45" t="n">
        <v>-8000</v>
      </c>
      <c r="I498" s="46" t="n">
        <v>3.705</v>
      </c>
      <c r="J498" s="47" t="n">
        <f aca="false">IF(H498&gt;0,((H498*I498)*-1),((H498*I498)*-1))</f>
        <v>29640</v>
      </c>
      <c r="K498" s="48" t="n">
        <v>36739</v>
      </c>
      <c r="L498" s="35" t="n">
        <v>350772</v>
      </c>
    </row>
    <row r="499" customFormat="false" ht="15.75" hidden="false" customHeight="false" outlineLevel="0" collapsed="false">
      <c r="A499" s="44" t="n">
        <v>36739</v>
      </c>
      <c r="B499" s="11" t="n">
        <v>36739</v>
      </c>
      <c r="C499" s="30" t="s">
        <v>56</v>
      </c>
      <c r="D499" s="30" t="s">
        <v>24</v>
      </c>
      <c r="F499" s="30" t="s">
        <v>57</v>
      </c>
      <c r="G499" s="45" t="n">
        <v>-5000</v>
      </c>
      <c r="H499" s="45" t="n">
        <v>-5000</v>
      </c>
      <c r="I499" s="46" t="n">
        <v>3.765</v>
      </c>
      <c r="J499" s="47" t="n">
        <f aca="false">IF(H499&gt;0,((H499*I499)*-1),((H499*I499)*-1))</f>
        <v>18825</v>
      </c>
      <c r="K499" s="48" t="n">
        <v>36739</v>
      </c>
      <c r="L499" s="35" t="n">
        <v>351059</v>
      </c>
    </row>
    <row r="500" customFormat="false" ht="15.75" hidden="false" customHeight="false" outlineLevel="0" collapsed="false">
      <c r="A500" s="44" t="n">
        <v>36740</v>
      </c>
      <c r="B500" s="11" t="n">
        <v>36739</v>
      </c>
      <c r="C500" s="30" t="s">
        <v>56</v>
      </c>
      <c r="D500" s="30" t="s">
        <v>24</v>
      </c>
      <c r="F500" s="30" t="s">
        <v>57</v>
      </c>
      <c r="G500" s="45" t="n">
        <v>-12745</v>
      </c>
      <c r="H500" s="45" t="n">
        <v>-12745</v>
      </c>
      <c r="I500" s="46" t="n">
        <v>4.01</v>
      </c>
      <c r="J500" s="47" t="n">
        <f aca="false">IF(H500&gt;0,((H500*I500)*-1),((H500*I500)*-1))</f>
        <v>51107.45</v>
      </c>
      <c r="K500" s="48" t="n">
        <v>36739</v>
      </c>
      <c r="L500" s="35" t="n">
        <v>353785</v>
      </c>
    </row>
    <row r="501" customFormat="false" ht="15.75" hidden="false" customHeight="false" outlineLevel="0" collapsed="false">
      <c r="A501" s="44" t="n">
        <v>36741</v>
      </c>
      <c r="B501" s="11" t="n">
        <v>36739</v>
      </c>
      <c r="C501" s="30" t="s">
        <v>56</v>
      </c>
      <c r="D501" s="30" t="s">
        <v>24</v>
      </c>
      <c r="F501" s="30" t="s">
        <v>57</v>
      </c>
      <c r="G501" s="45" t="n">
        <v>-10000</v>
      </c>
      <c r="H501" s="45" t="n">
        <v>-10000</v>
      </c>
      <c r="I501" s="46" t="n">
        <v>4.18</v>
      </c>
      <c r="J501" s="47" t="n">
        <f aca="false">IF(H501&gt;0,((H501*I501)*-1),((H501*I501)*-1))</f>
        <v>41800</v>
      </c>
      <c r="K501" s="48" t="n">
        <v>36739</v>
      </c>
      <c r="L501" s="35" t="n">
        <v>354338</v>
      </c>
    </row>
    <row r="502" customFormat="false" ht="15.75" hidden="false" customHeight="false" outlineLevel="0" collapsed="false">
      <c r="A502" s="44" t="n">
        <v>36752</v>
      </c>
      <c r="B502" s="11" t="n">
        <v>36739</v>
      </c>
      <c r="C502" s="30" t="s">
        <v>56</v>
      </c>
      <c r="D502" s="30" t="s">
        <v>24</v>
      </c>
      <c r="F502" s="30" t="s">
        <v>57</v>
      </c>
      <c r="G502" s="45" t="n">
        <v>-9000</v>
      </c>
      <c r="H502" s="45" t="n">
        <v>-9000</v>
      </c>
      <c r="I502" s="46" t="n">
        <v>4.27</v>
      </c>
      <c r="J502" s="47" t="n">
        <f aca="false">IF(H502&gt;0,((H502*I502)*-1),((H502*I502)*-1))</f>
        <v>38430</v>
      </c>
      <c r="K502" s="48" t="n">
        <v>36739</v>
      </c>
      <c r="L502" s="35" t="n">
        <v>364960</v>
      </c>
    </row>
    <row r="503" customFormat="false" ht="15.75" hidden="false" customHeight="false" outlineLevel="0" collapsed="false">
      <c r="A503" s="44" t="n">
        <v>36755</v>
      </c>
      <c r="B503" s="11" t="n">
        <v>36739</v>
      </c>
      <c r="C503" s="30" t="s">
        <v>56</v>
      </c>
      <c r="D503" s="30" t="s">
        <v>24</v>
      </c>
      <c r="F503" s="30" t="s">
        <v>57</v>
      </c>
      <c r="G503" s="45" t="n">
        <v>-3000</v>
      </c>
      <c r="H503" s="45" t="n">
        <v>-3000</v>
      </c>
      <c r="I503" s="46" t="n">
        <v>4.38</v>
      </c>
      <c r="J503" s="47" t="n">
        <f aca="false">IF(H503&gt;0,((H503*I503)*-1),((H503*I503)*-1))</f>
        <v>13140</v>
      </c>
      <c r="K503" s="48" t="n">
        <v>36739</v>
      </c>
      <c r="L503" s="35" t="n">
        <v>369256</v>
      </c>
    </row>
    <row r="504" customFormat="false" ht="15.75" hidden="false" customHeight="false" outlineLevel="0" collapsed="false">
      <c r="A504" s="44" t="n">
        <v>36758</v>
      </c>
      <c r="B504" s="11" t="n">
        <v>36739</v>
      </c>
      <c r="C504" s="30" t="s">
        <v>56</v>
      </c>
      <c r="D504" s="30" t="s">
        <v>24</v>
      </c>
      <c r="F504" s="30" t="s">
        <v>57</v>
      </c>
      <c r="G504" s="45" t="n">
        <f aca="false">+-10000*3</f>
        <v>-30000</v>
      </c>
      <c r="H504" s="45" t="n">
        <f aca="false">+-10000*3</f>
        <v>-30000</v>
      </c>
      <c r="I504" s="46" t="n">
        <v>4.37</v>
      </c>
      <c r="J504" s="47" t="n">
        <f aca="false">IF(H504&gt;0,((H504*I504)*-1),((H504*I504)*-1))</f>
        <v>131100</v>
      </c>
      <c r="K504" s="48" t="n">
        <v>36739</v>
      </c>
      <c r="L504" s="35" t="n">
        <v>370739</v>
      </c>
    </row>
    <row r="505" customFormat="false" ht="15.75" hidden="false" customHeight="false" outlineLevel="0" collapsed="false">
      <c r="A505" s="44" t="n">
        <v>36759</v>
      </c>
      <c r="B505" s="11" t="n">
        <v>36739</v>
      </c>
      <c r="C505" s="30" t="s">
        <v>56</v>
      </c>
      <c r="D505" s="30" t="s">
        <v>24</v>
      </c>
      <c r="F505" s="30" t="s">
        <v>57</v>
      </c>
      <c r="G505" s="45" t="n">
        <v>-6000</v>
      </c>
      <c r="H505" s="45" t="n">
        <v>-6000</v>
      </c>
      <c r="I505" s="46" t="n">
        <v>4.67</v>
      </c>
      <c r="J505" s="47" t="n">
        <f aca="false">IF(H505&gt;0,((H505*I505)*-1),((H505*I505)*-1))</f>
        <v>28020</v>
      </c>
      <c r="K505" s="48" t="n">
        <v>36739</v>
      </c>
      <c r="L505" s="35" t="n">
        <v>372284</v>
      </c>
    </row>
    <row r="506" customFormat="false" ht="15.75" hidden="false" customHeight="false" outlineLevel="0" collapsed="false">
      <c r="A506" s="44" t="n">
        <v>36761</v>
      </c>
      <c r="B506" s="11" t="n">
        <v>36739</v>
      </c>
      <c r="C506" s="30" t="s">
        <v>56</v>
      </c>
      <c r="D506" s="30" t="s">
        <v>24</v>
      </c>
      <c r="F506" s="30" t="s">
        <v>57</v>
      </c>
      <c r="G506" s="45" t="n">
        <v>-3020</v>
      </c>
      <c r="H506" s="45" t="n">
        <v>-3020</v>
      </c>
      <c r="I506" s="46" t="n">
        <v>4.6</v>
      </c>
      <c r="J506" s="47" t="n">
        <f aca="false">IF(H506&gt;0,((H506*I506)*-1),((H506*I506)*-1))</f>
        <v>13892</v>
      </c>
      <c r="K506" s="48" t="n">
        <v>36739</v>
      </c>
      <c r="L506" s="35" t="n">
        <v>375436</v>
      </c>
    </row>
    <row r="507" customFormat="false" ht="15.75" hidden="false" customHeight="false" outlineLevel="0" collapsed="false">
      <c r="A507" s="44" t="n">
        <v>36762</v>
      </c>
      <c r="B507" s="11" t="n">
        <v>36739</v>
      </c>
      <c r="C507" s="30" t="s">
        <v>56</v>
      </c>
      <c r="D507" s="30" t="s">
        <v>24</v>
      </c>
      <c r="F507" s="30" t="s">
        <v>57</v>
      </c>
      <c r="G507" s="45" t="n">
        <v>-3500</v>
      </c>
      <c r="H507" s="45" t="n">
        <v>-3500</v>
      </c>
      <c r="I507" s="46" t="n">
        <v>4.425</v>
      </c>
      <c r="J507" s="47" t="n">
        <f aca="false">IF(H507&gt;0,((H507*I507)*-1),((H507*I507)*-1))</f>
        <v>15487.5</v>
      </c>
      <c r="K507" s="48" t="n">
        <v>36739</v>
      </c>
      <c r="L507" s="35" t="n">
        <v>376611</v>
      </c>
    </row>
    <row r="508" customFormat="false" ht="15.75" hidden="false" customHeight="false" outlineLevel="0" collapsed="false">
      <c r="A508" s="44" t="n">
        <v>36763</v>
      </c>
      <c r="B508" s="11" t="n">
        <v>36739</v>
      </c>
      <c r="C508" s="30" t="s">
        <v>56</v>
      </c>
      <c r="D508" s="30" t="s">
        <v>24</v>
      </c>
      <c r="F508" s="30" t="s">
        <v>57</v>
      </c>
      <c r="G508" s="45" t="n">
        <v>-30000</v>
      </c>
      <c r="H508" s="45" t="n">
        <v>-30000</v>
      </c>
      <c r="I508" s="46" t="n">
        <v>4.565</v>
      </c>
      <c r="J508" s="47" t="n">
        <f aca="false">IF(H508&gt;0,((H508*I508)*-1),((H508*I508)*-1))</f>
        <v>136950</v>
      </c>
      <c r="K508" s="48" t="n">
        <v>36739</v>
      </c>
      <c r="L508" s="35" t="n">
        <v>378829</v>
      </c>
    </row>
    <row r="509" customFormat="false" ht="15.75" hidden="false" customHeight="false" outlineLevel="0" collapsed="false">
      <c r="A509" s="44" t="n">
        <v>36634</v>
      </c>
      <c r="B509" s="11" t="n">
        <v>36739</v>
      </c>
      <c r="C509" s="30" t="s">
        <v>56</v>
      </c>
      <c r="D509" s="30" t="s">
        <v>19</v>
      </c>
      <c r="F509" s="30" t="s">
        <v>58</v>
      </c>
      <c r="G509" s="45" t="n">
        <v>10170</v>
      </c>
      <c r="H509" s="45" t="n">
        <f aca="false">10170*31</f>
        <v>315270</v>
      </c>
      <c r="I509" s="46" t="n">
        <v>3.02</v>
      </c>
      <c r="J509" s="47" t="n">
        <f aca="false">IF(H509&gt;0,((H509*I509)*-1),((H509*I509)*-1))</f>
        <v>-952115.4</v>
      </c>
      <c r="K509" s="48" t="n">
        <v>36739</v>
      </c>
      <c r="L509" s="35" t="n">
        <v>246900</v>
      </c>
    </row>
    <row r="510" customFormat="false" ht="15.75" hidden="false" customHeight="false" outlineLevel="0" collapsed="false">
      <c r="A510" s="44" t="n">
        <v>36734</v>
      </c>
      <c r="B510" s="11" t="n">
        <v>36739</v>
      </c>
      <c r="C510" s="30" t="s">
        <v>56</v>
      </c>
      <c r="D510" s="30" t="s">
        <v>19</v>
      </c>
      <c r="F510" s="30" t="s">
        <v>58</v>
      </c>
      <c r="G510" s="45" t="n">
        <v>10000</v>
      </c>
      <c r="H510" s="45" t="n">
        <v>310000</v>
      </c>
      <c r="I510" s="46" t="n">
        <v>3.6875</v>
      </c>
      <c r="J510" s="47" t="n">
        <f aca="false">IF(H510&gt;0,((H510*I510)*-1),((H510*I510)*-1))</f>
        <v>-1143125</v>
      </c>
      <c r="K510" s="48" t="n">
        <v>36739</v>
      </c>
      <c r="L510" s="35" t="n">
        <v>346849</v>
      </c>
    </row>
    <row r="511" customFormat="false" ht="15.75" hidden="false" customHeight="false" outlineLevel="0" collapsed="false">
      <c r="A511" s="44" t="n">
        <v>36734</v>
      </c>
      <c r="B511" s="11" t="n">
        <v>36739</v>
      </c>
      <c r="C511" s="30" t="s">
        <v>56</v>
      </c>
      <c r="D511" s="30" t="s">
        <v>19</v>
      </c>
      <c r="F511" s="30" t="s">
        <v>58</v>
      </c>
      <c r="G511" s="45" t="n">
        <v>4122</v>
      </c>
      <c r="H511" s="45" t="n">
        <f aca="false">4122*31</f>
        <v>127782</v>
      </c>
      <c r="I511" s="46" t="n">
        <v>3.6875</v>
      </c>
      <c r="J511" s="47" t="n">
        <f aca="false">IF(H511&gt;0,((H511*I511)*-1),((H511*I511)*-1))</f>
        <v>-471196.125</v>
      </c>
      <c r="K511" s="48" t="n">
        <v>36739</v>
      </c>
      <c r="L511" s="35" t="n">
        <v>346860</v>
      </c>
    </row>
    <row r="512" customFormat="false" ht="15.75" hidden="false" customHeight="false" outlineLevel="0" collapsed="false">
      <c r="A512" s="44" t="n">
        <v>36699</v>
      </c>
      <c r="B512" s="11" t="n">
        <v>36739</v>
      </c>
      <c r="C512" s="30" t="s">
        <v>56</v>
      </c>
      <c r="D512" s="30" t="s">
        <v>19</v>
      </c>
      <c r="F512" s="30" t="s">
        <v>58</v>
      </c>
      <c r="G512" s="45" t="n">
        <v>2540</v>
      </c>
      <c r="H512" s="45" t="n">
        <f aca="false">2540*31</f>
        <v>78740</v>
      </c>
      <c r="I512" s="46" t="n">
        <v>2.725</v>
      </c>
      <c r="J512" s="47" t="n">
        <f aca="false">IF(H512&gt;0,((H512*I512)*-1),((H512*I512)*-1))</f>
        <v>-214566.5</v>
      </c>
      <c r="K512" s="48" t="n">
        <v>36739</v>
      </c>
      <c r="L512" s="35" t="n">
        <v>308822</v>
      </c>
    </row>
    <row r="513" customFormat="false" ht="15.75" hidden="false" customHeight="false" outlineLevel="0" collapsed="false">
      <c r="A513" s="44" t="n">
        <v>36738</v>
      </c>
      <c r="B513" s="11" t="n">
        <v>36739</v>
      </c>
      <c r="C513" s="30" t="s">
        <v>56</v>
      </c>
      <c r="D513" s="30" t="s">
        <v>19</v>
      </c>
      <c r="F513" s="30" t="s">
        <v>58</v>
      </c>
      <c r="G513" s="45" t="n">
        <v>32</v>
      </c>
      <c r="H513" s="45" t="n">
        <f aca="false">32*31</f>
        <v>992</v>
      </c>
      <c r="I513" s="46" t="n">
        <v>3.7</v>
      </c>
      <c r="J513" s="47" t="n">
        <f aca="false">IF(H513&gt;0,((H513*I513)*-1),((H513*I513)*-1))</f>
        <v>-3670.4</v>
      </c>
      <c r="K513" s="48" t="n">
        <v>36739</v>
      </c>
      <c r="L513" s="35" t="n">
        <v>350173</v>
      </c>
    </row>
    <row r="514" customFormat="false" ht="15.75" hidden="false" customHeight="false" outlineLevel="0" collapsed="false">
      <c r="A514" s="44" t="n">
        <v>36738</v>
      </c>
      <c r="B514" s="11" t="n">
        <v>36739</v>
      </c>
      <c r="C514" s="30" t="s">
        <v>56</v>
      </c>
      <c r="D514" s="30" t="s">
        <v>19</v>
      </c>
      <c r="F514" s="30" t="s">
        <v>58</v>
      </c>
      <c r="G514" s="45" t="n">
        <v>5000</v>
      </c>
      <c r="H514" s="45" t="n">
        <v>5000</v>
      </c>
      <c r="I514" s="46" t="n">
        <v>3.67</v>
      </c>
      <c r="J514" s="47" t="n">
        <f aca="false">IF(H514&gt;0,((H514*I514)*-1),((H514*I514)*-1))</f>
        <v>-18350</v>
      </c>
      <c r="K514" s="48" t="n">
        <v>36739</v>
      </c>
      <c r="L514" s="35" t="n">
        <v>350263</v>
      </c>
    </row>
    <row r="515" customFormat="false" ht="15.75" hidden="false" customHeight="false" outlineLevel="0" collapsed="false">
      <c r="A515" s="44" t="n">
        <v>36741</v>
      </c>
      <c r="B515" s="11" t="n">
        <v>36739</v>
      </c>
      <c r="C515" s="30" t="s">
        <v>56</v>
      </c>
      <c r="D515" s="30" t="s">
        <v>19</v>
      </c>
      <c r="F515" s="30" t="s">
        <v>58</v>
      </c>
      <c r="G515" s="45" t="n">
        <v>10000</v>
      </c>
      <c r="H515" s="45" t="n">
        <v>10000</v>
      </c>
      <c r="I515" s="46" t="n">
        <v>4.09</v>
      </c>
      <c r="J515" s="47" t="n">
        <f aca="false">IF(H515&gt;0,((H515*I515)*-1),((H515*I515)*-1))</f>
        <v>-40900</v>
      </c>
      <c r="K515" s="48" t="n">
        <v>36739</v>
      </c>
      <c r="L515" s="35" t="n">
        <v>354264</v>
      </c>
    </row>
    <row r="516" customFormat="false" ht="15.75" hidden="false" customHeight="false" outlineLevel="0" collapsed="false">
      <c r="A516" s="44" t="n">
        <v>36741</v>
      </c>
      <c r="B516" s="11" t="n">
        <v>36739</v>
      </c>
      <c r="C516" s="30" t="s">
        <v>56</v>
      </c>
      <c r="D516" s="30" t="s">
        <v>19</v>
      </c>
      <c r="F516" s="30" t="s">
        <v>58</v>
      </c>
      <c r="G516" s="45" t="n">
        <v>10000</v>
      </c>
      <c r="H516" s="45" t="n">
        <v>10000</v>
      </c>
      <c r="I516" s="46" t="n">
        <v>4.055</v>
      </c>
      <c r="J516" s="47" t="n">
        <f aca="false">IF(H516&gt;0,((H516*I516)*-1),((H516*I516)*-1))</f>
        <v>-40550</v>
      </c>
      <c r="K516" s="48" t="n">
        <v>36739</v>
      </c>
      <c r="L516" s="35" t="n">
        <v>354516</v>
      </c>
    </row>
    <row r="517" customFormat="false" ht="15.75" hidden="false" customHeight="false" outlineLevel="0" collapsed="false">
      <c r="A517" s="44" t="n">
        <v>36741</v>
      </c>
      <c r="B517" s="11" t="n">
        <v>36739</v>
      </c>
      <c r="C517" s="30" t="s">
        <v>56</v>
      </c>
      <c r="D517" s="30" t="s">
        <v>19</v>
      </c>
      <c r="F517" s="30" t="s">
        <v>58</v>
      </c>
      <c r="G517" s="45" t="n">
        <v>10000</v>
      </c>
      <c r="H517" s="45" t="n">
        <v>10000</v>
      </c>
      <c r="I517" s="46" t="n">
        <v>4.04</v>
      </c>
      <c r="J517" s="47" t="n">
        <f aca="false">IF(H517&gt;0,((H517*I517)*-1),((H517*I517)*-1))</f>
        <v>-40400</v>
      </c>
      <c r="K517" s="48" t="n">
        <v>36739</v>
      </c>
      <c r="L517" s="35" t="n">
        <v>355491</v>
      </c>
    </row>
    <row r="518" customFormat="false" ht="15.75" hidden="false" customHeight="false" outlineLevel="0" collapsed="false">
      <c r="A518" s="44" t="n">
        <v>36742</v>
      </c>
      <c r="B518" s="11" t="n">
        <v>36739</v>
      </c>
      <c r="C518" s="30" t="s">
        <v>56</v>
      </c>
      <c r="D518" s="30" t="s">
        <v>19</v>
      </c>
      <c r="F518" s="30" t="s">
        <v>58</v>
      </c>
      <c r="G518" s="45" t="n">
        <f aca="false">10000*3</f>
        <v>30000</v>
      </c>
      <c r="H518" s="45" t="n">
        <f aca="false">10000*3</f>
        <v>30000</v>
      </c>
      <c r="I518" s="46" t="n">
        <v>4.125</v>
      </c>
      <c r="J518" s="47" t="n">
        <f aca="false">IF(H518&gt;0,((H518*I518)*-1),((H518*I518)*-1))</f>
        <v>-123750</v>
      </c>
      <c r="K518" s="48" t="n">
        <v>36739</v>
      </c>
      <c r="L518" s="35" t="n">
        <v>355671</v>
      </c>
    </row>
    <row r="519" customFormat="false" ht="15.75" hidden="false" customHeight="false" outlineLevel="0" collapsed="false">
      <c r="A519" s="44" t="n">
        <v>36742</v>
      </c>
      <c r="B519" s="11" t="n">
        <v>36739</v>
      </c>
      <c r="C519" s="30" t="s">
        <v>56</v>
      </c>
      <c r="D519" s="30" t="s">
        <v>19</v>
      </c>
      <c r="F519" s="30" t="s">
        <v>58</v>
      </c>
      <c r="G519" s="45" t="n">
        <f aca="false">5000*3</f>
        <v>15000</v>
      </c>
      <c r="H519" s="45" t="n">
        <f aca="false">5000*3</f>
        <v>15000</v>
      </c>
      <c r="I519" s="46" t="n">
        <v>4.125</v>
      </c>
      <c r="J519" s="47" t="n">
        <f aca="false">IF(H519&gt;0,((H519*I519)*-1),((H519*I519)*-1))</f>
        <v>-61875</v>
      </c>
      <c r="K519" s="48" t="n">
        <v>36739</v>
      </c>
      <c r="L519" s="35" t="n">
        <v>355966</v>
      </c>
    </row>
    <row r="520" customFormat="false" ht="15.75" hidden="false" customHeight="false" outlineLevel="0" collapsed="false">
      <c r="A520" s="44" t="n">
        <v>36745</v>
      </c>
      <c r="B520" s="11" t="n">
        <v>36739</v>
      </c>
      <c r="C520" s="30" t="s">
        <v>56</v>
      </c>
      <c r="D520" s="30" t="s">
        <v>19</v>
      </c>
      <c r="F520" s="30" t="s">
        <v>58</v>
      </c>
      <c r="G520" s="45" t="n">
        <v>10000</v>
      </c>
      <c r="H520" s="45" t="n">
        <v>10000</v>
      </c>
      <c r="I520" s="30" t="n">
        <v>4.29</v>
      </c>
      <c r="J520" s="47" t="n">
        <f aca="false">IF(H520&gt;0,((H520*I520)*-1),((H520*I520)*-1))</f>
        <v>-42900</v>
      </c>
      <c r="K520" s="48" t="n">
        <v>36739</v>
      </c>
      <c r="L520" s="35" t="n">
        <v>357903</v>
      </c>
    </row>
    <row r="521" customFormat="false" ht="15.75" hidden="false" customHeight="false" outlineLevel="0" collapsed="false">
      <c r="A521" s="44" t="n">
        <v>36745</v>
      </c>
      <c r="B521" s="11" t="n">
        <v>36739</v>
      </c>
      <c r="C521" s="30" t="s">
        <v>56</v>
      </c>
      <c r="D521" s="30" t="s">
        <v>19</v>
      </c>
      <c r="F521" s="30" t="s">
        <v>58</v>
      </c>
      <c r="G521" s="45" t="n">
        <v>10000</v>
      </c>
      <c r="H521" s="45" t="n">
        <v>10000</v>
      </c>
      <c r="I521" s="30" t="n">
        <v>4.275</v>
      </c>
      <c r="J521" s="47" t="n">
        <f aca="false">IF(H521&gt;0,((H521*I521)*-1),((H521*I521)*-1))</f>
        <v>-42750</v>
      </c>
      <c r="K521" s="48" t="n">
        <v>36739</v>
      </c>
      <c r="L521" s="35" t="n">
        <v>357942</v>
      </c>
    </row>
    <row r="522" customFormat="false" ht="15.75" hidden="false" customHeight="false" outlineLevel="0" collapsed="false">
      <c r="A522" s="44" t="n">
        <v>36745</v>
      </c>
      <c r="B522" s="11" t="n">
        <v>36739</v>
      </c>
      <c r="C522" s="30" t="s">
        <v>56</v>
      </c>
      <c r="D522" s="30" t="s">
        <v>19</v>
      </c>
      <c r="F522" s="30" t="s">
        <v>58</v>
      </c>
      <c r="G522" s="45" t="n">
        <v>5000</v>
      </c>
      <c r="H522" s="45" t="n">
        <v>5000</v>
      </c>
      <c r="I522" s="30" t="n">
        <v>4.245</v>
      </c>
      <c r="J522" s="47" t="n">
        <f aca="false">IF(H522&gt;0,((H522*I522)*-1),((H522*I522)*-1))</f>
        <v>-21225</v>
      </c>
      <c r="K522" s="48" t="n">
        <v>36739</v>
      </c>
      <c r="L522" s="35" t="n">
        <v>358094</v>
      </c>
    </row>
    <row r="523" customFormat="false" ht="15.75" hidden="false" customHeight="false" outlineLevel="0" collapsed="false">
      <c r="A523" s="44" t="n">
        <v>36749</v>
      </c>
      <c r="B523" s="11" t="n">
        <v>36739</v>
      </c>
      <c r="C523" s="30" t="s">
        <v>56</v>
      </c>
      <c r="D523" s="30" t="s">
        <v>19</v>
      </c>
      <c r="F523" s="30" t="s">
        <v>58</v>
      </c>
      <c r="G523" s="45" t="n">
        <v>4045</v>
      </c>
      <c r="H523" s="45" t="n">
        <v>4045</v>
      </c>
      <c r="I523" s="46" t="n">
        <v>4.27</v>
      </c>
      <c r="J523" s="47" t="n">
        <f aca="false">IF(H523&gt;0,((H523*I523)*-1),((H523*I523)*-1))</f>
        <v>-17272.15</v>
      </c>
      <c r="K523" s="48" t="n">
        <v>36739</v>
      </c>
      <c r="L523" s="35" t="n">
        <v>362493</v>
      </c>
    </row>
    <row r="524" customFormat="false" ht="15.75" hidden="false" customHeight="false" outlineLevel="0" collapsed="false">
      <c r="A524" s="44" t="n">
        <v>36759</v>
      </c>
      <c r="B524" s="11" t="n">
        <v>36739</v>
      </c>
      <c r="C524" s="30" t="s">
        <v>56</v>
      </c>
      <c r="D524" s="30" t="s">
        <v>19</v>
      </c>
      <c r="F524" s="30" t="s">
        <v>58</v>
      </c>
      <c r="G524" s="45" t="n">
        <v>10000</v>
      </c>
      <c r="H524" s="45" t="n">
        <v>10000</v>
      </c>
      <c r="I524" s="46" t="n">
        <v>4.355</v>
      </c>
      <c r="J524" s="47" t="n">
        <f aca="false">IF(H524&gt;0,((H524*I524)*-1),((H524*I524)*-1))</f>
        <v>-43550</v>
      </c>
      <c r="K524" s="48" t="n">
        <v>36739</v>
      </c>
      <c r="L524" s="35" t="n">
        <v>371019</v>
      </c>
    </row>
    <row r="525" customFormat="false" ht="15.75" hidden="false" customHeight="false" outlineLevel="0" collapsed="false">
      <c r="A525" s="44" t="n">
        <v>36759</v>
      </c>
      <c r="B525" s="11" t="n">
        <v>36739</v>
      </c>
      <c r="C525" s="30" t="s">
        <v>56</v>
      </c>
      <c r="D525" s="30" t="s">
        <v>19</v>
      </c>
      <c r="F525" s="30" t="s">
        <v>58</v>
      </c>
      <c r="G525" s="45" t="n">
        <v>10000</v>
      </c>
      <c r="H525" s="45" t="n">
        <v>10000</v>
      </c>
      <c r="I525" s="46" t="n">
        <v>4.335</v>
      </c>
      <c r="J525" s="47" t="n">
        <f aca="false">IF(H525&gt;0,((H525*I525)*-1),((H525*I525)*-1))</f>
        <v>-43350</v>
      </c>
      <c r="K525" s="48" t="n">
        <v>36739</v>
      </c>
      <c r="L525" s="35" t="n">
        <v>371179</v>
      </c>
    </row>
    <row r="526" customFormat="false" ht="15.75" hidden="false" customHeight="false" outlineLevel="0" collapsed="false">
      <c r="A526" s="44" t="n">
        <v>36759</v>
      </c>
      <c r="B526" s="11" t="n">
        <v>36739</v>
      </c>
      <c r="C526" s="30" t="s">
        <v>56</v>
      </c>
      <c r="D526" s="30" t="s">
        <v>19</v>
      </c>
      <c r="F526" s="30" t="s">
        <v>58</v>
      </c>
      <c r="G526" s="45" t="n">
        <v>10000</v>
      </c>
      <c r="H526" s="45" t="n">
        <v>10000</v>
      </c>
      <c r="I526" s="46" t="n">
        <v>4.31</v>
      </c>
      <c r="J526" s="47" t="n">
        <f aca="false">IF(H526&gt;0,((H526*I526)*-1),((H526*I526)*-1))</f>
        <v>-43100</v>
      </c>
      <c r="K526" s="48" t="n">
        <v>36739</v>
      </c>
      <c r="L526" s="35" t="n">
        <v>371191</v>
      </c>
    </row>
    <row r="527" customFormat="false" ht="15.75" hidden="false" customHeight="false" outlineLevel="0" collapsed="false">
      <c r="A527" s="44" t="n">
        <v>36760</v>
      </c>
      <c r="B527" s="11" t="n">
        <v>36739</v>
      </c>
      <c r="C527" s="30" t="s">
        <v>56</v>
      </c>
      <c r="D527" s="30" t="s">
        <v>19</v>
      </c>
      <c r="F527" s="30" t="s">
        <v>58</v>
      </c>
      <c r="G527" s="45" t="n">
        <v>10000</v>
      </c>
      <c r="H527" s="45" t="n">
        <v>10000</v>
      </c>
      <c r="I527" s="46" t="n">
        <v>4.525</v>
      </c>
      <c r="J527" s="47" t="n">
        <f aca="false">IF(H527&gt;0,((H527*I527)*-1),((H527*I527)*-1))</f>
        <v>-45250</v>
      </c>
      <c r="K527" s="48" t="n">
        <v>36739</v>
      </c>
      <c r="L527" s="35" t="n">
        <v>373457</v>
      </c>
    </row>
    <row r="528" customFormat="false" ht="15.75" hidden="false" customHeight="false" outlineLevel="0" collapsed="false">
      <c r="A528" s="44" t="n">
        <v>36760</v>
      </c>
      <c r="B528" s="11" t="n">
        <v>36739</v>
      </c>
      <c r="C528" s="30" t="s">
        <v>56</v>
      </c>
      <c r="D528" s="30" t="s">
        <v>19</v>
      </c>
      <c r="F528" s="30" t="s">
        <v>58</v>
      </c>
      <c r="G528" s="45" t="n">
        <v>10000</v>
      </c>
      <c r="H528" s="45" t="n">
        <v>10000</v>
      </c>
      <c r="I528" s="46" t="n">
        <v>4.48</v>
      </c>
      <c r="J528" s="47" t="n">
        <f aca="false">IF(H528&gt;0,((H528*I528)*-1),((H528*I528)*-1))</f>
        <v>-44800</v>
      </c>
      <c r="K528" s="48" t="n">
        <v>36739</v>
      </c>
      <c r="L528" s="35" t="n">
        <v>373551</v>
      </c>
    </row>
    <row r="529" customFormat="false" ht="15.75" hidden="false" customHeight="false" outlineLevel="0" collapsed="false">
      <c r="A529" s="44" t="n">
        <v>36760</v>
      </c>
      <c r="B529" s="11" t="n">
        <v>36739</v>
      </c>
      <c r="C529" s="30" t="s">
        <v>56</v>
      </c>
      <c r="D529" s="30" t="s">
        <v>19</v>
      </c>
      <c r="F529" s="30" t="s">
        <v>58</v>
      </c>
      <c r="G529" s="45" t="n">
        <v>10000</v>
      </c>
      <c r="H529" s="45" t="n">
        <v>10000</v>
      </c>
      <c r="I529" s="46" t="n">
        <v>4.485</v>
      </c>
      <c r="J529" s="47" t="n">
        <f aca="false">IF(H529&gt;0,((H529*I529)*-1),((H529*I529)*-1))</f>
        <v>-44850</v>
      </c>
      <c r="K529" s="48" t="n">
        <v>36739</v>
      </c>
      <c r="L529" s="35" t="n">
        <v>373555</v>
      </c>
    </row>
    <row r="530" customFormat="false" ht="15.75" hidden="false" customHeight="false" outlineLevel="0" collapsed="false">
      <c r="A530" s="44" t="n">
        <v>36761</v>
      </c>
      <c r="B530" s="11" t="n">
        <v>36739</v>
      </c>
      <c r="C530" s="30" t="s">
        <v>56</v>
      </c>
      <c r="D530" s="30" t="s">
        <v>19</v>
      </c>
      <c r="F530" s="30" t="s">
        <v>58</v>
      </c>
      <c r="G530" s="45" t="n">
        <v>2000</v>
      </c>
      <c r="H530" s="45" t="n">
        <v>2000</v>
      </c>
      <c r="I530" s="46" t="n">
        <v>4.51</v>
      </c>
      <c r="J530" s="47" t="n">
        <f aca="false">IF(H530&gt;0,((H530*I530)*-1),((H530*I530)*-1))</f>
        <v>-9020</v>
      </c>
      <c r="K530" s="48" t="n">
        <v>36739</v>
      </c>
      <c r="L530" s="35" t="n">
        <v>375115</v>
      </c>
    </row>
    <row r="531" customFormat="false" ht="15.75" hidden="false" customHeight="false" outlineLevel="0" collapsed="false">
      <c r="A531" s="44" t="n">
        <v>36761</v>
      </c>
      <c r="B531" s="11" t="n">
        <v>36739</v>
      </c>
      <c r="C531" s="30" t="s">
        <v>56</v>
      </c>
      <c r="D531" s="30" t="s">
        <v>19</v>
      </c>
      <c r="F531" s="30" t="s">
        <v>58</v>
      </c>
      <c r="G531" s="45" t="n">
        <v>10000</v>
      </c>
      <c r="H531" s="45" t="n">
        <v>10000</v>
      </c>
      <c r="I531" s="46" t="n">
        <v>4.47</v>
      </c>
      <c r="J531" s="47" t="n">
        <f aca="false">IF(H531&gt;0,((H531*I531)*-1),((H531*I531)*-1))</f>
        <v>-44700</v>
      </c>
      <c r="K531" s="48" t="n">
        <v>36739</v>
      </c>
      <c r="L531" s="35" t="n">
        <v>375188</v>
      </c>
    </row>
    <row r="532" customFormat="false" ht="15.75" hidden="false" customHeight="false" outlineLevel="0" collapsed="false">
      <c r="A532" s="44" t="n">
        <v>36761</v>
      </c>
      <c r="B532" s="11" t="n">
        <v>36739</v>
      </c>
      <c r="C532" s="30" t="s">
        <v>56</v>
      </c>
      <c r="D532" s="30" t="s">
        <v>19</v>
      </c>
      <c r="F532" s="30" t="s">
        <v>58</v>
      </c>
      <c r="G532" s="45" t="n">
        <v>10000</v>
      </c>
      <c r="H532" s="45" t="n">
        <v>10000</v>
      </c>
      <c r="I532" s="46" t="n">
        <v>4.475</v>
      </c>
      <c r="J532" s="47" t="n">
        <f aca="false">IF(H532&gt;0,((H532*I532)*-1),((H532*I532)*-1))</f>
        <v>-44750</v>
      </c>
      <c r="K532" s="48" t="n">
        <v>36739</v>
      </c>
      <c r="L532" s="35" t="n">
        <v>375191</v>
      </c>
    </row>
    <row r="533" customFormat="false" ht="15.75" hidden="false" customHeight="false" outlineLevel="0" collapsed="false">
      <c r="A533" s="44" t="n">
        <v>36761</v>
      </c>
      <c r="B533" s="11" t="n">
        <v>36739</v>
      </c>
      <c r="C533" s="30" t="s">
        <v>56</v>
      </c>
      <c r="D533" s="30" t="s">
        <v>19</v>
      </c>
      <c r="F533" s="30" t="s">
        <v>58</v>
      </c>
      <c r="G533" s="45" t="n">
        <v>10000</v>
      </c>
      <c r="H533" s="45" t="n">
        <v>10000</v>
      </c>
      <c r="I533" s="46" t="n">
        <v>4.47</v>
      </c>
      <c r="J533" s="47" t="n">
        <f aca="false">IF(H533&gt;0,((H533*I533)*-1),((H533*I533)*-1))</f>
        <v>-44700</v>
      </c>
      <c r="K533" s="48" t="n">
        <v>36739</v>
      </c>
      <c r="L533" s="35" t="n">
        <v>375224</v>
      </c>
    </row>
    <row r="534" customFormat="false" ht="15.75" hidden="false" customHeight="false" outlineLevel="0" collapsed="false">
      <c r="A534" s="44" t="n">
        <v>36762</v>
      </c>
      <c r="B534" s="11" t="n">
        <v>36739</v>
      </c>
      <c r="C534" s="30" t="s">
        <v>56</v>
      </c>
      <c r="D534" s="30" t="s">
        <v>19</v>
      </c>
      <c r="F534" s="30" t="s">
        <v>58</v>
      </c>
      <c r="G534" s="45" t="n">
        <v>5000</v>
      </c>
      <c r="H534" s="45" t="n">
        <v>5000</v>
      </c>
      <c r="I534" s="46" t="n">
        <v>4.29</v>
      </c>
      <c r="J534" s="47" t="n">
        <f aca="false">IF(H534&gt;0,((H534*I534)*-1),((H534*I534)*-1))</f>
        <v>-21450</v>
      </c>
      <c r="K534" s="48" t="n">
        <v>36739</v>
      </c>
      <c r="L534" s="35" t="n">
        <v>376491</v>
      </c>
    </row>
    <row r="535" customFormat="false" ht="15.75" hidden="false" customHeight="false" outlineLevel="0" collapsed="false">
      <c r="A535" s="44" t="n">
        <v>36762</v>
      </c>
      <c r="B535" s="11" t="n">
        <v>36739</v>
      </c>
      <c r="C535" s="30" t="s">
        <v>56</v>
      </c>
      <c r="D535" s="30" t="s">
        <v>19</v>
      </c>
      <c r="F535" s="30" t="s">
        <v>58</v>
      </c>
      <c r="G535" s="45" t="n">
        <v>5000</v>
      </c>
      <c r="H535" s="45" t="n">
        <v>5000</v>
      </c>
      <c r="I535" s="46" t="n">
        <v>4.25</v>
      </c>
      <c r="J535" s="47" t="n">
        <f aca="false">IF(H535&gt;0,((H535*I535)*-1),((H535*I535)*-1))</f>
        <v>-21250</v>
      </c>
      <c r="K535" s="48" t="n">
        <v>36739</v>
      </c>
      <c r="L535" s="35" t="n">
        <v>376579</v>
      </c>
    </row>
    <row r="536" customFormat="false" ht="15.75" hidden="false" customHeight="false" outlineLevel="0" collapsed="false">
      <c r="A536" s="44" t="n">
        <v>36762</v>
      </c>
      <c r="B536" s="11" t="n">
        <v>36739</v>
      </c>
      <c r="C536" s="30" t="s">
        <v>56</v>
      </c>
      <c r="D536" s="30" t="s">
        <v>19</v>
      </c>
      <c r="F536" s="30" t="s">
        <v>58</v>
      </c>
      <c r="G536" s="45" t="n">
        <v>5000</v>
      </c>
      <c r="H536" s="45" t="n">
        <v>5000</v>
      </c>
      <c r="I536" s="46" t="n">
        <v>4.255</v>
      </c>
      <c r="J536" s="47" t="n">
        <f aca="false">IF(H536&gt;0,((H536*I536)*-1),((H536*I536)*-1))</f>
        <v>-21275</v>
      </c>
      <c r="K536" s="48" t="n">
        <v>36739</v>
      </c>
      <c r="L536" s="35" t="n">
        <v>376588</v>
      </c>
    </row>
    <row r="537" customFormat="false" ht="15.75" hidden="false" customHeight="false" outlineLevel="0" collapsed="false">
      <c r="A537" s="44" t="n">
        <v>36763</v>
      </c>
      <c r="B537" s="11" t="n">
        <v>36739</v>
      </c>
      <c r="C537" s="30" t="s">
        <v>56</v>
      </c>
      <c r="D537" s="30" t="s">
        <v>19</v>
      </c>
      <c r="F537" s="30" t="s">
        <v>58</v>
      </c>
      <c r="G537" s="45" t="n">
        <v>5000</v>
      </c>
      <c r="H537" s="45" t="n">
        <v>5000</v>
      </c>
      <c r="I537" s="46" t="n">
        <v>4.35</v>
      </c>
      <c r="J537" s="47" t="n">
        <f aca="false">IF(H537&gt;0,((H537*I537)*-1),((H537*I537)*-1))</f>
        <v>-21750</v>
      </c>
      <c r="K537" s="48" t="n">
        <v>36739</v>
      </c>
      <c r="L537" s="35" t="n">
        <v>377242</v>
      </c>
    </row>
    <row r="538" customFormat="false" ht="15.75" hidden="false" customHeight="false" outlineLevel="0" collapsed="false">
      <c r="A538" s="44" t="n">
        <v>36763</v>
      </c>
      <c r="B538" s="11" t="n">
        <v>36739</v>
      </c>
      <c r="C538" s="30" t="s">
        <v>56</v>
      </c>
      <c r="D538" s="30" t="s">
        <v>19</v>
      </c>
      <c r="F538" s="30" t="s">
        <v>58</v>
      </c>
      <c r="G538" s="45" t="n">
        <v>5000</v>
      </c>
      <c r="H538" s="45" t="n">
        <v>5000</v>
      </c>
      <c r="I538" s="46" t="n">
        <v>4.38</v>
      </c>
      <c r="J538" s="47" t="n">
        <f aca="false">IF(H538&gt;0,((H538*I538)*-1),((H538*I538)*-1))</f>
        <v>-21900</v>
      </c>
      <c r="K538" s="48" t="n">
        <v>36739</v>
      </c>
      <c r="L538" s="35" t="n">
        <v>377827</v>
      </c>
    </row>
    <row r="539" customFormat="false" ht="15.75" hidden="false" customHeight="false" outlineLevel="0" collapsed="false">
      <c r="A539" s="44" t="n">
        <v>36766</v>
      </c>
      <c r="B539" s="11" t="n">
        <v>36739</v>
      </c>
      <c r="C539" s="30" t="s">
        <v>56</v>
      </c>
      <c r="D539" s="30" t="s">
        <v>19</v>
      </c>
      <c r="F539" s="30" t="s">
        <v>58</v>
      </c>
      <c r="G539" s="45" t="n">
        <v>20000</v>
      </c>
      <c r="H539" s="45" t="n">
        <v>20000</v>
      </c>
      <c r="I539" s="46" t="n">
        <v>4.455</v>
      </c>
      <c r="J539" s="47" t="n">
        <f aca="false">IF(H539&gt;0,((H539*I539)*-1),((H539*I539)*-1))</f>
        <v>-89100</v>
      </c>
      <c r="K539" s="48" t="n">
        <v>36739</v>
      </c>
      <c r="L539" s="35" t="n">
        <v>381378</v>
      </c>
    </row>
    <row r="540" customFormat="false" ht="15.75" hidden="false" customHeight="false" outlineLevel="0" collapsed="false">
      <c r="A540" s="44" t="n">
        <v>36768</v>
      </c>
      <c r="B540" s="11" t="n">
        <v>36739</v>
      </c>
      <c r="C540" s="30" t="s">
        <v>56</v>
      </c>
      <c r="D540" s="30" t="s">
        <v>19</v>
      </c>
      <c r="F540" s="30" t="s">
        <v>58</v>
      </c>
      <c r="G540" s="45" t="n">
        <v>5000</v>
      </c>
      <c r="H540" s="45" t="n">
        <v>5000</v>
      </c>
      <c r="I540" s="46" t="n">
        <v>4.45</v>
      </c>
      <c r="J540" s="47" t="n">
        <f aca="false">IF(H540&gt;0,((H540*I540)*-1),((H540*I540)*-1))</f>
        <v>-22250</v>
      </c>
      <c r="K540" s="48" t="n">
        <v>36739</v>
      </c>
      <c r="L540" s="35" t="n">
        <v>384283</v>
      </c>
    </row>
    <row r="541" customFormat="false" ht="15.75" hidden="false" customHeight="false" outlineLevel="0" collapsed="false">
      <c r="A541" s="44" t="n">
        <v>36769</v>
      </c>
      <c r="B541" s="11" t="n">
        <v>36739</v>
      </c>
      <c r="C541" s="30" t="s">
        <v>56</v>
      </c>
      <c r="D541" s="30" t="s">
        <v>19</v>
      </c>
      <c r="F541" s="30" t="s">
        <v>58</v>
      </c>
      <c r="G541" s="45" t="n">
        <v>30000</v>
      </c>
      <c r="H541" s="45" t="n">
        <v>30000</v>
      </c>
      <c r="I541" s="46" t="n">
        <v>4.59</v>
      </c>
      <c r="J541" s="47" t="n">
        <f aca="false">IF(H541&gt;0,((H541*I541)*-1),((H541*I541)*-1))</f>
        <v>-137700</v>
      </c>
      <c r="K541" s="48" t="n">
        <v>36739</v>
      </c>
      <c r="L541" s="35" t="n">
        <v>385587</v>
      </c>
    </row>
    <row r="542" customFormat="false" ht="15.75" hidden="false" customHeight="false" outlineLevel="0" collapsed="false">
      <c r="A542" s="44" t="n">
        <v>36718</v>
      </c>
      <c r="B542" s="11" t="n">
        <v>36739</v>
      </c>
      <c r="C542" s="30" t="s">
        <v>56</v>
      </c>
      <c r="D542" s="30" t="s">
        <v>24</v>
      </c>
      <c r="F542" s="30" t="s">
        <v>58</v>
      </c>
      <c r="G542" s="45" t="n">
        <v>-682</v>
      </c>
      <c r="H542" s="45" t="n">
        <f aca="false">-682*31</f>
        <v>-21142</v>
      </c>
      <c r="I542" s="46" t="n">
        <v>3.635</v>
      </c>
      <c r="J542" s="47" t="n">
        <f aca="false">IF(H542&gt;0,((H542*I542)*-1),((H542*I542)*-1))</f>
        <v>76851.17</v>
      </c>
      <c r="K542" s="48" t="n">
        <v>36739</v>
      </c>
      <c r="L542" s="35" t="n">
        <v>328020</v>
      </c>
    </row>
    <row r="543" customFormat="false" ht="15.75" hidden="false" customHeight="false" outlineLevel="0" collapsed="false">
      <c r="A543" s="44" t="n">
        <v>36719</v>
      </c>
      <c r="B543" s="11" t="n">
        <v>36739</v>
      </c>
      <c r="C543" s="30" t="s">
        <v>56</v>
      </c>
      <c r="D543" s="30" t="s">
        <v>24</v>
      </c>
      <c r="F543" s="30" t="s">
        <v>58</v>
      </c>
      <c r="G543" s="45" t="n">
        <v>-682</v>
      </c>
      <c r="H543" s="45" t="n">
        <f aca="false">-682*31</f>
        <v>-21142</v>
      </c>
      <c r="I543" s="46" t="n">
        <v>4.15</v>
      </c>
      <c r="J543" s="47" t="n">
        <f aca="false">IF(H543&gt;0,((H543*I543)*-1),((H543*I543)*-1))</f>
        <v>87739.3</v>
      </c>
      <c r="K543" s="48" t="n">
        <v>36739</v>
      </c>
      <c r="L543" s="35" t="n">
        <v>329243</v>
      </c>
    </row>
    <row r="544" customFormat="false" ht="15.75" hidden="false" customHeight="false" outlineLevel="0" collapsed="false">
      <c r="A544" s="44" t="n">
        <v>36732</v>
      </c>
      <c r="B544" s="11" t="n">
        <v>36739</v>
      </c>
      <c r="C544" s="30" t="s">
        <v>56</v>
      </c>
      <c r="D544" s="30" t="s">
        <v>24</v>
      </c>
      <c r="F544" s="30" t="s">
        <v>58</v>
      </c>
      <c r="G544" s="45" t="n">
        <v>-521</v>
      </c>
      <c r="H544" s="45" t="n">
        <f aca="false">-521*31</f>
        <v>-16151</v>
      </c>
      <c r="I544" s="46" t="n">
        <v>3.5</v>
      </c>
      <c r="J544" s="47" t="n">
        <f aca="false">IF(H544&gt;0,((H544*I544)*-1),((H544*I544)*-1))</f>
        <v>56528.5</v>
      </c>
      <c r="K544" s="48" t="n">
        <v>36739</v>
      </c>
      <c r="L544" s="35" t="n">
        <v>343435</v>
      </c>
    </row>
    <row r="545" customFormat="false" ht="15.75" hidden="false" customHeight="false" outlineLevel="0" collapsed="false">
      <c r="A545" s="44" t="n">
        <v>36734</v>
      </c>
      <c r="B545" s="11" t="n">
        <v>36739</v>
      </c>
      <c r="C545" s="30" t="s">
        <v>56</v>
      </c>
      <c r="D545" s="30" t="s">
        <v>24</v>
      </c>
      <c r="F545" s="30" t="s">
        <v>58</v>
      </c>
      <c r="G545" s="45" t="n">
        <v>-521</v>
      </c>
      <c r="H545" s="45" t="n">
        <f aca="false">-521*31</f>
        <v>-16151</v>
      </c>
      <c r="I545" s="46" t="n">
        <v>3.655</v>
      </c>
      <c r="J545" s="47" t="n">
        <f aca="false">IF(H545&gt;0,((H545*I545)*-1),((H545*I545)*-1))</f>
        <v>59031.905</v>
      </c>
      <c r="K545" s="48" t="n">
        <v>36739</v>
      </c>
      <c r="L545" s="35" t="n">
        <v>346764</v>
      </c>
    </row>
    <row r="546" customFormat="false" ht="15.75" hidden="false" customHeight="false" outlineLevel="0" collapsed="false">
      <c r="A546" s="44" t="n">
        <v>36704</v>
      </c>
      <c r="B546" s="11" t="n">
        <v>36739</v>
      </c>
      <c r="C546" s="30" t="s">
        <v>56</v>
      </c>
      <c r="D546" s="30" t="s">
        <v>24</v>
      </c>
      <c r="F546" s="30" t="s">
        <v>58</v>
      </c>
      <c r="G546" s="45" t="n">
        <v>-12710</v>
      </c>
      <c r="H546" s="45" t="n">
        <f aca="false">-12710*31</f>
        <v>-394010</v>
      </c>
      <c r="I546" s="46" t="n">
        <v>3.62</v>
      </c>
      <c r="J546" s="47" t="n">
        <f aca="false">IF(H546&gt;0,((H546*I546)*-1),((H546*I546)*-1))</f>
        <v>1426316.2</v>
      </c>
      <c r="K546" s="48" t="n">
        <v>36739</v>
      </c>
      <c r="L546" s="35" t="n">
        <v>315169</v>
      </c>
    </row>
    <row r="547" customFormat="false" ht="15.75" hidden="false" customHeight="false" outlineLevel="0" collapsed="false">
      <c r="A547" s="44" t="n">
        <v>36707</v>
      </c>
      <c r="B547" s="11" t="n">
        <v>36739</v>
      </c>
      <c r="C547" s="30" t="s">
        <v>56</v>
      </c>
      <c r="D547" s="30" t="s">
        <v>24</v>
      </c>
      <c r="F547" s="30" t="s">
        <v>58</v>
      </c>
      <c r="G547" s="45" t="n">
        <v>-3411</v>
      </c>
      <c r="H547" s="45" t="n">
        <f aca="false">-3411*31</f>
        <v>-105741</v>
      </c>
      <c r="I547" s="46" t="n">
        <v>4.265</v>
      </c>
      <c r="J547" s="47" t="n">
        <f aca="false">IF(H547&gt;0,((H547*I547)*-1),((H547*I547)*-1))</f>
        <v>450985.365</v>
      </c>
      <c r="K547" s="48" t="n">
        <v>36739</v>
      </c>
      <c r="L547" s="35" t="n">
        <v>320194</v>
      </c>
    </row>
    <row r="548" customFormat="false" ht="15.75" hidden="false" customHeight="false" outlineLevel="0" collapsed="false">
      <c r="A548" s="44" t="n">
        <v>36712</v>
      </c>
      <c r="B548" s="11" t="n">
        <v>36739</v>
      </c>
      <c r="C548" s="30" t="s">
        <v>56</v>
      </c>
      <c r="D548" s="30" t="s">
        <v>24</v>
      </c>
      <c r="F548" s="30" t="s">
        <v>58</v>
      </c>
      <c r="G548" s="45" t="n">
        <v>-440</v>
      </c>
      <c r="H548" s="45" t="n">
        <f aca="false">-440*31</f>
        <v>-13640</v>
      </c>
      <c r="I548" s="46" t="n">
        <v>3.93</v>
      </c>
      <c r="J548" s="47" t="n">
        <f aca="false">IF(H548&gt;0,((H548*I548)*-1),((H548*I548)*-1))</f>
        <v>53605.2</v>
      </c>
      <c r="K548" s="48" t="n">
        <v>36739</v>
      </c>
      <c r="L548" s="35" t="n">
        <v>322242</v>
      </c>
    </row>
    <row r="549" customFormat="false" ht="15.75" hidden="false" customHeight="false" outlineLevel="0" collapsed="false">
      <c r="A549" s="44" t="n">
        <v>36713</v>
      </c>
      <c r="B549" s="11" t="n">
        <v>36739</v>
      </c>
      <c r="C549" s="30" t="s">
        <v>56</v>
      </c>
      <c r="D549" s="30" t="s">
        <v>24</v>
      </c>
      <c r="F549" s="30" t="s">
        <v>58</v>
      </c>
      <c r="G549" s="45" t="n">
        <v>-682</v>
      </c>
      <c r="H549" s="45" t="n">
        <f aca="false">-682*31</f>
        <v>-21142</v>
      </c>
      <c r="I549" s="46" t="n">
        <v>3.875</v>
      </c>
      <c r="J549" s="47" t="n">
        <f aca="false">IF(H549&gt;0,((H549*I549)*-1),((H549*I549)*-1))</f>
        <v>81925.25</v>
      </c>
      <c r="K549" s="48" t="n">
        <v>36739</v>
      </c>
      <c r="L549" s="35" t="n">
        <v>323528</v>
      </c>
    </row>
    <row r="550" customFormat="false" ht="15.75" hidden="false" customHeight="false" outlineLevel="0" collapsed="false">
      <c r="A550" s="44" t="n">
        <v>36714</v>
      </c>
      <c r="B550" s="11" t="n">
        <v>36739</v>
      </c>
      <c r="C550" s="30" t="s">
        <v>56</v>
      </c>
      <c r="D550" s="30" t="s">
        <v>24</v>
      </c>
      <c r="F550" s="30" t="s">
        <v>58</v>
      </c>
      <c r="G550" s="45" t="n">
        <v>-2047</v>
      </c>
      <c r="H550" s="45" t="n">
        <f aca="false">-2047*31</f>
        <v>-63457</v>
      </c>
      <c r="I550" s="46" t="n">
        <v>3.9</v>
      </c>
      <c r="J550" s="47" t="n">
        <f aca="false">IF(H550&gt;0,((H550*I550)*-1),((H550*I550)*-1))</f>
        <v>247482.3</v>
      </c>
      <c r="K550" s="48" t="n">
        <v>36739</v>
      </c>
      <c r="L550" s="35" t="n">
        <v>325251</v>
      </c>
    </row>
    <row r="551" customFormat="false" ht="15.75" hidden="false" customHeight="false" outlineLevel="0" collapsed="false">
      <c r="A551" s="44" t="n">
        <v>36717</v>
      </c>
      <c r="B551" s="11" t="n">
        <v>36739</v>
      </c>
      <c r="C551" s="30" t="s">
        <v>56</v>
      </c>
      <c r="D551" s="30" t="s">
        <v>24</v>
      </c>
      <c r="F551" s="30" t="s">
        <v>58</v>
      </c>
      <c r="G551" s="45" t="n">
        <v>-715</v>
      </c>
      <c r="H551" s="45" t="n">
        <v>-22165</v>
      </c>
      <c r="I551" s="46" t="n">
        <v>3.635</v>
      </c>
      <c r="J551" s="47" t="n">
        <f aca="false">IF(H551&gt;0,((H551*I551)*-1),((H551*I551)*-1))</f>
        <v>80569.775</v>
      </c>
      <c r="K551" s="48" t="n">
        <v>36739</v>
      </c>
      <c r="L551" s="35" t="n">
        <v>326658</v>
      </c>
    </row>
    <row r="552" customFormat="false" ht="15.75" hidden="false" customHeight="false" outlineLevel="0" collapsed="false">
      <c r="A552" s="44" t="n">
        <v>36721</v>
      </c>
      <c r="B552" s="11" t="n">
        <v>36739</v>
      </c>
      <c r="C552" s="30" t="s">
        <v>56</v>
      </c>
      <c r="D552" s="30" t="s">
        <v>24</v>
      </c>
      <c r="F552" s="30" t="s">
        <v>58</v>
      </c>
      <c r="G552" s="45" t="n">
        <v>-2047</v>
      </c>
      <c r="H552" s="45" t="n">
        <f aca="false">-2047*31</f>
        <v>-63457</v>
      </c>
      <c r="I552" s="46" t="n">
        <v>4</v>
      </c>
      <c r="J552" s="47" t="n">
        <f aca="false">IF(H552&gt;0,((H552*I552)*-1),((H552*I552)*-1))</f>
        <v>253828</v>
      </c>
      <c r="K552" s="48" t="n">
        <v>36739</v>
      </c>
      <c r="L552" s="35" t="n">
        <v>332108</v>
      </c>
    </row>
    <row r="553" customFormat="false" ht="15.75" hidden="false" customHeight="false" outlineLevel="0" collapsed="false">
      <c r="A553" s="44" t="n">
        <v>36732</v>
      </c>
      <c r="B553" s="11" t="n">
        <v>36739</v>
      </c>
      <c r="C553" s="30" t="s">
        <v>56</v>
      </c>
      <c r="D553" s="30" t="s">
        <v>24</v>
      </c>
      <c r="F553" s="30" t="s">
        <v>58</v>
      </c>
      <c r="G553" s="45" t="n">
        <v>-323</v>
      </c>
      <c r="H553" s="45" t="n">
        <f aca="false">-323*31</f>
        <v>-10013</v>
      </c>
      <c r="I553" s="46" t="n">
        <v>3.59</v>
      </c>
      <c r="J553" s="47" t="n">
        <f aca="false">IF(H553&gt;0,((H553*I553)*-1),((H553*I553)*-1))</f>
        <v>35946.67</v>
      </c>
      <c r="K553" s="48" t="n">
        <v>36739</v>
      </c>
      <c r="L553" s="35" t="n">
        <v>341968</v>
      </c>
    </row>
    <row r="554" customFormat="false" ht="15.75" hidden="false" customHeight="false" outlineLevel="0" collapsed="false">
      <c r="A554" s="44" t="n">
        <v>36733</v>
      </c>
      <c r="B554" s="11" t="n">
        <v>36739</v>
      </c>
      <c r="C554" s="30" t="s">
        <v>56</v>
      </c>
      <c r="D554" s="30" t="s">
        <v>24</v>
      </c>
      <c r="F554" s="30" t="s">
        <v>58</v>
      </c>
      <c r="G554" s="45" t="n">
        <v>-521</v>
      </c>
      <c r="H554" s="45" t="n">
        <f aca="false">-521*31</f>
        <v>-16151</v>
      </c>
      <c r="I554" s="46" t="n">
        <v>3.495</v>
      </c>
      <c r="J554" s="47" t="n">
        <f aca="false">IF(H554&gt;0,((H554*I554)*-1),((H554*I554)*-1))</f>
        <v>56447.745</v>
      </c>
      <c r="K554" s="48" t="n">
        <v>36739</v>
      </c>
      <c r="L554" s="35" t="n">
        <v>344915</v>
      </c>
    </row>
    <row r="555" customFormat="false" ht="15.75" hidden="false" customHeight="false" outlineLevel="0" collapsed="false">
      <c r="A555" s="44" t="n">
        <v>36738</v>
      </c>
      <c r="B555" s="11" t="n">
        <v>36739</v>
      </c>
      <c r="C555" s="30" t="s">
        <v>56</v>
      </c>
      <c r="D555" s="30" t="s">
        <v>24</v>
      </c>
      <c r="F555" s="30" t="s">
        <v>58</v>
      </c>
      <c r="G555" s="45" t="n">
        <v>-1563</v>
      </c>
      <c r="H555" s="45" t="n">
        <f aca="false">-1563*31</f>
        <v>-48453</v>
      </c>
      <c r="I555" s="46" t="n">
        <f aca="false">3.835-0.175</f>
        <v>3.66</v>
      </c>
      <c r="J555" s="47" t="n">
        <f aca="false">IF(H555&gt;0,((H555*I555)*-1),((H555*I555)*-1))</f>
        <v>177337.98</v>
      </c>
      <c r="K555" s="48" t="n">
        <v>36739</v>
      </c>
      <c r="L555" s="35" t="n">
        <v>341941</v>
      </c>
    </row>
    <row r="556" customFormat="false" ht="15.75" hidden="false" customHeight="false" outlineLevel="0" collapsed="false">
      <c r="A556" s="44" t="n">
        <v>36760</v>
      </c>
      <c r="B556" s="11" t="n">
        <v>36739</v>
      </c>
      <c r="C556" s="30" t="s">
        <v>56</v>
      </c>
      <c r="D556" s="30" t="s">
        <v>24</v>
      </c>
      <c r="F556" s="30" t="s">
        <v>58</v>
      </c>
      <c r="G556" s="45" t="n">
        <v>-10000</v>
      </c>
      <c r="H556" s="45" t="n">
        <v>-10000</v>
      </c>
      <c r="I556" s="46" t="n">
        <v>4.69</v>
      </c>
      <c r="J556" s="47" t="n">
        <f aca="false">IF(H556&gt;0,((H556*I556)*-1),((H556*I556)*-1))</f>
        <v>46900</v>
      </c>
      <c r="K556" s="48" t="n">
        <v>36739</v>
      </c>
      <c r="L556" s="35" t="n">
        <v>372964</v>
      </c>
    </row>
    <row r="557" customFormat="false" ht="15.75" hidden="false" customHeight="false" outlineLevel="0" collapsed="false">
      <c r="A557" s="44" t="n">
        <v>36760</v>
      </c>
      <c r="B557" s="11" t="n">
        <v>36739</v>
      </c>
      <c r="C557" s="30" t="s">
        <v>56</v>
      </c>
      <c r="D557" s="30" t="s">
        <v>24</v>
      </c>
      <c r="F557" s="30" t="s">
        <v>58</v>
      </c>
      <c r="G557" s="45" t="n">
        <v>-1753</v>
      </c>
      <c r="H557" s="45" t="n">
        <v>-1753</v>
      </c>
      <c r="I557" s="46" t="n">
        <v>4.495</v>
      </c>
      <c r="J557" s="47" t="n">
        <f aca="false">IF(H557&gt;0,((H557*I557)*-1),((H557*I557)*-1))</f>
        <v>7879.735</v>
      </c>
      <c r="K557" s="48" t="n">
        <v>36739</v>
      </c>
      <c r="L557" s="35" t="n">
        <v>373607</v>
      </c>
    </row>
    <row r="558" customFormat="false" ht="15.75" hidden="false" customHeight="false" outlineLevel="0" collapsed="false">
      <c r="A558" s="44" t="n">
        <v>36760</v>
      </c>
      <c r="B558" s="11" t="n">
        <v>36739</v>
      </c>
      <c r="C558" s="30" t="s">
        <v>56</v>
      </c>
      <c r="D558" s="30" t="s">
        <v>24</v>
      </c>
      <c r="F558" s="30" t="s">
        <v>58</v>
      </c>
      <c r="G558" s="45" t="n">
        <v>-2000</v>
      </c>
      <c r="H558" s="45" t="n">
        <v>-16000</v>
      </c>
      <c r="I558" s="46" t="n">
        <v>4.355</v>
      </c>
      <c r="J558" s="47" t="n">
        <f aca="false">IF(H558&gt;0,((H558*I558)*-1),((H558*I558)*-1))</f>
        <v>69680</v>
      </c>
      <c r="K558" s="48" t="n">
        <v>36739</v>
      </c>
      <c r="L558" s="35" t="n">
        <v>373778</v>
      </c>
    </row>
    <row r="559" customFormat="false" ht="15.75" hidden="false" customHeight="false" outlineLevel="0" collapsed="false">
      <c r="A559" s="44" t="n">
        <v>36761</v>
      </c>
      <c r="B559" s="11" t="n">
        <v>36739</v>
      </c>
      <c r="C559" s="30" t="s">
        <v>56</v>
      </c>
      <c r="D559" s="30" t="s">
        <v>24</v>
      </c>
      <c r="F559" s="30" t="s">
        <v>58</v>
      </c>
      <c r="G559" s="45" t="n">
        <f aca="false">+-5000*7</f>
        <v>-35000</v>
      </c>
      <c r="H559" s="45" t="n">
        <f aca="false">+-5000*7</f>
        <v>-35000</v>
      </c>
      <c r="I559" s="46" t="n">
        <v>4.44</v>
      </c>
      <c r="J559" s="47" t="n">
        <f aca="false">IF(H559&gt;0,((H559*I559)*-1),((H559*I559)*-1))</f>
        <v>155400</v>
      </c>
      <c r="K559" s="48" t="n">
        <v>36739</v>
      </c>
      <c r="L559" s="35" t="n">
        <v>375463</v>
      </c>
    </row>
    <row r="560" customFormat="false" ht="15.75" hidden="false" customHeight="false" outlineLevel="0" collapsed="false">
      <c r="A560" s="44" t="n">
        <v>36762</v>
      </c>
      <c r="B560" s="11" t="n">
        <v>36739</v>
      </c>
      <c r="C560" s="30" t="s">
        <v>56</v>
      </c>
      <c r="D560" s="30" t="s">
        <v>24</v>
      </c>
      <c r="F560" s="30" t="s">
        <v>58</v>
      </c>
      <c r="G560" s="45" t="n">
        <v>-5000</v>
      </c>
      <c r="H560" s="45" t="n">
        <v>-5000</v>
      </c>
      <c r="I560" s="46" t="n">
        <v>4.285</v>
      </c>
      <c r="J560" s="47" t="n">
        <f aca="false">IF(H560&gt;0,((H560*I560)*-1),((H560*I560)*-1))</f>
        <v>21425</v>
      </c>
      <c r="K560" s="48" t="n">
        <v>36739</v>
      </c>
      <c r="L560" s="35" t="n">
        <v>376593</v>
      </c>
    </row>
    <row r="561" customFormat="false" ht="15.75" hidden="false" customHeight="false" outlineLevel="0" collapsed="false">
      <c r="A561" s="44" t="n">
        <v>36763</v>
      </c>
      <c r="B561" s="11" t="n">
        <v>36739</v>
      </c>
      <c r="C561" s="30" t="s">
        <v>56</v>
      </c>
      <c r="D561" s="30" t="s">
        <v>24</v>
      </c>
      <c r="F561" s="30" t="s">
        <v>58</v>
      </c>
      <c r="G561" s="45" t="n">
        <v>-30000</v>
      </c>
      <c r="H561" s="45" t="n">
        <v>-30000</v>
      </c>
      <c r="I561" s="46" t="n">
        <v>4.465</v>
      </c>
      <c r="J561" s="47" t="n">
        <f aca="false">IF(H561&gt;0,((H561*I561)*-1),((H561*I561)*-1))</f>
        <v>133950</v>
      </c>
      <c r="K561" s="48" t="n">
        <v>36739</v>
      </c>
      <c r="L561" s="35" t="n">
        <v>378785</v>
      </c>
    </row>
    <row r="562" customFormat="false" ht="15.75" hidden="false" customHeight="false" outlineLevel="0" collapsed="false">
      <c r="A562" s="44" t="n">
        <v>36763</v>
      </c>
      <c r="B562" s="11" t="n">
        <v>36739</v>
      </c>
      <c r="C562" s="30" t="s">
        <v>56</v>
      </c>
      <c r="D562" s="30" t="s">
        <v>24</v>
      </c>
      <c r="F562" s="30" t="s">
        <v>58</v>
      </c>
      <c r="G562" s="45" t="n">
        <v>-5000</v>
      </c>
      <c r="H562" s="45" t="n">
        <v>-5000</v>
      </c>
      <c r="I562" s="46" t="n">
        <v>4.45</v>
      </c>
      <c r="J562" s="47" t="n">
        <f aca="false">IF(H562&gt;0,((H562*I562)*-1),((H562*I562)*-1))</f>
        <v>22250</v>
      </c>
      <c r="K562" s="48" t="n">
        <v>36739</v>
      </c>
      <c r="L562" s="35" t="n">
        <v>377856</v>
      </c>
    </row>
    <row r="563" customFormat="false" ht="15.75" hidden="false" customHeight="false" outlineLevel="0" collapsed="false">
      <c r="A563" s="44" t="n">
        <v>36763</v>
      </c>
      <c r="B563" s="11" t="n">
        <v>36739</v>
      </c>
      <c r="C563" s="30" t="s">
        <v>56</v>
      </c>
      <c r="D563" s="30" t="s">
        <v>24</v>
      </c>
      <c r="F563" s="30" t="s">
        <v>58</v>
      </c>
      <c r="G563" s="45" t="n">
        <f aca="false">-2394*3</f>
        <v>-7182</v>
      </c>
      <c r="H563" s="45" t="n">
        <v>-7182</v>
      </c>
      <c r="I563" s="46" t="n">
        <v>4.48</v>
      </c>
      <c r="J563" s="47" t="n">
        <f aca="false">IF(H563&gt;0,((H563*I563)*-1),((H563*I563)*-1))</f>
        <v>32175.36</v>
      </c>
      <c r="K563" s="48" t="n">
        <v>36739</v>
      </c>
      <c r="L563" s="35" t="n">
        <v>378787</v>
      </c>
    </row>
    <row r="564" customFormat="false" ht="15.75" hidden="false" customHeight="false" outlineLevel="0" collapsed="false">
      <c r="A564" s="44" t="n">
        <v>36763</v>
      </c>
      <c r="B564" s="11" t="n">
        <v>36739</v>
      </c>
      <c r="C564" s="30" t="s">
        <v>56</v>
      </c>
      <c r="D564" s="30" t="s">
        <v>24</v>
      </c>
      <c r="F564" s="30" t="s">
        <v>58</v>
      </c>
      <c r="G564" s="45" t="n">
        <v>-30000</v>
      </c>
      <c r="H564" s="45" t="n">
        <v>-30000</v>
      </c>
      <c r="I564" s="46" t="n">
        <v>4.49</v>
      </c>
      <c r="J564" s="47" t="n">
        <f aca="false">IF(H564&gt;0,((H564*I564)*-1),((H564*I564)*-1))</f>
        <v>134700</v>
      </c>
      <c r="K564" s="48" t="n">
        <v>36739</v>
      </c>
      <c r="L564" s="35" t="n">
        <v>378791</v>
      </c>
    </row>
    <row r="565" customFormat="false" ht="15.75" hidden="false" customHeight="false" outlineLevel="0" collapsed="false">
      <c r="A565" s="44" t="n">
        <v>36766</v>
      </c>
      <c r="B565" s="11" t="n">
        <v>36739</v>
      </c>
      <c r="C565" s="30" t="s">
        <v>56</v>
      </c>
      <c r="D565" s="30" t="s">
        <v>24</v>
      </c>
      <c r="F565" s="30" t="s">
        <v>58</v>
      </c>
      <c r="G565" s="45" t="n">
        <v>-5000</v>
      </c>
      <c r="H565" s="45" t="n">
        <v>-5000</v>
      </c>
      <c r="I565" s="46" t="n">
        <v>4.525</v>
      </c>
      <c r="J565" s="47" t="n">
        <f aca="false">IF(H565&gt;0,((H565*I565)*-1),((H565*I565)*-1))</f>
        <v>22625</v>
      </c>
      <c r="K565" s="48" t="n">
        <v>36739</v>
      </c>
      <c r="L565" s="35" t="n">
        <v>381417</v>
      </c>
    </row>
    <row r="566" customFormat="false" ht="15.75" hidden="false" customHeight="false" outlineLevel="0" collapsed="false">
      <c r="A566" s="44" t="n">
        <v>36766</v>
      </c>
      <c r="B566" s="11" t="n">
        <v>36739</v>
      </c>
      <c r="C566" s="30" t="s">
        <v>56</v>
      </c>
      <c r="D566" s="30" t="s">
        <v>24</v>
      </c>
      <c r="F566" s="30" t="s">
        <v>58</v>
      </c>
      <c r="G566" s="45" t="n">
        <v>-1500</v>
      </c>
      <c r="H566" s="45" t="n">
        <v>-1500</v>
      </c>
      <c r="I566" s="46" t="n">
        <v>4.545</v>
      </c>
      <c r="J566" s="47" t="n">
        <f aca="false">IF(H566&gt;0,((H566*I566)*-1),((H566*I566)*-1))</f>
        <v>6817.5</v>
      </c>
      <c r="K566" s="48" t="n">
        <v>36739</v>
      </c>
      <c r="L566" s="35" t="n">
        <v>381434</v>
      </c>
    </row>
    <row r="567" customFormat="false" ht="15.75" hidden="false" customHeight="false" outlineLevel="0" collapsed="false">
      <c r="A567" s="44" t="n">
        <v>36769</v>
      </c>
      <c r="B567" s="11" t="n">
        <v>36739</v>
      </c>
      <c r="C567" s="30" t="s">
        <v>56</v>
      </c>
      <c r="D567" s="30" t="s">
        <v>24</v>
      </c>
      <c r="F567" s="30" t="s">
        <v>58</v>
      </c>
      <c r="G567" s="45" t="n">
        <v>-15000</v>
      </c>
      <c r="H567" s="45" t="n">
        <v>-15000</v>
      </c>
      <c r="I567" s="46" t="n">
        <v>4.72</v>
      </c>
      <c r="J567" s="47" t="n">
        <f aca="false">IF(H567&gt;0,((H567*I567)*-1),((H567*I567)*-1))</f>
        <v>70800</v>
      </c>
      <c r="K567" s="48" t="n">
        <v>36739</v>
      </c>
      <c r="L567" s="35" t="n">
        <v>386158</v>
      </c>
    </row>
    <row r="568" customFormat="false" ht="15.75" hidden="false" customHeight="false" outlineLevel="0" collapsed="false">
      <c r="A568" s="44" t="n">
        <v>36738</v>
      </c>
      <c r="B568" s="11" t="n">
        <v>36739</v>
      </c>
      <c r="C568" s="30" t="s">
        <v>56</v>
      </c>
      <c r="D568" s="30" t="s">
        <v>19</v>
      </c>
      <c r="F568" s="30" t="s">
        <v>59</v>
      </c>
      <c r="G568" s="45" t="n">
        <v>5000</v>
      </c>
      <c r="H568" s="45" t="n">
        <v>5000</v>
      </c>
      <c r="I568" s="46" t="n">
        <v>3.65</v>
      </c>
      <c r="J568" s="47" t="n">
        <f aca="false">IF(H568&gt;0,((H568*I568)*-1),((H568*I568)*-1))</f>
        <v>-18250</v>
      </c>
      <c r="K568" s="48" t="n">
        <v>36739</v>
      </c>
      <c r="L568" s="35" t="n">
        <v>349639</v>
      </c>
    </row>
    <row r="569" customFormat="false" ht="15.75" hidden="false" customHeight="false" outlineLevel="0" collapsed="false">
      <c r="A569" s="44" t="n">
        <v>36738</v>
      </c>
      <c r="B569" s="11" t="n">
        <v>36739</v>
      </c>
      <c r="C569" s="30" t="s">
        <v>56</v>
      </c>
      <c r="D569" s="30" t="s">
        <v>24</v>
      </c>
      <c r="F569" s="30" t="s">
        <v>59</v>
      </c>
      <c r="G569" s="45" t="n">
        <v>-5000</v>
      </c>
      <c r="H569" s="45" t="n">
        <v>-5000</v>
      </c>
      <c r="I569" s="46" t="n">
        <v>3.715</v>
      </c>
      <c r="J569" s="47" t="n">
        <f aca="false">IF(H569&gt;0,((H569*I569)*-1),((H569*I569)*-1))</f>
        <v>18575</v>
      </c>
      <c r="K569" s="48" t="n">
        <v>36739</v>
      </c>
      <c r="L569" s="35" t="n">
        <v>350005</v>
      </c>
    </row>
    <row r="570" customFormat="false" ht="15.75" hidden="false" customHeight="false" outlineLevel="0" collapsed="false">
      <c r="A570" s="44" t="n">
        <v>36738</v>
      </c>
      <c r="B570" s="11" t="n">
        <v>36739</v>
      </c>
      <c r="C570" s="30" t="s">
        <v>56</v>
      </c>
      <c r="D570" s="30" t="s">
        <v>19</v>
      </c>
      <c r="F570" s="30" t="s">
        <v>27</v>
      </c>
      <c r="G570" s="45" t="n">
        <v>5000</v>
      </c>
      <c r="H570" s="45" t="n">
        <v>5000</v>
      </c>
      <c r="I570" s="46" t="n">
        <v>3.685</v>
      </c>
      <c r="J570" s="47" t="n">
        <f aca="false">IF(H570&gt;0,((H570*I570)*-1),((H570*I570)*-1))</f>
        <v>-18425</v>
      </c>
      <c r="K570" s="48" t="n">
        <v>36739</v>
      </c>
      <c r="L570" s="35" t="n">
        <v>349471</v>
      </c>
    </row>
    <row r="571" customFormat="false" ht="15.75" hidden="false" customHeight="false" outlineLevel="0" collapsed="false">
      <c r="A571" s="44" t="n">
        <v>36738</v>
      </c>
      <c r="B571" s="11" t="n">
        <v>36739</v>
      </c>
      <c r="C571" s="30" t="s">
        <v>56</v>
      </c>
      <c r="D571" s="30" t="s">
        <v>19</v>
      </c>
      <c r="F571" s="30" t="s">
        <v>27</v>
      </c>
      <c r="G571" s="45" t="n">
        <v>5000</v>
      </c>
      <c r="H571" s="45" t="n">
        <v>5000</v>
      </c>
      <c r="I571" s="46" t="n">
        <v>3.68</v>
      </c>
      <c r="J571" s="47" t="n">
        <f aca="false">IF(H571&gt;0,((H571*I571)*-1),((H571*I571)*-1))</f>
        <v>-18400</v>
      </c>
      <c r="K571" s="48" t="n">
        <v>36739</v>
      </c>
      <c r="L571" s="35" t="n">
        <v>349789</v>
      </c>
    </row>
    <row r="572" customFormat="false" ht="15.75" hidden="false" customHeight="false" outlineLevel="0" collapsed="false">
      <c r="A572" s="44" t="n">
        <v>36738</v>
      </c>
      <c r="B572" s="11" t="n">
        <v>36739</v>
      </c>
      <c r="C572" s="30" t="s">
        <v>56</v>
      </c>
      <c r="D572" s="30" t="s">
        <v>19</v>
      </c>
      <c r="F572" s="30" t="s">
        <v>27</v>
      </c>
      <c r="G572" s="45" t="n">
        <v>5000</v>
      </c>
      <c r="H572" s="45" t="n">
        <v>5000</v>
      </c>
      <c r="I572" s="46" t="n">
        <v>3.695</v>
      </c>
      <c r="J572" s="47" t="n">
        <f aca="false">IF(H572&gt;0,((H572*I572)*-1),((H572*I572)*-1))</f>
        <v>-18475</v>
      </c>
      <c r="K572" s="48" t="n">
        <v>36739</v>
      </c>
      <c r="L572" s="35" t="n">
        <v>349923</v>
      </c>
    </row>
    <row r="573" customFormat="false" ht="15.75" hidden="false" customHeight="false" outlineLevel="0" collapsed="false">
      <c r="A573" s="44" t="n">
        <v>36738</v>
      </c>
      <c r="B573" s="11" t="n">
        <v>36739</v>
      </c>
      <c r="C573" s="30" t="s">
        <v>56</v>
      </c>
      <c r="D573" s="30" t="s">
        <v>19</v>
      </c>
      <c r="F573" s="30" t="s">
        <v>27</v>
      </c>
      <c r="G573" s="45" t="n">
        <v>5000</v>
      </c>
      <c r="H573" s="45" t="n">
        <v>5000</v>
      </c>
      <c r="I573" s="46" t="n">
        <v>3.705</v>
      </c>
      <c r="J573" s="47" t="n">
        <f aca="false">IF(H573&gt;0,((H573*I573)*-1),((H573*I573)*-1))</f>
        <v>-18525</v>
      </c>
      <c r="K573" s="48" t="n">
        <v>36739</v>
      </c>
      <c r="L573" s="35" t="n">
        <v>349985</v>
      </c>
    </row>
    <row r="574" customFormat="false" ht="15.75" hidden="false" customHeight="false" outlineLevel="0" collapsed="false">
      <c r="A574" s="44" t="n">
        <v>36742</v>
      </c>
      <c r="B574" s="11" t="n">
        <v>36739</v>
      </c>
      <c r="C574" s="30" t="s">
        <v>56</v>
      </c>
      <c r="D574" s="30" t="s">
        <v>19</v>
      </c>
      <c r="F574" s="30" t="s">
        <v>27</v>
      </c>
      <c r="G574" s="45" t="n">
        <f aca="false">5000*3</f>
        <v>15000</v>
      </c>
      <c r="H574" s="45" t="n">
        <f aca="false">5000*3</f>
        <v>15000</v>
      </c>
      <c r="I574" s="46" t="n">
        <v>4.165</v>
      </c>
      <c r="J574" s="47" t="n">
        <f aca="false">IF(H574&gt;0,((H574*I574)*-1),((H574*I574)*-1))</f>
        <v>-62475</v>
      </c>
      <c r="K574" s="48" t="n">
        <v>36739</v>
      </c>
      <c r="L574" s="35" t="n">
        <v>356109</v>
      </c>
    </row>
    <row r="575" customFormat="false" ht="15.75" hidden="false" customHeight="false" outlineLevel="0" collapsed="false">
      <c r="A575" s="44" t="n">
        <v>36742</v>
      </c>
      <c r="B575" s="11" t="n">
        <v>36739</v>
      </c>
      <c r="C575" s="30" t="s">
        <v>56</v>
      </c>
      <c r="D575" s="30" t="s">
        <v>19</v>
      </c>
      <c r="F575" s="30" t="s">
        <v>27</v>
      </c>
      <c r="G575" s="45" t="n">
        <f aca="false">5000*3</f>
        <v>15000</v>
      </c>
      <c r="H575" s="45" t="n">
        <f aca="false">5000*3</f>
        <v>15000</v>
      </c>
      <c r="I575" s="46" t="n">
        <v>4.175</v>
      </c>
      <c r="J575" s="47" t="n">
        <f aca="false">IF(H575&gt;0,((H575*I575)*-1),((H575*I575)*-1))</f>
        <v>-62625</v>
      </c>
      <c r="K575" s="48" t="n">
        <v>36739</v>
      </c>
      <c r="L575" s="35" t="n">
        <v>356118</v>
      </c>
    </row>
    <row r="576" customFormat="false" ht="15.75" hidden="false" customHeight="false" outlineLevel="0" collapsed="false">
      <c r="A576" s="44" t="n">
        <v>36742</v>
      </c>
      <c r="B576" s="11" t="n">
        <v>36739</v>
      </c>
      <c r="C576" s="30" t="s">
        <v>56</v>
      </c>
      <c r="D576" s="30" t="s">
        <v>19</v>
      </c>
      <c r="F576" s="30" t="s">
        <v>27</v>
      </c>
      <c r="G576" s="45" t="n">
        <f aca="false">5000*3</f>
        <v>15000</v>
      </c>
      <c r="H576" s="45" t="n">
        <f aca="false">5000*3</f>
        <v>15000</v>
      </c>
      <c r="I576" s="46" t="n">
        <v>4.18</v>
      </c>
      <c r="J576" s="47" t="n">
        <f aca="false">IF(H576&gt;0,((H576*I576)*-1),((H576*I576)*-1))</f>
        <v>-62700</v>
      </c>
      <c r="K576" s="48" t="n">
        <v>36739</v>
      </c>
      <c r="L576" s="35" t="n">
        <v>356204</v>
      </c>
    </row>
    <row r="577" customFormat="false" ht="15.75" hidden="false" customHeight="false" outlineLevel="0" collapsed="false">
      <c r="A577" s="44" t="n">
        <v>36768</v>
      </c>
      <c r="B577" s="11" t="n">
        <v>36739</v>
      </c>
      <c r="C577" s="30" t="s">
        <v>56</v>
      </c>
      <c r="D577" s="30" t="s">
        <v>19</v>
      </c>
      <c r="F577" s="30" t="s">
        <v>27</v>
      </c>
      <c r="G577" s="45" t="n">
        <v>5000</v>
      </c>
      <c r="H577" s="45" t="n">
        <v>5000</v>
      </c>
      <c r="I577" s="46" t="n">
        <v>4.53</v>
      </c>
      <c r="J577" s="47" t="n">
        <f aca="false">IF(H577&gt;0,((H577*I577)*-1),((H577*I577)*-1))</f>
        <v>-22650</v>
      </c>
      <c r="K577" s="48" t="n">
        <v>36739</v>
      </c>
      <c r="L577" s="35" t="n">
        <v>383847</v>
      </c>
    </row>
    <row r="578" customFormat="false" ht="15.75" hidden="false" customHeight="false" outlineLevel="0" collapsed="false">
      <c r="A578" s="44" t="n">
        <v>36766</v>
      </c>
      <c r="B578" s="11" t="n">
        <v>36739</v>
      </c>
      <c r="C578" s="30" t="s">
        <v>56</v>
      </c>
      <c r="D578" s="30" t="s">
        <v>24</v>
      </c>
      <c r="F578" s="30" t="s">
        <v>27</v>
      </c>
      <c r="G578" s="45" t="n">
        <v>-10000</v>
      </c>
      <c r="H578" s="45" t="n">
        <v>-10000</v>
      </c>
      <c r="I578" s="46" t="n">
        <v>4.635</v>
      </c>
      <c r="J578" s="47" t="n">
        <f aca="false">IF(H578&gt;0,((H578*I578)*-1),((H578*I578)*-1))</f>
        <v>46350</v>
      </c>
      <c r="K578" s="48" t="n">
        <v>36739</v>
      </c>
      <c r="L578" s="35" t="n">
        <v>380694</v>
      </c>
    </row>
    <row r="579" customFormat="false" ht="15.75" hidden="false" customHeight="false" outlineLevel="0" collapsed="false">
      <c r="A579" s="44" t="n">
        <v>36768</v>
      </c>
      <c r="B579" s="11" t="n">
        <v>36739</v>
      </c>
      <c r="C579" s="30" t="s">
        <v>56</v>
      </c>
      <c r="D579" s="30" t="s">
        <v>24</v>
      </c>
      <c r="F579" s="30" t="s">
        <v>27</v>
      </c>
      <c r="G579" s="45" t="n">
        <v>-5000</v>
      </c>
      <c r="H579" s="45" t="n">
        <v>-5000</v>
      </c>
      <c r="I579" s="46" t="n">
        <v>4.575</v>
      </c>
      <c r="J579" s="47" t="n">
        <f aca="false">IF(H579&gt;0,((H579*I579)*-1),((H579*I579)*-1))</f>
        <v>22875</v>
      </c>
      <c r="K579" s="48" t="n">
        <v>36739</v>
      </c>
      <c r="L579" s="35" t="n">
        <v>384044</v>
      </c>
    </row>
    <row r="580" customFormat="false" ht="15.75" hidden="false" customHeight="false" outlineLevel="0" collapsed="false">
      <c r="A580" s="44" t="n">
        <v>36769</v>
      </c>
      <c r="B580" s="11" t="n">
        <v>36739</v>
      </c>
      <c r="C580" s="30" t="s">
        <v>56</v>
      </c>
      <c r="D580" s="30" t="s">
        <v>24</v>
      </c>
      <c r="F580" s="30" t="s">
        <v>27</v>
      </c>
      <c r="G580" s="45" t="n">
        <v>-2163</v>
      </c>
      <c r="H580" s="45" t="n">
        <v>-2163</v>
      </c>
      <c r="I580" s="46" t="n">
        <v>4.79</v>
      </c>
      <c r="J580" s="47" t="n">
        <f aca="false">IF(H580&gt;0,((H580*I580)*-1),((H580*I580)*-1))</f>
        <v>10360.77</v>
      </c>
      <c r="K580" s="48" t="n">
        <v>36739</v>
      </c>
      <c r="L580" s="35" t="n">
        <v>386060</v>
      </c>
    </row>
    <row r="581" customFormat="false" ht="15.75" hidden="false" customHeight="false" outlineLevel="0" collapsed="false">
      <c r="A581" s="44" t="n">
        <v>36739</v>
      </c>
      <c r="B581" s="11" t="n">
        <v>36739</v>
      </c>
      <c r="C581" s="30" t="s">
        <v>26</v>
      </c>
      <c r="D581" s="30" t="s">
        <v>19</v>
      </c>
      <c r="F581" s="30" t="s">
        <v>57</v>
      </c>
      <c r="G581" s="45" t="n">
        <v>8000</v>
      </c>
      <c r="H581" s="45" t="n">
        <v>8000</v>
      </c>
      <c r="I581" s="46" t="n">
        <v>0</v>
      </c>
      <c r="J581" s="47" t="n">
        <f aca="false">IF(H581&gt;0,((H581*I581)*-1),((H581*I581)*-1))</f>
        <v>-0</v>
      </c>
      <c r="K581" s="48" t="n">
        <v>36739</v>
      </c>
      <c r="L581" s="35" t="n">
        <v>352189</v>
      </c>
    </row>
    <row r="582" customFormat="false" ht="15.75" hidden="false" customHeight="false" outlineLevel="0" collapsed="false">
      <c r="A582" s="44" t="n">
        <v>36739</v>
      </c>
      <c r="B582" s="11" t="n">
        <v>36739</v>
      </c>
      <c r="C582" s="30" t="s">
        <v>26</v>
      </c>
      <c r="D582" s="30" t="s">
        <v>19</v>
      </c>
      <c r="F582" s="30" t="s">
        <v>57</v>
      </c>
      <c r="G582" s="45" t="n">
        <v>5000</v>
      </c>
      <c r="H582" s="45" t="n">
        <v>5000</v>
      </c>
      <c r="I582" s="46" t="n">
        <v>0</v>
      </c>
      <c r="J582" s="47" t="n">
        <f aca="false">IF(H582&gt;0,((H582*I582)*-1),((H582*I582)*-1))</f>
        <v>-0</v>
      </c>
      <c r="K582" s="48" t="n">
        <v>36739</v>
      </c>
      <c r="L582" s="35" t="n">
        <v>352190</v>
      </c>
    </row>
    <row r="583" customFormat="false" ht="15.75" hidden="false" customHeight="false" outlineLevel="0" collapsed="false">
      <c r="A583" s="44" t="n">
        <v>36740</v>
      </c>
      <c r="B583" s="11" t="n">
        <v>36739</v>
      </c>
      <c r="C583" s="30" t="s">
        <v>26</v>
      </c>
      <c r="D583" s="30" t="s">
        <v>19</v>
      </c>
      <c r="F583" s="30" t="s">
        <v>57</v>
      </c>
      <c r="G583" s="45" t="n">
        <v>12745</v>
      </c>
      <c r="H583" s="45" t="n">
        <v>12745</v>
      </c>
      <c r="I583" s="46" t="n">
        <v>0</v>
      </c>
      <c r="J583" s="47" t="n">
        <f aca="false">IF(H583&gt;0,((H583*I583)*-1),((H583*I583)*-1))</f>
        <v>-0</v>
      </c>
      <c r="K583" s="48" t="n">
        <v>36739</v>
      </c>
      <c r="L583" s="35" t="n">
        <v>353821</v>
      </c>
    </row>
    <row r="584" customFormat="false" ht="15.75" hidden="false" customHeight="false" outlineLevel="0" collapsed="false">
      <c r="A584" s="44" t="n">
        <v>36741</v>
      </c>
      <c r="B584" s="11" t="n">
        <v>36739</v>
      </c>
      <c r="C584" s="30" t="s">
        <v>26</v>
      </c>
      <c r="D584" s="30" t="s">
        <v>19</v>
      </c>
      <c r="F584" s="30" t="s">
        <v>57</v>
      </c>
      <c r="G584" s="45" t="n">
        <v>10000</v>
      </c>
      <c r="H584" s="45" t="n">
        <v>10000</v>
      </c>
      <c r="I584" s="46" t="n">
        <v>0</v>
      </c>
      <c r="J584" s="47" t="n">
        <f aca="false">IF(H584&gt;0,((H584*I584)*-1),((H584*I584)*-1))</f>
        <v>-0</v>
      </c>
      <c r="K584" s="48" t="n">
        <v>36739</v>
      </c>
      <c r="L584" s="35" t="n">
        <v>355337</v>
      </c>
    </row>
    <row r="585" customFormat="false" ht="15.75" hidden="false" customHeight="false" outlineLevel="0" collapsed="false">
      <c r="A585" s="44" t="n">
        <v>36752</v>
      </c>
      <c r="B585" s="11" t="n">
        <v>36739</v>
      </c>
      <c r="C585" s="30" t="s">
        <v>26</v>
      </c>
      <c r="D585" s="30" t="s">
        <v>19</v>
      </c>
      <c r="F585" s="30" t="s">
        <v>57</v>
      </c>
      <c r="G585" s="45" t="n">
        <v>9000</v>
      </c>
      <c r="H585" s="45" t="n">
        <v>9000</v>
      </c>
      <c r="I585" s="46" t="n">
        <v>0</v>
      </c>
      <c r="J585" s="47" t="n">
        <f aca="false">IF(H585&gt;0,((H585*I585)*-1),((H585*I585)*-1))</f>
        <v>-0</v>
      </c>
      <c r="K585" s="48" t="n">
        <v>36739</v>
      </c>
      <c r="L585" s="35" t="n">
        <v>366354</v>
      </c>
    </row>
    <row r="586" customFormat="false" ht="15.75" hidden="false" customHeight="false" outlineLevel="0" collapsed="false">
      <c r="A586" s="44" t="n">
        <v>36755</v>
      </c>
      <c r="B586" s="11" t="n">
        <v>36739</v>
      </c>
      <c r="C586" s="30" t="s">
        <v>26</v>
      </c>
      <c r="D586" s="30" t="s">
        <v>19</v>
      </c>
      <c r="F586" s="30" t="s">
        <v>57</v>
      </c>
      <c r="G586" s="45" t="n">
        <v>3000</v>
      </c>
      <c r="H586" s="45" t="n">
        <v>3000</v>
      </c>
      <c r="I586" s="46" t="n">
        <v>0</v>
      </c>
      <c r="J586" s="47" t="n">
        <f aca="false">IF(H586&gt;0,((H586*I586)*-1),((H586*I586)*-1))</f>
        <v>-0</v>
      </c>
      <c r="K586" s="48" t="n">
        <v>36739</v>
      </c>
      <c r="L586" s="35" t="n">
        <v>370805</v>
      </c>
    </row>
    <row r="587" customFormat="false" ht="15.75" hidden="false" customHeight="false" outlineLevel="0" collapsed="false">
      <c r="A587" s="44" t="n">
        <v>36758</v>
      </c>
      <c r="B587" s="11" t="n">
        <v>36739</v>
      </c>
      <c r="C587" s="30" t="s">
        <v>26</v>
      </c>
      <c r="D587" s="30" t="s">
        <v>19</v>
      </c>
      <c r="F587" s="30" t="s">
        <v>57</v>
      </c>
      <c r="G587" s="45" t="n">
        <v>30000</v>
      </c>
      <c r="H587" s="45" t="n">
        <v>30000</v>
      </c>
      <c r="I587" s="46" t="n">
        <v>0</v>
      </c>
      <c r="J587" s="47" t="n">
        <f aca="false">IF(H587&gt;0,((H587*I587)*-1),((H587*I587)*-1))</f>
        <v>-0</v>
      </c>
      <c r="K587" s="48" t="n">
        <v>36739</v>
      </c>
      <c r="L587" s="35" t="n">
        <v>370811</v>
      </c>
    </row>
    <row r="588" customFormat="false" ht="15.75" hidden="false" customHeight="false" outlineLevel="0" collapsed="false">
      <c r="A588" s="44" t="n">
        <v>36759</v>
      </c>
      <c r="B588" s="11" t="n">
        <v>36739</v>
      </c>
      <c r="C588" s="30" t="s">
        <v>26</v>
      </c>
      <c r="D588" s="30" t="s">
        <v>19</v>
      </c>
      <c r="F588" s="30" t="s">
        <v>57</v>
      </c>
      <c r="G588" s="45" t="n">
        <v>6000</v>
      </c>
      <c r="H588" s="45" t="n">
        <v>6000</v>
      </c>
      <c r="I588" s="46" t="n">
        <v>0</v>
      </c>
      <c r="J588" s="47" t="n">
        <f aca="false">IF(H588&gt;0,((H588*I588)*-1),((H588*I588)*-1))</f>
        <v>-0</v>
      </c>
      <c r="K588" s="48" t="n">
        <v>36739</v>
      </c>
      <c r="L588" s="35" t="n">
        <v>373985</v>
      </c>
    </row>
    <row r="589" customFormat="false" ht="15.75" hidden="false" customHeight="false" outlineLevel="0" collapsed="false">
      <c r="A589" s="44" t="n">
        <v>36761</v>
      </c>
      <c r="B589" s="11" t="n">
        <v>36739</v>
      </c>
      <c r="C589" s="30" t="s">
        <v>26</v>
      </c>
      <c r="D589" s="30" t="s">
        <v>19</v>
      </c>
      <c r="F589" s="30" t="s">
        <v>57</v>
      </c>
      <c r="G589" s="45" t="n">
        <v>3020</v>
      </c>
      <c r="H589" s="45" t="n">
        <v>3020</v>
      </c>
      <c r="I589" s="46" t="n">
        <v>0</v>
      </c>
      <c r="J589" s="47" t="n">
        <f aca="false">IF(H589&gt;0,((H589*I589)*-1),((H589*I589)*-1))</f>
        <v>-0</v>
      </c>
      <c r="K589" s="48" t="n">
        <v>36739</v>
      </c>
      <c r="L589" s="35" t="n">
        <v>375508</v>
      </c>
    </row>
    <row r="590" customFormat="false" ht="15.75" hidden="false" customHeight="false" outlineLevel="0" collapsed="false">
      <c r="A590" s="44" t="n">
        <v>36762</v>
      </c>
      <c r="B590" s="11" t="n">
        <v>36739</v>
      </c>
      <c r="C590" s="30" t="s">
        <v>26</v>
      </c>
      <c r="D590" s="30" t="s">
        <v>19</v>
      </c>
      <c r="F590" s="30" t="s">
        <v>57</v>
      </c>
      <c r="G590" s="45" t="n">
        <v>3500</v>
      </c>
      <c r="H590" s="45" t="n">
        <v>3500</v>
      </c>
      <c r="I590" s="46" t="n">
        <v>0</v>
      </c>
      <c r="J590" s="47" t="n">
        <f aca="false">IF(H590&gt;0,((H590*I590)*-1),((H590*I590)*-1))</f>
        <v>-0</v>
      </c>
      <c r="K590" s="48" t="n">
        <v>36739</v>
      </c>
      <c r="L590" s="35" t="n">
        <v>377258</v>
      </c>
    </row>
    <row r="591" customFormat="false" ht="15.75" hidden="false" customHeight="false" outlineLevel="0" collapsed="false">
      <c r="A591" s="29" t="n">
        <v>36704</v>
      </c>
      <c r="B591" s="11" t="n">
        <v>36739</v>
      </c>
      <c r="C591" s="30" t="s">
        <v>26</v>
      </c>
      <c r="D591" s="30" t="s">
        <v>19</v>
      </c>
      <c r="F591" s="30" t="s">
        <v>57</v>
      </c>
      <c r="G591" s="45" t="n">
        <v>12451</v>
      </c>
      <c r="H591" s="45" t="n">
        <v>385981</v>
      </c>
      <c r="I591" s="33" t="n">
        <v>0</v>
      </c>
      <c r="J591" s="34" t="n">
        <f aca="false">IF(H591&gt;0,((H591*I591)*-1),((H591*I591)*-1))</f>
        <v>-0</v>
      </c>
      <c r="K591" s="48" t="n">
        <v>36739</v>
      </c>
      <c r="L591" s="35" t="n">
        <v>316083</v>
      </c>
    </row>
    <row r="592" customFormat="false" ht="15.75" hidden="false" customHeight="false" outlineLevel="0" collapsed="false">
      <c r="A592" s="29" t="n">
        <v>36706</v>
      </c>
      <c r="B592" s="11" t="n">
        <v>36739</v>
      </c>
      <c r="C592" s="30" t="s">
        <v>26</v>
      </c>
      <c r="D592" s="30" t="s">
        <v>19</v>
      </c>
      <c r="F592" s="30" t="s">
        <v>57</v>
      </c>
      <c r="G592" s="45" t="n">
        <v>4077</v>
      </c>
      <c r="H592" s="45" t="n">
        <v>126387</v>
      </c>
      <c r="I592" s="33" t="n">
        <v>0</v>
      </c>
      <c r="J592" s="34" t="n">
        <f aca="false">IF(H592&gt;0,((H592*I592)*-1),((H592*I592)*-1))</f>
        <v>-0</v>
      </c>
      <c r="K592" s="48" t="n">
        <v>36739</v>
      </c>
      <c r="L592" s="35" t="n">
        <v>318713</v>
      </c>
    </row>
    <row r="593" customFormat="false" ht="15.75" hidden="false" customHeight="false" outlineLevel="0" collapsed="false">
      <c r="A593" s="29" t="n">
        <v>36707</v>
      </c>
      <c r="B593" s="11" t="n">
        <v>36739</v>
      </c>
      <c r="C593" s="30" t="s">
        <v>26</v>
      </c>
      <c r="D593" s="30" t="s">
        <v>19</v>
      </c>
      <c r="F593" s="30" t="s">
        <v>57</v>
      </c>
      <c r="G593" s="45" t="n">
        <v>5835</v>
      </c>
      <c r="H593" s="45" t="n">
        <v>180885</v>
      </c>
      <c r="I593" s="33" t="n">
        <v>0</v>
      </c>
      <c r="J593" s="34" t="n">
        <f aca="false">IF(H593&gt;0,((H593*I593)*-1),((H593*I593)*-1))</f>
        <v>-0</v>
      </c>
      <c r="K593" s="48" t="n">
        <v>36739</v>
      </c>
      <c r="L593" s="35" t="n">
        <v>320213</v>
      </c>
    </row>
    <row r="594" customFormat="false" ht="15.75" hidden="false" customHeight="false" outlineLevel="0" collapsed="false">
      <c r="A594" s="29" t="n">
        <v>36712</v>
      </c>
      <c r="B594" s="11" t="n">
        <v>36739</v>
      </c>
      <c r="C594" s="30" t="s">
        <v>26</v>
      </c>
      <c r="D594" s="30" t="s">
        <v>19</v>
      </c>
      <c r="F594" s="30" t="s">
        <v>57</v>
      </c>
      <c r="G594" s="45" t="n">
        <v>7815</v>
      </c>
      <c r="H594" s="45" t="n">
        <v>7815</v>
      </c>
      <c r="I594" s="33" t="n">
        <v>0</v>
      </c>
      <c r="J594" s="34" t="n">
        <f aca="false">IF(H594&gt;0,((H594*I594)*-1),((H594*I594)*-1))</f>
        <v>-0</v>
      </c>
      <c r="K594" s="48" t="n">
        <v>36739</v>
      </c>
      <c r="L594" s="35" t="n">
        <v>322139</v>
      </c>
    </row>
    <row r="595" customFormat="false" ht="15.75" hidden="false" customHeight="false" outlineLevel="0" collapsed="false">
      <c r="A595" s="29" t="n">
        <v>36713</v>
      </c>
      <c r="B595" s="11" t="n">
        <v>36739</v>
      </c>
      <c r="C595" s="30" t="s">
        <v>26</v>
      </c>
      <c r="D595" s="30" t="s">
        <v>19</v>
      </c>
      <c r="F595" s="30" t="s">
        <v>57</v>
      </c>
      <c r="G595" s="45" t="n">
        <v>1290</v>
      </c>
      <c r="H595" s="45" t="n">
        <v>39990</v>
      </c>
      <c r="I595" s="33" t="n">
        <v>0</v>
      </c>
      <c r="J595" s="34" t="n">
        <f aca="false">IF(H595&gt;0,((H595*I595)*-1),((H595*I595)*-1))</f>
        <v>-0</v>
      </c>
      <c r="K595" s="48" t="n">
        <v>36739</v>
      </c>
      <c r="L595" s="35" t="n">
        <v>323719</v>
      </c>
    </row>
    <row r="596" customFormat="false" ht="15.75" hidden="false" customHeight="false" outlineLevel="0" collapsed="false">
      <c r="A596" s="29" t="n">
        <v>36713</v>
      </c>
      <c r="B596" s="11" t="n">
        <v>36739</v>
      </c>
      <c r="C596" s="30" t="s">
        <v>26</v>
      </c>
      <c r="D596" s="30" t="s">
        <v>19</v>
      </c>
      <c r="F596" s="30" t="s">
        <v>57</v>
      </c>
      <c r="G596" s="45" t="n">
        <v>510</v>
      </c>
      <c r="H596" s="45" t="n">
        <v>15810</v>
      </c>
      <c r="I596" s="33" t="n">
        <v>0</v>
      </c>
      <c r="J596" s="34" t="n">
        <f aca="false">IF(H596&gt;0,((H596*I596)*-1),((H596*I596)*-1))</f>
        <v>-0</v>
      </c>
      <c r="K596" s="48" t="n">
        <v>36739</v>
      </c>
      <c r="L596" s="35" t="n">
        <v>323723</v>
      </c>
    </row>
    <row r="597" customFormat="false" ht="15.75" hidden="false" customHeight="false" outlineLevel="0" collapsed="false">
      <c r="A597" s="29" t="n">
        <v>36714</v>
      </c>
      <c r="B597" s="11" t="n">
        <v>36739</v>
      </c>
      <c r="C597" s="30" t="s">
        <v>26</v>
      </c>
      <c r="D597" s="30" t="s">
        <v>19</v>
      </c>
      <c r="F597" s="30" t="s">
        <v>57</v>
      </c>
      <c r="G597" s="45" t="n">
        <v>5806</v>
      </c>
      <c r="H597" s="45" t="n">
        <v>179986</v>
      </c>
      <c r="I597" s="33" t="n">
        <v>0</v>
      </c>
      <c r="J597" s="34" t="n">
        <f aca="false">IF(H597&gt;0,((H597*I597)*-1),((H597*I597)*-1))</f>
        <v>-0</v>
      </c>
      <c r="K597" s="48" t="n">
        <v>36739</v>
      </c>
      <c r="L597" s="35" t="n">
        <v>325208</v>
      </c>
    </row>
    <row r="598" customFormat="false" ht="15.75" hidden="false" customHeight="false" outlineLevel="0" collapsed="false">
      <c r="A598" s="29" t="n">
        <v>36714</v>
      </c>
      <c r="B598" s="11" t="n">
        <v>36739</v>
      </c>
      <c r="C598" s="30" t="s">
        <v>26</v>
      </c>
      <c r="D598" s="30" t="s">
        <v>19</v>
      </c>
      <c r="F598" s="30" t="s">
        <v>57</v>
      </c>
      <c r="G598" s="45" t="n">
        <v>1919</v>
      </c>
      <c r="H598" s="45" t="n">
        <v>59489</v>
      </c>
      <c r="I598" s="33" t="n">
        <v>0</v>
      </c>
      <c r="J598" s="34" t="n">
        <f aca="false">IF(H598&gt;0,((H598*I598)*-1),((H598*I598)*-1))</f>
        <v>-0</v>
      </c>
      <c r="K598" s="48" t="n">
        <v>36739</v>
      </c>
      <c r="L598" s="35" t="n">
        <v>325210</v>
      </c>
    </row>
    <row r="599" customFormat="false" ht="15.75" hidden="false" customHeight="false" outlineLevel="0" collapsed="false">
      <c r="A599" s="29" t="n">
        <v>36717</v>
      </c>
      <c r="B599" s="11" t="n">
        <v>36739</v>
      </c>
      <c r="C599" s="30" t="s">
        <v>26</v>
      </c>
      <c r="D599" s="30" t="s">
        <v>19</v>
      </c>
      <c r="F599" s="30" t="s">
        <v>57</v>
      </c>
      <c r="G599" s="45" t="n">
        <v>1620</v>
      </c>
      <c r="H599" s="45" t="n">
        <v>50215</v>
      </c>
      <c r="I599" s="33" t="n">
        <v>0</v>
      </c>
      <c r="J599" s="34" t="n">
        <f aca="false">IF(H599&gt;0,((H599*I599)*-1),((H599*I599)*-1))</f>
        <v>-0</v>
      </c>
      <c r="K599" s="48" t="n">
        <v>36739</v>
      </c>
      <c r="L599" s="35" t="n">
        <v>326684</v>
      </c>
    </row>
    <row r="600" customFormat="false" ht="15.75" hidden="false" customHeight="false" outlineLevel="0" collapsed="false">
      <c r="A600" s="29" t="n">
        <v>36718</v>
      </c>
      <c r="B600" s="11" t="n">
        <v>36739</v>
      </c>
      <c r="C600" s="30" t="s">
        <v>26</v>
      </c>
      <c r="D600" s="30" t="s">
        <v>19</v>
      </c>
      <c r="F600" s="30" t="s">
        <v>57</v>
      </c>
      <c r="G600" s="45" t="n">
        <v>2581</v>
      </c>
      <c r="H600" s="45" t="n">
        <v>80011</v>
      </c>
      <c r="I600" s="33" t="n">
        <v>0</v>
      </c>
      <c r="J600" s="34" t="n">
        <f aca="false">IF(H600&gt;0,((H600*I600)*-1),((H600*I600)*-1))</f>
        <v>-0</v>
      </c>
      <c r="K600" s="48" t="n">
        <v>36739</v>
      </c>
      <c r="L600" s="35" t="n">
        <v>328054</v>
      </c>
    </row>
    <row r="601" customFormat="false" ht="15.75" hidden="false" customHeight="false" outlineLevel="0" collapsed="false">
      <c r="A601" s="29" t="n">
        <v>36719</v>
      </c>
      <c r="B601" s="11" t="n">
        <v>36739</v>
      </c>
      <c r="C601" s="30" t="s">
        <v>26</v>
      </c>
      <c r="D601" s="30" t="s">
        <v>19</v>
      </c>
      <c r="F601" s="30" t="s">
        <v>57</v>
      </c>
      <c r="G601" s="45" t="n">
        <v>2596</v>
      </c>
      <c r="H601" s="45" t="n">
        <v>80476</v>
      </c>
      <c r="I601" s="33" t="n">
        <v>0</v>
      </c>
      <c r="J601" s="34" t="n">
        <f aca="false">IF(H601&gt;0,((H601*I601)*-1),((H601*I601)*-1))</f>
        <v>-0</v>
      </c>
      <c r="K601" s="48" t="n">
        <v>36739</v>
      </c>
      <c r="L601" s="35" t="n">
        <v>329289</v>
      </c>
    </row>
    <row r="602" customFormat="false" ht="15.75" hidden="false" customHeight="false" outlineLevel="0" collapsed="false">
      <c r="A602" s="29" t="n">
        <v>36721</v>
      </c>
      <c r="B602" s="11" t="n">
        <v>36739</v>
      </c>
      <c r="C602" s="30" t="s">
        <v>26</v>
      </c>
      <c r="D602" s="30" t="s">
        <v>19</v>
      </c>
      <c r="F602" s="30" t="s">
        <v>57</v>
      </c>
      <c r="G602" s="45" t="n">
        <v>4839</v>
      </c>
      <c r="H602" s="45" t="n">
        <v>150009</v>
      </c>
      <c r="I602" s="33" t="n">
        <v>0</v>
      </c>
      <c r="J602" s="34" t="n">
        <f aca="false">IF(H602&gt;0,((H602*I602)*-1),((H602*I602)*-1))</f>
        <v>-0</v>
      </c>
      <c r="K602" s="48" t="n">
        <v>36739</v>
      </c>
      <c r="L602" s="35" t="n">
        <v>332058</v>
      </c>
    </row>
    <row r="603" customFormat="false" ht="15.75" hidden="false" customHeight="false" outlineLevel="0" collapsed="false">
      <c r="A603" s="29" t="n">
        <v>36726</v>
      </c>
      <c r="B603" s="11" t="n">
        <v>36739</v>
      </c>
      <c r="C603" s="30" t="s">
        <v>26</v>
      </c>
      <c r="D603" s="30" t="s">
        <v>19</v>
      </c>
      <c r="F603" s="30" t="s">
        <v>57</v>
      </c>
      <c r="G603" s="45" t="n">
        <v>645</v>
      </c>
      <c r="H603" s="45" t="n">
        <v>19995</v>
      </c>
      <c r="I603" s="33" t="n">
        <v>0</v>
      </c>
      <c r="J603" s="34" t="n">
        <f aca="false">IF(H603&gt;0,((H603*I603)*-1),((H603*I603)*-1))</f>
        <v>-0</v>
      </c>
      <c r="K603" s="48" t="n">
        <v>36739</v>
      </c>
      <c r="L603" s="35" t="n">
        <v>336752</v>
      </c>
    </row>
    <row r="604" customFormat="false" ht="15.75" hidden="false" customHeight="false" outlineLevel="0" collapsed="false">
      <c r="A604" s="29" t="n">
        <v>36732</v>
      </c>
      <c r="B604" s="11" t="n">
        <v>36739</v>
      </c>
      <c r="C604" s="30" t="s">
        <v>26</v>
      </c>
      <c r="D604" s="30" t="s">
        <v>19</v>
      </c>
      <c r="F604" s="30" t="s">
        <v>57</v>
      </c>
      <c r="G604" s="45" t="n">
        <v>7789</v>
      </c>
      <c r="H604" s="45" t="n">
        <v>241459</v>
      </c>
      <c r="I604" s="33" t="n">
        <v>0</v>
      </c>
      <c r="J604" s="34" t="n">
        <f aca="false">IF(H604&gt;0,((H604*I604)*-1),((H604*I604)*-1))</f>
        <v>-0</v>
      </c>
      <c r="K604" s="48" t="n">
        <v>36739</v>
      </c>
      <c r="L604" s="35" t="n">
        <v>340227</v>
      </c>
    </row>
    <row r="605" customFormat="false" ht="15.75" hidden="false" customHeight="false" outlineLevel="0" collapsed="false">
      <c r="A605" s="29" t="n">
        <v>36732</v>
      </c>
      <c r="B605" s="11" t="n">
        <v>36739</v>
      </c>
      <c r="C605" s="30" t="s">
        <v>26</v>
      </c>
      <c r="D605" s="30" t="s">
        <v>19</v>
      </c>
      <c r="F605" s="30" t="s">
        <v>57</v>
      </c>
      <c r="G605" s="45" t="n">
        <v>2581</v>
      </c>
      <c r="H605" s="45" t="n">
        <v>80011</v>
      </c>
      <c r="I605" s="33" t="n">
        <v>0</v>
      </c>
      <c r="J605" s="34" t="n">
        <f aca="false">IF(H605&gt;0,((H605*I605)*-1),((H605*I605)*-1))</f>
        <v>-0</v>
      </c>
      <c r="K605" s="48" t="n">
        <v>36739</v>
      </c>
      <c r="L605" s="35" t="n">
        <v>341975</v>
      </c>
    </row>
    <row r="606" customFormat="false" ht="15.75" hidden="false" customHeight="false" outlineLevel="0" collapsed="false">
      <c r="A606" s="29" t="n">
        <v>36732</v>
      </c>
      <c r="B606" s="11" t="n">
        <v>36739</v>
      </c>
      <c r="C606" s="30" t="s">
        <v>26</v>
      </c>
      <c r="D606" s="30" t="s">
        <v>19</v>
      </c>
      <c r="F606" s="30" t="s">
        <v>57</v>
      </c>
      <c r="G606" s="45" t="n">
        <v>2581</v>
      </c>
      <c r="H606" s="45" t="n">
        <v>80011</v>
      </c>
      <c r="I606" s="33" t="n">
        <v>0</v>
      </c>
      <c r="J606" s="34" t="n">
        <f aca="false">IF(H606&gt;0,((H606*I606)*-1),((H606*I606)*-1))</f>
        <v>-0</v>
      </c>
      <c r="K606" s="48" t="n">
        <v>36739</v>
      </c>
      <c r="L606" s="35" t="n">
        <v>343480</v>
      </c>
    </row>
    <row r="607" customFormat="false" ht="15.75" hidden="false" customHeight="false" outlineLevel="0" collapsed="false">
      <c r="A607" s="29" t="n">
        <v>36733</v>
      </c>
      <c r="B607" s="11" t="n">
        <v>36739</v>
      </c>
      <c r="C607" s="30" t="s">
        <v>26</v>
      </c>
      <c r="D607" s="30" t="s">
        <v>19</v>
      </c>
      <c r="F607" s="30" t="s">
        <v>57</v>
      </c>
      <c r="G607" s="45" t="n">
        <v>2258</v>
      </c>
      <c r="H607" s="45" t="n">
        <v>70000</v>
      </c>
      <c r="I607" s="33" t="n">
        <v>0</v>
      </c>
      <c r="J607" s="34" t="n">
        <f aca="false">IF(H607&gt;0,((H607*I607)*-1),((H607*I607)*-1))</f>
        <v>-0</v>
      </c>
      <c r="K607" s="48" t="n">
        <v>36739</v>
      </c>
      <c r="L607" s="35" t="n">
        <v>345118</v>
      </c>
    </row>
    <row r="608" customFormat="false" ht="15.75" hidden="false" customHeight="false" outlineLevel="0" collapsed="false">
      <c r="A608" s="29" t="n">
        <v>36734</v>
      </c>
      <c r="B608" s="11" t="n">
        <v>36739</v>
      </c>
      <c r="C608" s="30" t="s">
        <v>26</v>
      </c>
      <c r="D608" s="30" t="s">
        <v>19</v>
      </c>
      <c r="F608" s="30" t="s">
        <v>57</v>
      </c>
      <c r="G608" s="45" t="n">
        <v>2258</v>
      </c>
      <c r="H608" s="45" t="n">
        <v>70000</v>
      </c>
      <c r="I608" s="33" t="n">
        <v>0</v>
      </c>
      <c r="J608" s="34" t="n">
        <f aca="false">IF(H608&gt;0,((H608*I608)*-1),((H608*I608)*-1))</f>
        <v>-0</v>
      </c>
      <c r="K608" s="48" t="n">
        <v>36739</v>
      </c>
      <c r="L608" s="35" t="n">
        <v>346904</v>
      </c>
    </row>
    <row r="609" customFormat="false" ht="15.75" hidden="false" customHeight="false" outlineLevel="0" collapsed="false">
      <c r="A609" s="44" t="n">
        <v>36739</v>
      </c>
      <c r="B609" s="11" t="n">
        <v>36739</v>
      </c>
      <c r="C609" s="30" t="s">
        <v>26</v>
      </c>
      <c r="D609" s="30" t="s">
        <v>24</v>
      </c>
      <c r="F609" s="30" t="s">
        <v>57</v>
      </c>
      <c r="G609" s="45" t="n">
        <v>-10000</v>
      </c>
      <c r="H609" s="45" t="n">
        <v>-10000</v>
      </c>
      <c r="I609" s="46" t="n">
        <v>0</v>
      </c>
      <c r="J609" s="47" t="n">
        <f aca="false">IF(H609&gt;0,((H609*I609)*-1),((H609*I609)*-1))</f>
        <v>0</v>
      </c>
      <c r="K609" s="48" t="n">
        <v>36739</v>
      </c>
      <c r="L609" s="35" t="n">
        <v>352191</v>
      </c>
    </row>
    <row r="610" customFormat="false" ht="15.75" hidden="false" customHeight="false" outlineLevel="0" collapsed="false">
      <c r="A610" s="44" t="n">
        <v>36739</v>
      </c>
      <c r="B610" s="11" t="n">
        <v>36739</v>
      </c>
      <c r="C610" s="30" t="s">
        <v>26</v>
      </c>
      <c r="D610" s="30" t="s">
        <v>24</v>
      </c>
      <c r="F610" s="30" t="s">
        <v>57</v>
      </c>
      <c r="G610" s="45" t="n">
        <v>-10000</v>
      </c>
      <c r="H610" s="45" t="n">
        <v>-10000</v>
      </c>
      <c r="I610" s="46" t="n">
        <v>0</v>
      </c>
      <c r="J610" s="47" t="n">
        <f aca="false">IF(H610&gt;0,((H610*I610)*-1),((H610*I610)*-1))</f>
        <v>0</v>
      </c>
      <c r="K610" s="48" t="n">
        <v>36739</v>
      </c>
      <c r="L610" s="35" t="n">
        <v>352192</v>
      </c>
    </row>
    <row r="611" customFormat="false" ht="15.75" hidden="false" customHeight="false" outlineLevel="0" collapsed="false">
      <c r="A611" s="44" t="n">
        <v>36740</v>
      </c>
      <c r="B611" s="11" t="n">
        <v>36739</v>
      </c>
      <c r="C611" s="30" t="s">
        <v>26</v>
      </c>
      <c r="D611" s="30" t="s">
        <v>24</v>
      </c>
      <c r="F611" s="30" t="s">
        <v>57</v>
      </c>
      <c r="G611" s="45" t="n">
        <v>-10000</v>
      </c>
      <c r="H611" s="45" t="n">
        <v>-10000</v>
      </c>
      <c r="I611" s="46" t="n">
        <v>0</v>
      </c>
      <c r="J611" s="47" t="n">
        <f aca="false">IF(H611&gt;0,((H611*I611)*-1),((H611*I611)*-1))</f>
        <v>0</v>
      </c>
      <c r="K611" s="48" t="n">
        <v>36739</v>
      </c>
      <c r="L611" s="35" t="n">
        <v>353819</v>
      </c>
    </row>
    <row r="612" customFormat="false" ht="15.75" hidden="false" customHeight="false" outlineLevel="0" collapsed="false">
      <c r="A612" s="44" t="n">
        <v>36740</v>
      </c>
      <c r="B612" s="11" t="n">
        <v>36739</v>
      </c>
      <c r="C612" s="30" t="s">
        <v>26</v>
      </c>
      <c r="D612" s="30" t="s">
        <v>24</v>
      </c>
      <c r="F612" s="30" t="s">
        <v>57</v>
      </c>
      <c r="G612" s="45" t="n">
        <v>-12967</v>
      </c>
      <c r="H612" s="45" t="n">
        <v>-12967</v>
      </c>
      <c r="I612" s="46" t="n">
        <v>0</v>
      </c>
      <c r="J612" s="47" t="n">
        <f aca="false">IF(H612&gt;0,((H612*I612)*-1),((H612*I612)*-1))</f>
        <v>0</v>
      </c>
      <c r="K612" s="48" t="n">
        <v>36739</v>
      </c>
      <c r="L612" s="35" t="n">
        <v>353820</v>
      </c>
    </row>
    <row r="613" customFormat="false" ht="15.75" hidden="false" customHeight="false" outlineLevel="0" collapsed="false">
      <c r="A613" s="44" t="n">
        <v>36741</v>
      </c>
      <c r="B613" s="11" t="n">
        <v>36739</v>
      </c>
      <c r="C613" s="30" t="s">
        <v>26</v>
      </c>
      <c r="D613" s="30" t="s">
        <v>24</v>
      </c>
      <c r="F613" s="30" t="s">
        <v>57</v>
      </c>
      <c r="G613" s="45" t="n">
        <v>-10000</v>
      </c>
      <c r="H613" s="45" t="n">
        <v>-10000</v>
      </c>
      <c r="I613" s="46" t="n">
        <v>0</v>
      </c>
      <c r="J613" s="47" t="n">
        <f aca="false">IF(H613&gt;0,((H613*I613)*-1),((H613*I613)*-1))</f>
        <v>0</v>
      </c>
      <c r="K613" s="48" t="n">
        <v>36739</v>
      </c>
      <c r="L613" s="35" t="n">
        <v>355336</v>
      </c>
    </row>
    <row r="614" customFormat="false" ht="15.75" hidden="false" customHeight="false" outlineLevel="0" collapsed="false">
      <c r="A614" s="44" t="n">
        <v>36741</v>
      </c>
      <c r="B614" s="11" t="n">
        <v>36739</v>
      </c>
      <c r="C614" s="30" t="s">
        <v>26</v>
      </c>
      <c r="D614" s="30" t="s">
        <v>24</v>
      </c>
      <c r="F614" s="30" t="s">
        <v>57</v>
      </c>
      <c r="G614" s="45" t="n">
        <v>-10000</v>
      </c>
      <c r="H614" s="45" t="n">
        <v>-10000</v>
      </c>
      <c r="I614" s="46" t="n">
        <v>0</v>
      </c>
      <c r="J614" s="47" t="n">
        <f aca="false">IF(H614&gt;0,((H614*I614)*-1),((H614*I614)*-1))</f>
        <v>0</v>
      </c>
      <c r="K614" s="48" t="n">
        <v>36739</v>
      </c>
      <c r="L614" s="35" t="n">
        <v>355338</v>
      </c>
    </row>
    <row r="615" customFormat="false" ht="15.75" hidden="false" customHeight="false" outlineLevel="0" collapsed="false">
      <c r="A615" s="44" t="n">
        <v>36741</v>
      </c>
      <c r="B615" s="11" t="n">
        <v>36739</v>
      </c>
      <c r="C615" s="30" t="s">
        <v>26</v>
      </c>
      <c r="D615" s="30" t="s">
        <v>24</v>
      </c>
      <c r="F615" s="30" t="s">
        <v>57</v>
      </c>
      <c r="G615" s="45" t="n">
        <v>-2745</v>
      </c>
      <c r="H615" s="45" t="n">
        <v>-2745</v>
      </c>
      <c r="I615" s="46" t="n">
        <v>0</v>
      </c>
      <c r="J615" s="47" t="n">
        <f aca="false">IF(H615&gt;0,((H615*I615)*-1),((H615*I615)*-1))</f>
        <v>0</v>
      </c>
      <c r="K615" s="48" t="n">
        <v>36739</v>
      </c>
      <c r="L615" s="35" t="n">
        <v>355340</v>
      </c>
    </row>
    <row r="616" customFormat="false" ht="15.75" hidden="false" customHeight="false" outlineLevel="0" collapsed="false">
      <c r="A616" s="44" t="n">
        <v>36742</v>
      </c>
      <c r="B616" s="11" t="n">
        <v>36739</v>
      </c>
      <c r="C616" s="30" t="s">
        <v>26</v>
      </c>
      <c r="D616" s="30" t="s">
        <v>24</v>
      </c>
      <c r="F616" s="30" t="s">
        <v>57</v>
      </c>
      <c r="G616" s="45" t="n">
        <v>-30000</v>
      </c>
      <c r="H616" s="45" t="n">
        <v>-30000</v>
      </c>
      <c r="I616" s="46" t="n">
        <v>0</v>
      </c>
      <c r="J616" s="47" t="n">
        <f aca="false">IF(H616&gt;0,((H616*I616)*-1),((H616*I616)*-1))</f>
        <v>0</v>
      </c>
      <c r="K616" s="48" t="n">
        <v>36739</v>
      </c>
      <c r="L616" s="35" t="n">
        <v>356729</v>
      </c>
    </row>
    <row r="617" customFormat="false" ht="15.75" hidden="false" customHeight="false" outlineLevel="0" collapsed="false">
      <c r="A617" s="44" t="n">
        <v>36742</v>
      </c>
      <c r="B617" s="11" t="n">
        <v>36739</v>
      </c>
      <c r="C617" s="30" t="s">
        <v>26</v>
      </c>
      <c r="D617" s="30" t="s">
        <v>24</v>
      </c>
      <c r="F617" s="30" t="s">
        <v>57</v>
      </c>
      <c r="G617" s="45" t="n">
        <v>-30000</v>
      </c>
      <c r="H617" s="45" t="n">
        <v>-30000</v>
      </c>
      <c r="I617" s="46" t="n">
        <v>0</v>
      </c>
      <c r="J617" s="47" t="n">
        <f aca="false">IF(H617&gt;0,((H617*I617)*-1),((H617*I617)*-1))</f>
        <v>0</v>
      </c>
      <c r="K617" s="48" t="n">
        <v>36739</v>
      </c>
      <c r="L617" s="35" t="n">
        <v>356731</v>
      </c>
    </row>
    <row r="618" customFormat="false" ht="15.75" hidden="false" customHeight="false" outlineLevel="0" collapsed="false">
      <c r="A618" s="44" t="n">
        <v>36742</v>
      </c>
      <c r="B618" s="11" t="n">
        <v>36739</v>
      </c>
      <c r="C618" s="30" t="s">
        <v>26</v>
      </c>
      <c r="D618" s="30" t="s">
        <v>24</v>
      </c>
      <c r="F618" s="30" t="s">
        <v>57</v>
      </c>
      <c r="G618" s="45" t="n">
        <v>-30000</v>
      </c>
      <c r="H618" s="45" t="n">
        <v>-30000</v>
      </c>
      <c r="I618" s="46" t="n">
        <v>0</v>
      </c>
      <c r="J618" s="47" t="n">
        <f aca="false">IF(H618&gt;0,((H618*I618)*-1),((H618*I618)*-1))</f>
        <v>0</v>
      </c>
      <c r="K618" s="48" t="n">
        <v>36739</v>
      </c>
      <c r="L618" s="35" t="n">
        <v>356732</v>
      </c>
    </row>
    <row r="619" customFormat="false" ht="15.75" hidden="false" customHeight="false" outlineLevel="0" collapsed="false">
      <c r="A619" s="44" t="n">
        <v>36742</v>
      </c>
      <c r="B619" s="11" t="n">
        <v>36739</v>
      </c>
      <c r="C619" s="30" t="s">
        <v>26</v>
      </c>
      <c r="D619" s="30" t="s">
        <v>24</v>
      </c>
      <c r="F619" s="30" t="s">
        <v>57</v>
      </c>
      <c r="G619" s="45" t="n">
        <v>-30000</v>
      </c>
      <c r="H619" s="45" t="n">
        <v>-30000</v>
      </c>
      <c r="I619" s="46" t="n">
        <v>0</v>
      </c>
      <c r="J619" s="47" t="n">
        <f aca="false">IF(H619&gt;0,((H619*I619)*-1),((H619*I619)*-1))</f>
        <v>0</v>
      </c>
      <c r="K619" s="48" t="n">
        <v>36739</v>
      </c>
      <c r="L619" s="35" t="n">
        <v>356733</v>
      </c>
    </row>
    <row r="620" customFormat="false" ht="15.75" hidden="false" customHeight="false" outlineLevel="0" collapsed="false">
      <c r="A620" s="44" t="n">
        <v>36742</v>
      </c>
      <c r="B620" s="11" t="n">
        <v>36739</v>
      </c>
      <c r="C620" s="30" t="s">
        <v>26</v>
      </c>
      <c r="D620" s="30" t="s">
        <v>24</v>
      </c>
      <c r="F620" s="30" t="s">
        <v>57</v>
      </c>
      <c r="G620" s="45" t="n">
        <v>-30000</v>
      </c>
      <c r="H620" s="45" t="n">
        <v>-30000</v>
      </c>
      <c r="I620" s="46" t="n">
        <v>0</v>
      </c>
      <c r="J620" s="47" t="n">
        <f aca="false">IF(H620&gt;0,((H620*I620)*-1),((H620*I620)*-1))</f>
        <v>0</v>
      </c>
      <c r="K620" s="48" t="n">
        <v>36739</v>
      </c>
      <c r="L620" s="35" t="n">
        <v>356734</v>
      </c>
    </row>
    <row r="621" customFormat="false" ht="15.75" hidden="false" customHeight="false" outlineLevel="0" collapsed="false">
      <c r="A621" s="44" t="n">
        <v>36745</v>
      </c>
      <c r="B621" s="11" t="n">
        <v>36739</v>
      </c>
      <c r="C621" s="30" t="s">
        <v>26</v>
      </c>
      <c r="D621" s="30" t="s">
        <v>24</v>
      </c>
      <c r="F621" s="30" t="s">
        <v>57</v>
      </c>
      <c r="G621" s="45" t="n">
        <v>-10000</v>
      </c>
      <c r="H621" s="45" t="n">
        <v>-10000</v>
      </c>
      <c r="I621" s="46" t="n">
        <v>0</v>
      </c>
      <c r="J621" s="47" t="n">
        <f aca="false">IF(H621&gt;0,((H621*I621)*-1),((H621*I621)*-1))</f>
        <v>0</v>
      </c>
      <c r="K621" s="48" t="n">
        <v>36739</v>
      </c>
      <c r="L621" s="35" t="n">
        <v>358129</v>
      </c>
    </row>
    <row r="622" customFormat="false" ht="15.75" hidden="false" customHeight="false" outlineLevel="0" collapsed="false">
      <c r="A622" s="44" t="n">
        <v>36745</v>
      </c>
      <c r="B622" s="11" t="n">
        <v>36739</v>
      </c>
      <c r="C622" s="30" t="s">
        <v>26</v>
      </c>
      <c r="D622" s="30" t="s">
        <v>24</v>
      </c>
      <c r="F622" s="30" t="s">
        <v>57</v>
      </c>
      <c r="G622" s="45" t="n">
        <v>-10000</v>
      </c>
      <c r="H622" s="45" t="n">
        <v>-10000</v>
      </c>
      <c r="I622" s="46" t="n">
        <v>0</v>
      </c>
      <c r="J622" s="47" t="n">
        <f aca="false">IF(H622&gt;0,((H622*I622)*-1),((H622*I622)*-1))</f>
        <v>0</v>
      </c>
      <c r="K622" s="48" t="n">
        <v>36739</v>
      </c>
      <c r="L622" s="35" t="n">
        <v>358131</v>
      </c>
    </row>
    <row r="623" customFormat="false" ht="15.75" hidden="false" customHeight="false" outlineLevel="0" collapsed="false">
      <c r="A623" s="44" t="n">
        <v>36748</v>
      </c>
      <c r="B623" s="11" t="n">
        <v>36739</v>
      </c>
      <c r="C623" s="30" t="s">
        <v>26</v>
      </c>
      <c r="D623" s="30" t="s">
        <v>24</v>
      </c>
      <c r="F623" s="30" t="s">
        <v>57</v>
      </c>
      <c r="G623" s="45" t="n">
        <v>-2000</v>
      </c>
      <c r="H623" s="45" t="n">
        <v>-2000</v>
      </c>
      <c r="I623" s="46" t="n">
        <v>0</v>
      </c>
      <c r="J623" s="47" t="n">
        <f aca="false">IF(H623&gt;0,((H623*I623)*-1),((H623*I623)*-1))</f>
        <v>0</v>
      </c>
      <c r="K623" s="48" t="n">
        <v>36739</v>
      </c>
      <c r="L623" s="35" t="n">
        <v>363469</v>
      </c>
    </row>
    <row r="624" customFormat="false" ht="15.75" hidden="false" customHeight="false" outlineLevel="0" collapsed="false">
      <c r="A624" s="44" t="n">
        <v>36748</v>
      </c>
      <c r="B624" s="11" t="n">
        <v>36739</v>
      </c>
      <c r="C624" s="30" t="s">
        <v>26</v>
      </c>
      <c r="D624" s="30" t="s">
        <v>24</v>
      </c>
      <c r="F624" s="30" t="s">
        <v>57</v>
      </c>
      <c r="G624" s="45" t="n">
        <v>-3000</v>
      </c>
      <c r="H624" s="45" t="n">
        <v>-3000</v>
      </c>
      <c r="I624" s="46" t="n">
        <v>0</v>
      </c>
      <c r="J624" s="47" t="n">
        <f aca="false">IF(H624&gt;0,((H624*I624)*-1),((H624*I624)*-1))</f>
        <v>0</v>
      </c>
      <c r="K624" s="48" t="n">
        <v>36739</v>
      </c>
      <c r="L624" s="35" t="n">
        <v>363473</v>
      </c>
    </row>
    <row r="625" customFormat="false" ht="15.75" hidden="false" customHeight="false" outlineLevel="0" collapsed="false">
      <c r="A625" s="44" t="n">
        <v>36753</v>
      </c>
      <c r="B625" s="11" t="n">
        <v>36739</v>
      </c>
      <c r="C625" s="30" t="s">
        <v>26</v>
      </c>
      <c r="D625" s="30" t="s">
        <v>24</v>
      </c>
      <c r="F625" s="30" t="s">
        <v>57</v>
      </c>
      <c r="G625" s="45" t="n">
        <v>-9155</v>
      </c>
      <c r="H625" s="45" t="n">
        <v>-9155</v>
      </c>
      <c r="I625" s="46" t="n">
        <v>0</v>
      </c>
      <c r="J625" s="47" t="n">
        <f aca="false">IF(H625&gt;0,((H625*I625)*-1),((H625*I625)*-1))</f>
        <v>0</v>
      </c>
      <c r="K625" s="48" t="n">
        <v>36739</v>
      </c>
      <c r="L625" s="35" t="n">
        <v>366357</v>
      </c>
    </row>
    <row r="626" customFormat="false" ht="15.75" hidden="false" customHeight="false" outlineLevel="0" collapsed="false">
      <c r="A626" s="44" t="n">
        <v>36755</v>
      </c>
      <c r="B626" s="11" t="n">
        <v>36739</v>
      </c>
      <c r="C626" s="30" t="s">
        <v>26</v>
      </c>
      <c r="D626" s="30" t="s">
        <v>24</v>
      </c>
      <c r="F626" s="30" t="s">
        <v>57</v>
      </c>
      <c r="G626" s="45" t="n">
        <v>-10000</v>
      </c>
      <c r="H626" s="45" t="n">
        <v>-10000</v>
      </c>
      <c r="I626" s="46" t="n">
        <v>0</v>
      </c>
      <c r="J626" s="47" t="n">
        <f aca="false">IF(H626&gt;0,((H626*I626)*-1),((H626*I626)*-1))</f>
        <v>0</v>
      </c>
      <c r="K626" s="48" t="n">
        <v>36739</v>
      </c>
      <c r="L626" s="35" t="n">
        <v>369387</v>
      </c>
    </row>
    <row r="627" customFormat="false" ht="15.75" hidden="false" customHeight="false" outlineLevel="0" collapsed="false">
      <c r="A627" s="44" t="n">
        <v>36755</v>
      </c>
      <c r="B627" s="11" t="n">
        <v>36739</v>
      </c>
      <c r="C627" s="30" t="s">
        <v>26</v>
      </c>
      <c r="D627" s="30" t="s">
        <v>24</v>
      </c>
      <c r="F627" s="30" t="s">
        <v>57</v>
      </c>
      <c r="G627" s="45" t="n">
        <v>-10000</v>
      </c>
      <c r="H627" s="45" t="n">
        <v>-10000</v>
      </c>
      <c r="I627" s="46" t="n">
        <v>0</v>
      </c>
      <c r="J627" s="47" t="n">
        <f aca="false">IF(H627&gt;0,((H627*I627)*-1),((H627*I627)*-1))</f>
        <v>0</v>
      </c>
      <c r="K627" s="48" t="n">
        <v>36739</v>
      </c>
      <c r="L627" s="35" t="n">
        <v>369389</v>
      </c>
    </row>
    <row r="628" customFormat="false" ht="15.75" hidden="false" customHeight="false" outlineLevel="0" collapsed="false">
      <c r="A628" s="44" t="n">
        <v>36755</v>
      </c>
      <c r="B628" s="11" t="n">
        <v>36739</v>
      </c>
      <c r="C628" s="30" t="s">
        <v>26</v>
      </c>
      <c r="D628" s="30" t="s">
        <v>24</v>
      </c>
      <c r="F628" s="30" t="s">
        <v>57</v>
      </c>
      <c r="G628" s="45" t="n">
        <v>-5000</v>
      </c>
      <c r="H628" s="45" t="n">
        <v>-5000</v>
      </c>
      <c r="I628" s="46" t="n">
        <v>0</v>
      </c>
      <c r="J628" s="47" t="n">
        <f aca="false">IF(H628&gt;0,((H628*I628)*-1),((H628*I628)*-1))</f>
        <v>0</v>
      </c>
      <c r="K628" s="48" t="n">
        <v>36739</v>
      </c>
      <c r="L628" s="35" t="n">
        <v>369390</v>
      </c>
    </row>
    <row r="629" customFormat="false" ht="15.75" hidden="false" customHeight="false" outlineLevel="0" collapsed="false">
      <c r="A629" s="44" t="n">
        <v>36756</v>
      </c>
      <c r="B629" s="11" t="n">
        <v>36739</v>
      </c>
      <c r="C629" s="30" t="s">
        <v>26</v>
      </c>
      <c r="D629" s="30" t="s">
        <v>24</v>
      </c>
      <c r="F629" s="30" t="s">
        <v>57</v>
      </c>
      <c r="G629" s="45" t="n">
        <v>-30000</v>
      </c>
      <c r="H629" s="45" t="n">
        <v>-30000</v>
      </c>
      <c r="I629" s="46" t="n">
        <v>0</v>
      </c>
      <c r="J629" s="47" t="n">
        <f aca="false">IF(H629&gt;0,((H629*I629)*-1),((H629*I629)*-1))</f>
        <v>0</v>
      </c>
      <c r="K629" s="48" t="n">
        <v>36739</v>
      </c>
      <c r="L629" s="35" t="n">
        <v>370808</v>
      </c>
    </row>
    <row r="630" customFormat="false" ht="15.75" hidden="false" customHeight="false" outlineLevel="0" collapsed="false">
      <c r="A630" s="44" t="n">
        <v>36757</v>
      </c>
      <c r="B630" s="11" t="n">
        <v>36739</v>
      </c>
      <c r="C630" s="30" t="s">
        <v>26</v>
      </c>
      <c r="D630" s="30" t="s">
        <v>24</v>
      </c>
      <c r="F630" s="30" t="s">
        <v>57</v>
      </c>
      <c r="G630" s="45" t="n">
        <v>-30000</v>
      </c>
      <c r="H630" s="45" t="n">
        <v>-30000</v>
      </c>
      <c r="I630" s="46" t="n">
        <v>0</v>
      </c>
      <c r="J630" s="47" t="n">
        <f aca="false">IF(H630&gt;0,((H630*I630)*-1),((H630*I630)*-1))</f>
        <v>0</v>
      </c>
      <c r="K630" s="48" t="n">
        <v>36739</v>
      </c>
      <c r="L630" s="35" t="n">
        <v>370810</v>
      </c>
    </row>
    <row r="631" customFormat="false" ht="15.75" hidden="false" customHeight="false" outlineLevel="0" collapsed="false">
      <c r="A631" s="44" t="n">
        <v>36760</v>
      </c>
      <c r="B631" s="11" t="n">
        <v>36739</v>
      </c>
      <c r="C631" s="30" t="s">
        <v>26</v>
      </c>
      <c r="D631" s="30" t="s">
        <v>24</v>
      </c>
      <c r="F631" s="30" t="s">
        <v>57</v>
      </c>
      <c r="G631" s="45" t="n">
        <v>-6104</v>
      </c>
      <c r="H631" s="45" t="n">
        <v>-6104</v>
      </c>
      <c r="I631" s="46" t="n">
        <v>0</v>
      </c>
      <c r="J631" s="47" t="n">
        <f aca="false">IF(H631&gt;0,((H631*I631)*-1),((H631*I631)*-1))</f>
        <v>0</v>
      </c>
      <c r="K631" s="48" t="n">
        <v>36739</v>
      </c>
      <c r="L631" s="35" t="n">
        <v>373986</v>
      </c>
    </row>
    <row r="632" customFormat="false" ht="15.75" hidden="false" customHeight="false" outlineLevel="0" collapsed="false">
      <c r="A632" s="44" t="n">
        <v>36763</v>
      </c>
      <c r="B632" s="11" t="n">
        <v>36739</v>
      </c>
      <c r="C632" s="30" t="s">
        <v>26</v>
      </c>
      <c r="D632" s="30" t="s">
        <v>24</v>
      </c>
      <c r="F632" s="30" t="s">
        <v>57</v>
      </c>
      <c r="G632" s="45" t="n">
        <v>30000</v>
      </c>
      <c r="H632" s="45" t="n">
        <v>30000</v>
      </c>
      <c r="I632" s="46" t="n">
        <v>0</v>
      </c>
      <c r="J632" s="47" t="n">
        <f aca="false">IF(H632&gt;0,((H632*I632)*-1),((H632*I632)*-1))</f>
        <v>-0</v>
      </c>
      <c r="K632" s="48" t="n">
        <v>36739</v>
      </c>
      <c r="L632" s="35" t="n">
        <v>378844</v>
      </c>
    </row>
    <row r="633" customFormat="false" ht="15.75" hidden="false" customHeight="false" outlineLevel="0" collapsed="false">
      <c r="A633" s="29" t="n">
        <v>36630</v>
      </c>
      <c r="B633" s="11" t="n">
        <v>36739</v>
      </c>
      <c r="C633" s="30" t="s">
        <v>26</v>
      </c>
      <c r="D633" s="30" t="s">
        <v>24</v>
      </c>
      <c r="F633" s="30" t="s">
        <v>57</v>
      </c>
      <c r="G633" s="45" t="n">
        <v>-4921</v>
      </c>
      <c r="H633" s="45" t="n">
        <v>-152551</v>
      </c>
      <c r="I633" s="33" t="n">
        <v>0</v>
      </c>
      <c r="J633" s="34" t="n">
        <f aca="false">IF(H633&gt;0,((H633*I633)*-1),((H633*I633)*-1))</f>
        <v>0</v>
      </c>
      <c r="K633" s="48" t="n">
        <v>36739</v>
      </c>
      <c r="L633" s="35" t="n">
        <v>244546</v>
      </c>
    </row>
    <row r="634" customFormat="false" ht="15.75" hidden="false" customHeight="false" outlineLevel="0" collapsed="false">
      <c r="A634" s="29" t="n">
        <v>36729</v>
      </c>
      <c r="B634" s="11" t="n">
        <v>36739</v>
      </c>
      <c r="C634" s="30" t="s">
        <v>26</v>
      </c>
      <c r="D634" s="30" t="s">
        <v>24</v>
      </c>
      <c r="F634" s="30" t="s">
        <v>57</v>
      </c>
      <c r="G634" s="45" t="n">
        <v>-7620</v>
      </c>
      <c r="H634" s="45" t="n">
        <v>-236220</v>
      </c>
      <c r="I634" s="33" t="n">
        <v>0</v>
      </c>
      <c r="J634" s="34" t="n">
        <f aca="false">IF(H634&gt;0,((H634*I634)*-1),((H634*I634)*-1))</f>
        <v>0</v>
      </c>
      <c r="K634" s="48" t="n">
        <v>36739</v>
      </c>
      <c r="L634" s="35" t="n">
        <v>233096</v>
      </c>
    </row>
    <row r="635" customFormat="false" ht="15.75" hidden="false" customHeight="false" outlineLevel="0" collapsed="false">
      <c r="A635" s="29" t="n">
        <v>36734</v>
      </c>
      <c r="B635" s="11" t="n">
        <v>36739</v>
      </c>
      <c r="C635" s="30" t="s">
        <v>26</v>
      </c>
      <c r="D635" s="30" t="s">
        <v>24</v>
      </c>
      <c r="F635" s="30" t="s">
        <v>57</v>
      </c>
      <c r="G635" s="45" t="n">
        <v>-49347</v>
      </c>
      <c r="H635" s="45" t="n">
        <v>-1529757</v>
      </c>
      <c r="I635" s="33" t="n">
        <v>0</v>
      </c>
      <c r="J635" s="34" t="n">
        <f aca="false">IF(H635&gt;0,((H635*I635)*-1),((H635*I635)*-1))</f>
        <v>0</v>
      </c>
      <c r="K635" s="48" t="n">
        <v>36739</v>
      </c>
      <c r="L635" s="35" t="n">
        <v>346941</v>
      </c>
    </row>
    <row r="636" customFormat="false" ht="15.75" hidden="false" customHeight="false" outlineLevel="0" collapsed="false">
      <c r="A636" s="44" t="n">
        <v>36760</v>
      </c>
      <c r="B636" s="11" t="n">
        <v>36739</v>
      </c>
      <c r="C636" s="30" t="s">
        <v>26</v>
      </c>
      <c r="D636" s="30" t="s">
        <v>19</v>
      </c>
      <c r="F636" s="30" t="s">
        <v>58</v>
      </c>
      <c r="G636" s="45" t="n">
        <v>10000</v>
      </c>
      <c r="H636" s="45" t="n">
        <v>10000</v>
      </c>
      <c r="I636" s="46" t="n">
        <v>0</v>
      </c>
      <c r="J636" s="47" t="n">
        <f aca="false">IF(H636&gt;0,((H636*I636)*-1),((H636*I636)*-1))</f>
        <v>-0</v>
      </c>
      <c r="K636" s="48" t="n">
        <v>36739</v>
      </c>
      <c r="L636" s="35" t="n">
        <v>373987</v>
      </c>
    </row>
    <row r="637" customFormat="false" ht="15.75" hidden="false" customHeight="false" outlineLevel="0" collapsed="false">
      <c r="A637" s="44" t="n">
        <v>36760</v>
      </c>
      <c r="B637" s="11" t="n">
        <v>36739</v>
      </c>
      <c r="C637" s="30" t="s">
        <v>26</v>
      </c>
      <c r="D637" s="30" t="s">
        <v>19</v>
      </c>
      <c r="F637" s="30" t="s">
        <v>58</v>
      </c>
      <c r="G637" s="45" t="n">
        <v>1753</v>
      </c>
      <c r="H637" s="45" t="n">
        <v>1753</v>
      </c>
      <c r="I637" s="46" t="n">
        <v>0</v>
      </c>
      <c r="J637" s="47" t="n">
        <f aca="false">IF(H637&gt;0,((H637*I637)*-1),((H637*I637)*-1))</f>
        <v>-0</v>
      </c>
      <c r="K637" s="48" t="n">
        <v>36739</v>
      </c>
      <c r="L637" s="35" t="n">
        <v>373989</v>
      </c>
    </row>
    <row r="638" customFormat="false" ht="15.75" hidden="false" customHeight="false" outlineLevel="0" collapsed="false">
      <c r="A638" s="44" t="n">
        <v>36760</v>
      </c>
      <c r="B638" s="11" t="n">
        <v>36739</v>
      </c>
      <c r="C638" s="30" t="s">
        <v>26</v>
      </c>
      <c r="D638" s="30" t="s">
        <v>19</v>
      </c>
      <c r="F638" s="30" t="s">
        <v>58</v>
      </c>
      <c r="G638" s="45" t="n">
        <v>16000</v>
      </c>
      <c r="H638" s="45" t="n">
        <v>16000</v>
      </c>
      <c r="I638" s="46" t="n">
        <v>0</v>
      </c>
      <c r="J638" s="47" t="n">
        <f aca="false">IF(H638&gt;0,((H638*I638)*-1),((H638*I638)*-1))</f>
        <v>-0</v>
      </c>
      <c r="K638" s="48" t="n">
        <v>36739</v>
      </c>
      <c r="L638" s="35" t="n">
        <v>373990</v>
      </c>
    </row>
    <row r="639" customFormat="false" ht="15.75" hidden="false" customHeight="false" outlineLevel="0" collapsed="false">
      <c r="A639" s="44" t="n">
        <v>36761</v>
      </c>
      <c r="B639" s="11" t="n">
        <v>36739</v>
      </c>
      <c r="C639" s="30" t="s">
        <v>26</v>
      </c>
      <c r="D639" s="30" t="s">
        <v>19</v>
      </c>
      <c r="F639" s="30" t="s">
        <v>58</v>
      </c>
      <c r="G639" s="45" t="n">
        <v>35000</v>
      </c>
      <c r="H639" s="45" t="n">
        <v>35000</v>
      </c>
      <c r="I639" s="46" t="n">
        <v>0</v>
      </c>
      <c r="J639" s="47" t="n">
        <f aca="false">IF(H639&gt;0,((H639*I639)*-1),((H639*I639)*-1))</f>
        <v>-0</v>
      </c>
      <c r="K639" s="48" t="n">
        <v>36739</v>
      </c>
      <c r="L639" s="35" t="n">
        <v>375507</v>
      </c>
    </row>
    <row r="640" customFormat="false" ht="15.75" hidden="false" customHeight="false" outlineLevel="0" collapsed="false">
      <c r="A640" s="44" t="n">
        <v>36762</v>
      </c>
      <c r="B640" s="11" t="n">
        <v>36739</v>
      </c>
      <c r="C640" s="30" t="s">
        <v>26</v>
      </c>
      <c r="D640" s="30" t="s">
        <v>19</v>
      </c>
      <c r="F640" s="30" t="s">
        <v>58</v>
      </c>
      <c r="G640" s="45" t="n">
        <v>5000</v>
      </c>
      <c r="H640" s="45" t="n">
        <v>5000</v>
      </c>
      <c r="I640" s="46" t="n">
        <v>0</v>
      </c>
      <c r="J640" s="47" t="n">
        <f aca="false">IF(H640&gt;0,((H640*I640)*-1),((H640*I640)*-1))</f>
        <v>-0</v>
      </c>
      <c r="K640" s="48" t="n">
        <v>36739</v>
      </c>
      <c r="L640" s="35" t="n">
        <v>377256</v>
      </c>
    </row>
    <row r="641" customFormat="false" ht="15.75" hidden="false" customHeight="false" outlineLevel="0" collapsed="false">
      <c r="A641" s="44" t="n">
        <v>36763</v>
      </c>
      <c r="B641" s="11" t="n">
        <v>36739</v>
      </c>
      <c r="C641" s="30" t="s">
        <v>26</v>
      </c>
      <c r="D641" s="30" t="s">
        <v>19</v>
      </c>
      <c r="F641" s="30" t="s">
        <v>58</v>
      </c>
      <c r="G641" s="45" t="n">
        <v>-5000</v>
      </c>
      <c r="H641" s="45" t="n">
        <v>-5000</v>
      </c>
      <c r="I641" s="46" t="n">
        <v>0</v>
      </c>
      <c r="J641" s="47" t="n">
        <f aca="false">IF(H641&gt;0,((H641*I641)*-1),((H641*I641)*-1))</f>
        <v>0</v>
      </c>
      <c r="K641" s="48" t="n">
        <v>36739</v>
      </c>
      <c r="L641" s="35" t="n">
        <v>378810</v>
      </c>
    </row>
    <row r="642" customFormat="false" ht="15.75" hidden="false" customHeight="false" outlineLevel="0" collapsed="false">
      <c r="A642" s="44" t="n">
        <v>36766</v>
      </c>
      <c r="B642" s="11" t="n">
        <v>36739</v>
      </c>
      <c r="C642" s="30" t="s">
        <v>26</v>
      </c>
      <c r="D642" s="30" t="s">
        <v>19</v>
      </c>
      <c r="F642" s="30" t="s">
        <v>58</v>
      </c>
      <c r="G642" s="45" t="n">
        <v>1500</v>
      </c>
      <c r="H642" s="45" t="n">
        <v>1500</v>
      </c>
      <c r="I642" s="46" t="n">
        <v>0</v>
      </c>
      <c r="J642" s="47" t="n">
        <f aca="false">IF(H642&gt;0,((H642*I642)*-1),((H642*I642)*-1))</f>
        <v>-0</v>
      </c>
      <c r="K642" s="48" t="n">
        <v>36739</v>
      </c>
      <c r="L642" s="35" t="n">
        <v>382764</v>
      </c>
    </row>
    <row r="643" customFormat="false" ht="15.75" hidden="false" customHeight="false" outlineLevel="0" collapsed="false">
      <c r="A643" s="44" t="n">
        <v>36766</v>
      </c>
      <c r="B643" s="11" t="n">
        <v>36739</v>
      </c>
      <c r="C643" s="30" t="s">
        <v>26</v>
      </c>
      <c r="D643" s="30" t="s">
        <v>19</v>
      </c>
      <c r="F643" s="30" t="s">
        <v>58</v>
      </c>
      <c r="G643" s="45" t="n">
        <v>5000</v>
      </c>
      <c r="H643" s="45" t="n">
        <v>5000</v>
      </c>
      <c r="I643" s="46" t="n">
        <v>0</v>
      </c>
      <c r="J643" s="47" t="n">
        <f aca="false">IF(H643&gt;0,((H643*I643)*-1),((H643*I643)*-1))</f>
        <v>-0</v>
      </c>
      <c r="K643" s="48" t="n">
        <v>36739</v>
      </c>
      <c r="L643" s="35" t="n">
        <v>382767</v>
      </c>
    </row>
    <row r="644" customFormat="false" ht="15.75" hidden="false" customHeight="false" outlineLevel="0" collapsed="false">
      <c r="A644" s="44" t="n">
        <v>36769</v>
      </c>
      <c r="B644" s="11" t="n">
        <v>36739</v>
      </c>
      <c r="C644" s="30" t="s">
        <v>26</v>
      </c>
      <c r="D644" s="30" t="s">
        <v>19</v>
      </c>
      <c r="F644" s="30" t="s">
        <v>58</v>
      </c>
      <c r="G644" s="45" t="n">
        <v>15000</v>
      </c>
      <c r="H644" s="45" t="n">
        <v>15000</v>
      </c>
      <c r="I644" s="46" t="n">
        <v>0</v>
      </c>
      <c r="J644" s="47" t="n">
        <f aca="false">IF(H644&gt;0,((H644*I644)*-1),((H644*I644)*-1))</f>
        <v>-0</v>
      </c>
      <c r="K644" s="48" t="n">
        <v>36739</v>
      </c>
      <c r="L644" s="35" t="n">
        <v>386209</v>
      </c>
    </row>
    <row r="645" customFormat="false" ht="15.75" hidden="false" customHeight="false" outlineLevel="0" collapsed="false">
      <c r="A645" s="29" t="n">
        <v>36704</v>
      </c>
      <c r="B645" s="11" t="n">
        <v>36739</v>
      </c>
      <c r="C645" s="30" t="s">
        <v>26</v>
      </c>
      <c r="D645" s="30" t="s">
        <v>19</v>
      </c>
      <c r="F645" s="30" t="s">
        <v>58</v>
      </c>
      <c r="G645" s="45" t="n">
        <v>12710</v>
      </c>
      <c r="H645" s="45" t="n">
        <v>394010</v>
      </c>
      <c r="I645" s="33" t="n">
        <v>0</v>
      </c>
      <c r="J645" s="34" t="n">
        <f aca="false">IF(H645&gt;0,((H645*I645)*-1),((H645*I645)*-1))</f>
        <v>-0</v>
      </c>
      <c r="K645" s="48" t="n">
        <v>36739</v>
      </c>
      <c r="L645" s="35" t="n">
        <v>314945</v>
      </c>
    </row>
    <row r="646" customFormat="false" ht="15.75" hidden="false" customHeight="false" outlineLevel="0" collapsed="false">
      <c r="A646" s="29" t="n">
        <v>36707</v>
      </c>
      <c r="B646" s="11" t="n">
        <v>36739</v>
      </c>
      <c r="C646" s="30" t="s">
        <v>26</v>
      </c>
      <c r="D646" s="30" t="s">
        <v>19</v>
      </c>
      <c r="F646" s="30" t="s">
        <v>58</v>
      </c>
      <c r="G646" s="45" t="n">
        <v>3411</v>
      </c>
      <c r="H646" s="45" t="n">
        <v>105741</v>
      </c>
      <c r="I646" s="33" t="n">
        <v>0</v>
      </c>
      <c r="J646" s="34" t="n">
        <f aca="false">IF(H646&gt;0,((H646*I646)*-1),((H646*I646)*-1))</f>
        <v>-0</v>
      </c>
      <c r="K646" s="48" t="n">
        <v>36739</v>
      </c>
      <c r="L646" s="35" t="n">
        <v>320216</v>
      </c>
    </row>
    <row r="647" customFormat="false" ht="15.75" hidden="false" customHeight="false" outlineLevel="0" collapsed="false">
      <c r="A647" s="29" t="n">
        <v>36712</v>
      </c>
      <c r="B647" s="11" t="n">
        <v>36739</v>
      </c>
      <c r="C647" s="30" t="s">
        <v>26</v>
      </c>
      <c r="D647" s="30" t="s">
        <v>19</v>
      </c>
      <c r="F647" s="30" t="s">
        <v>58</v>
      </c>
      <c r="G647" s="45" t="n">
        <v>440</v>
      </c>
      <c r="H647" s="45" t="n">
        <v>13640</v>
      </c>
      <c r="I647" s="33" t="n">
        <v>0</v>
      </c>
      <c r="J647" s="34" t="n">
        <f aca="false">IF(H647&gt;0,((H647*I647)*-1),((H647*I647)*-1))</f>
        <v>-0</v>
      </c>
      <c r="K647" s="48" t="n">
        <v>36739</v>
      </c>
      <c r="L647" s="35" t="n">
        <v>322137</v>
      </c>
    </row>
    <row r="648" customFormat="false" ht="15.75" hidden="false" customHeight="false" outlineLevel="0" collapsed="false">
      <c r="A648" s="29" t="n">
        <v>36713</v>
      </c>
      <c r="B648" s="11" t="n">
        <v>36739</v>
      </c>
      <c r="C648" s="30" t="s">
        <v>26</v>
      </c>
      <c r="D648" s="30" t="s">
        <v>19</v>
      </c>
      <c r="F648" s="30" t="s">
        <v>58</v>
      </c>
      <c r="G648" s="45" t="n">
        <v>682</v>
      </c>
      <c r="H648" s="45" t="n">
        <v>21142</v>
      </c>
      <c r="I648" s="33" t="n">
        <v>0</v>
      </c>
      <c r="J648" s="34" t="n">
        <f aca="false">IF(H648&gt;0,((H648*I648)*-1),((H648*I648)*-1))</f>
        <v>-0</v>
      </c>
      <c r="K648" s="48" t="n">
        <v>36739</v>
      </c>
      <c r="L648" s="35" t="n">
        <v>323713</v>
      </c>
    </row>
    <row r="649" customFormat="false" ht="15.75" hidden="false" customHeight="false" outlineLevel="0" collapsed="false">
      <c r="A649" s="29" t="n">
        <v>36714</v>
      </c>
      <c r="B649" s="11" t="n">
        <v>36739</v>
      </c>
      <c r="C649" s="30" t="s">
        <v>26</v>
      </c>
      <c r="D649" s="30" t="s">
        <v>19</v>
      </c>
      <c r="F649" s="30" t="s">
        <v>58</v>
      </c>
      <c r="G649" s="45" t="n">
        <v>2047</v>
      </c>
      <c r="H649" s="45" t="n">
        <v>63457</v>
      </c>
      <c r="I649" s="33" t="n">
        <v>0</v>
      </c>
      <c r="J649" s="34" t="n">
        <f aca="false">IF(H649&gt;0,((H649*I649)*-1),((H649*I649)*-1))</f>
        <v>-0</v>
      </c>
      <c r="K649" s="48" t="n">
        <v>36739</v>
      </c>
      <c r="L649" s="35" t="n">
        <v>325206</v>
      </c>
    </row>
    <row r="650" customFormat="false" ht="15.75" hidden="false" customHeight="false" outlineLevel="0" collapsed="false">
      <c r="A650" s="29" t="n">
        <v>36717</v>
      </c>
      <c r="B650" s="11" t="n">
        <v>36739</v>
      </c>
      <c r="C650" s="30" t="s">
        <v>26</v>
      </c>
      <c r="D650" s="30" t="s">
        <v>19</v>
      </c>
      <c r="F650" s="30" t="s">
        <v>58</v>
      </c>
      <c r="G650" s="45" t="n">
        <v>715</v>
      </c>
      <c r="H650" s="45" t="n">
        <v>22165</v>
      </c>
      <c r="I650" s="33" t="n">
        <v>0</v>
      </c>
      <c r="J650" s="34" t="n">
        <f aca="false">IF(H650&gt;0,((H650*I650)*-1),((H650*I650)*-1))</f>
        <v>-0</v>
      </c>
      <c r="K650" s="48" t="n">
        <v>36739</v>
      </c>
      <c r="L650" s="35" t="n">
        <v>326693</v>
      </c>
    </row>
    <row r="651" customFormat="false" ht="15.75" hidden="false" customHeight="false" outlineLevel="0" collapsed="false">
      <c r="A651" s="29" t="n">
        <v>36718</v>
      </c>
      <c r="B651" s="11" t="n">
        <v>36739</v>
      </c>
      <c r="C651" s="30" t="s">
        <v>26</v>
      </c>
      <c r="D651" s="30" t="s">
        <v>19</v>
      </c>
      <c r="F651" s="30" t="s">
        <v>58</v>
      </c>
      <c r="G651" s="45" t="n">
        <v>682</v>
      </c>
      <c r="H651" s="45" t="n">
        <v>21142</v>
      </c>
      <c r="I651" s="33" t="n">
        <v>0</v>
      </c>
      <c r="J651" s="34" t="n">
        <f aca="false">IF(H651&gt;0,((H651*I651)*-1),((H651*I651)*-1))</f>
        <v>-0</v>
      </c>
      <c r="K651" s="48" t="n">
        <v>36739</v>
      </c>
      <c r="L651" s="35" t="n">
        <v>328057</v>
      </c>
    </row>
    <row r="652" customFormat="false" ht="15.75" hidden="false" customHeight="false" outlineLevel="0" collapsed="false">
      <c r="A652" s="29" t="n">
        <v>36719</v>
      </c>
      <c r="B652" s="11" t="n">
        <v>36739</v>
      </c>
      <c r="C652" s="30" t="s">
        <v>26</v>
      </c>
      <c r="D652" s="30" t="s">
        <v>19</v>
      </c>
      <c r="F652" s="30" t="s">
        <v>58</v>
      </c>
      <c r="G652" s="45" t="n">
        <v>682</v>
      </c>
      <c r="H652" s="45" t="n">
        <v>21142</v>
      </c>
      <c r="I652" s="33" t="n">
        <v>0</v>
      </c>
      <c r="J652" s="34" t="n">
        <f aca="false">IF(H652&gt;0,((H652*I652)*-1),((H652*I652)*-1))</f>
        <v>-0</v>
      </c>
      <c r="K652" s="48" t="n">
        <v>36739</v>
      </c>
      <c r="L652" s="35" t="n">
        <v>329292</v>
      </c>
    </row>
    <row r="653" customFormat="false" ht="15.75" hidden="false" customHeight="false" outlineLevel="0" collapsed="false">
      <c r="A653" s="29" t="n">
        <v>36721</v>
      </c>
      <c r="B653" s="11" t="n">
        <v>36739</v>
      </c>
      <c r="C653" s="30" t="s">
        <v>26</v>
      </c>
      <c r="D653" s="30" t="s">
        <v>19</v>
      </c>
      <c r="F653" s="30" t="s">
        <v>58</v>
      </c>
      <c r="G653" s="45" t="n">
        <v>2047</v>
      </c>
      <c r="H653" s="45" t="n">
        <v>63457</v>
      </c>
      <c r="I653" s="33" t="n">
        <v>0</v>
      </c>
      <c r="J653" s="34" t="n">
        <f aca="false">IF(H653&gt;0,((H653*I653)*-1),((H653*I653)*-1))</f>
        <v>-0</v>
      </c>
      <c r="K653" s="48" t="n">
        <v>36739</v>
      </c>
      <c r="L653" s="35" t="n">
        <v>332055</v>
      </c>
    </row>
    <row r="654" customFormat="false" ht="15.75" hidden="false" customHeight="false" outlineLevel="0" collapsed="false">
      <c r="A654" s="29" t="n">
        <v>36732</v>
      </c>
      <c r="B654" s="11" t="n">
        <v>36739</v>
      </c>
      <c r="C654" s="30" t="s">
        <v>26</v>
      </c>
      <c r="D654" s="30" t="s">
        <v>19</v>
      </c>
      <c r="F654" s="30" t="s">
        <v>58</v>
      </c>
      <c r="G654" s="45" t="n">
        <v>323</v>
      </c>
      <c r="H654" s="45" t="n">
        <v>10013</v>
      </c>
      <c r="I654" s="33" t="n">
        <v>0</v>
      </c>
      <c r="J654" s="34" t="n">
        <f aca="false">IF(H654&gt;0,((H654*I654)*-1),((H654*I654)*-1))</f>
        <v>-0</v>
      </c>
      <c r="K654" s="48" t="n">
        <v>36739</v>
      </c>
      <c r="L654" s="35" t="n">
        <v>341977</v>
      </c>
    </row>
    <row r="655" customFormat="false" ht="15.75" hidden="false" customHeight="false" outlineLevel="0" collapsed="false">
      <c r="A655" s="29" t="n">
        <v>36732</v>
      </c>
      <c r="B655" s="11" t="n">
        <v>36739</v>
      </c>
      <c r="C655" s="30" t="s">
        <v>26</v>
      </c>
      <c r="D655" s="30" t="s">
        <v>19</v>
      </c>
      <c r="F655" s="30" t="s">
        <v>58</v>
      </c>
      <c r="G655" s="45" t="n">
        <v>521</v>
      </c>
      <c r="H655" s="45" t="n">
        <v>16151</v>
      </c>
      <c r="I655" s="33" t="n">
        <v>0</v>
      </c>
      <c r="J655" s="34" t="n">
        <f aca="false">IF(H655&gt;0,((H655*I655)*-1),((H655*I655)*-1))</f>
        <v>-0</v>
      </c>
      <c r="K655" s="48" t="n">
        <v>36739</v>
      </c>
      <c r="L655" s="35" t="n">
        <v>343484</v>
      </c>
    </row>
    <row r="656" customFormat="false" ht="15.75" hidden="false" customHeight="false" outlineLevel="0" collapsed="false">
      <c r="A656" s="29" t="n">
        <v>36733</v>
      </c>
      <c r="B656" s="11" t="n">
        <v>36739</v>
      </c>
      <c r="C656" s="30" t="s">
        <v>26</v>
      </c>
      <c r="D656" s="30" t="s">
        <v>19</v>
      </c>
      <c r="F656" s="30" t="s">
        <v>58</v>
      </c>
      <c r="G656" s="45" t="n">
        <v>521</v>
      </c>
      <c r="H656" s="45" t="n">
        <v>16151</v>
      </c>
      <c r="I656" s="33" t="n">
        <v>0</v>
      </c>
      <c r="J656" s="34" t="n">
        <f aca="false">IF(H656&gt;0,((H656*I656)*-1),((H656*I656)*-1))</f>
        <v>-0</v>
      </c>
      <c r="K656" s="48" t="n">
        <v>36739</v>
      </c>
      <c r="L656" s="35" t="n">
        <v>345126</v>
      </c>
    </row>
    <row r="657" customFormat="false" ht="15.75" hidden="false" customHeight="false" outlineLevel="0" collapsed="false">
      <c r="A657" s="29" t="n">
        <v>36734</v>
      </c>
      <c r="B657" s="11" t="n">
        <v>36739</v>
      </c>
      <c r="C657" s="30" t="s">
        <v>26</v>
      </c>
      <c r="D657" s="30" t="s">
        <v>19</v>
      </c>
      <c r="F657" s="30" t="s">
        <v>58</v>
      </c>
      <c r="G657" s="45" t="n">
        <v>521</v>
      </c>
      <c r="H657" s="45" t="n">
        <v>16151</v>
      </c>
      <c r="I657" s="33" t="n">
        <v>0</v>
      </c>
      <c r="J657" s="34" t="n">
        <f aca="false">IF(H657&gt;0,((H657*I657)*-1),((H657*I657)*-1))</f>
        <v>-0</v>
      </c>
      <c r="K657" s="48" t="n">
        <v>36739</v>
      </c>
      <c r="L657" s="35" t="n">
        <v>346910</v>
      </c>
    </row>
    <row r="658" customFormat="false" ht="15.75" hidden="false" customHeight="false" outlineLevel="0" collapsed="false">
      <c r="A658" s="29" t="n">
        <v>36738</v>
      </c>
      <c r="B658" s="11" t="n">
        <v>36739</v>
      </c>
      <c r="C658" s="30" t="s">
        <v>26</v>
      </c>
      <c r="D658" s="30" t="s">
        <v>19</v>
      </c>
      <c r="F658" s="30" t="s">
        <v>58</v>
      </c>
      <c r="G658" s="45" t="n">
        <v>1563</v>
      </c>
      <c r="H658" s="45" t="n">
        <v>48453</v>
      </c>
      <c r="I658" s="33" t="n">
        <v>0</v>
      </c>
      <c r="J658" s="34" t="n">
        <f aca="false">IF(H658&gt;0,((H658*I658)*-1),((H658*I658)*-1))</f>
        <v>-0</v>
      </c>
      <c r="K658" s="48" t="n">
        <v>36739</v>
      </c>
      <c r="L658" s="35" t="n">
        <v>340223</v>
      </c>
    </row>
    <row r="659" customFormat="false" ht="15.75" hidden="false" customHeight="false" outlineLevel="0" collapsed="false">
      <c r="A659" s="44" t="n">
        <v>36741</v>
      </c>
      <c r="B659" s="11" t="n">
        <v>36739</v>
      </c>
      <c r="C659" s="30" t="s">
        <v>26</v>
      </c>
      <c r="D659" s="30" t="s">
        <v>24</v>
      </c>
      <c r="F659" s="30" t="s">
        <v>58</v>
      </c>
      <c r="G659" s="45" t="n">
        <v>-10000</v>
      </c>
      <c r="H659" s="45" t="n">
        <v>-10000</v>
      </c>
      <c r="I659" s="46" t="n">
        <v>0</v>
      </c>
      <c r="J659" s="47" t="n">
        <f aca="false">IF(H659&gt;0,((H659*I659)*-1),((H659*I659)*-1))</f>
        <v>0</v>
      </c>
      <c r="K659" s="48" t="n">
        <v>36739</v>
      </c>
      <c r="L659" s="35" t="n">
        <v>355330</v>
      </c>
    </row>
    <row r="660" customFormat="false" ht="15.75" hidden="false" customHeight="false" outlineLevel="0" collapsed="false">
      <c r="A660" s="44" t="n">
        <v>36741</v>
      </c>
      <c r="B660" s="11" t="n">
        <v>36739</v>
      </c>
      <c r="C660" s="30" t="s">
        <v>26</v>
      </c>
      <c r="D660" s="30" t="s">
        <v>24</v>
      </c>
      <c r="F660" s="30" t="s">
        <v>58</v>
      </c>
      <c r="G660" s="45" t="n">
        <v>-10000</v>
      </c>
      <c r="H660" s="45" t="n">
        <v>-10000</v>
      </c>
      <c r="I660" s="46" t="n">
        <v>0</v>
      </c>
      <c r="J660" s="47" t="n">
        <f aca="false">IF(H660&gt;0,((H660*I660)*-1),((H660*I660)*-1))</f>
        <v>0</v>
      </c>
      <c r="K660" s="48" t="n">
        <v>36739</v>
      </c>
      <c r="L660" s="35" t="n">
        <v>355334</v>
      </c>
    </row>
    <row r="661" customFormat="false" ht="15.75" hidden="false" customHeight="false" outlineLevel="0" collapsed="false">
      <c r="A661" s="44" t="n">
        <v>36741</v>
      </c>
      <c r="B661" s="11" t="n">
        <v>36739</v>
      </c>
      <c r="C661" s="30" t="s">
        <v>26</v>
      </c>
      <c r="D661" s="30" t="s">
        <v>24</v>
      </c>
      <c r="F661" s="30" t="s">
        <v>58</v>
      </c>
      <c r="G661" s="45" t="n">
        <v>-10000</v>
      </c>
      <c r="H661" s="45" t="n">
        <v>-10000</v>
      </c>
      <c r="I661" s="46" t="n">
        <v>0</v>
      </c>
      <c r="J661" s="47" t="n">
        <f aca="false">IF(H661&gt;0,((H661*I661)*-1),((H661*I661)*-1))</f>
        <v>0</v>
      </c>
      <c r="K661" s="48" t="n">
        <v>36739</v>
      </c>
      <c r="L661" s="35" t="n">
        <v>355498</v>
      </c>
    </row>
    <row r="662" customFormat="false" ht="15.75" hidden="false" customHeight="false" outlineLevel="0" collapsed="false">
      <c r="A662" s="44" t="n">
        <v>36742</v>
      </c>
      <c r="B662" s="11" t="n">
        <v>36739</v>
      </c>
      <c r="C662" s="30" t="s">
        <v>26</v>
      </c>
      <c r="D662" s="30" t="s">
        <v>24</v>
      </c>
      <c r="F662" s="30" t="s">
        <v>58</v>
      </c>
      <c r="G662" s="45" t="n">
        <v>-30000</v>
      </c>
      <c r="H662" s="45" t="n">
        <v>-30000</v>
      </c>
      <c r="I662" s="46" t="n">
        <v>0</v>
      </c>
      <c r="J662" s="47" t="n">
        <f aca="false">IF(H662&gt;0,((H662*I662)*-1),((H662*I662)*-1))</f>
        <v>0</v>
      </c>
      <c r="K662" s="48" t="n">
        <v>36739</v>
      </c>
      <c r="L662" s="35" t="n">
        <v>356735</v>
      </c>
    </row>
    <row r="663" customFormat="false" ht="15.75" hidden="false" customHeight="false" outlineLevel="0" collapsed="false">
      <c r="A663" s="44" t="n">
        <v>36742</v>
      </c>
      <c r="B663" s="11" t="n">
        <v>36739</v>
      </c>
      <c r="C663" s="30" t="s">
        <v>26</v>
      </c>
      <c r="D663" s="30" t="s">
        <v>24</v>
      </c>
      <c r="F663" s="30" t="s">
        <v>58</v>
      </c>
      <c r="G663" s="45" t="n">
        <v>-15000</v>
      </c>
      <c r="H663" s="45" t="n">
        <v>-15000</v>
      </c>
      <c r="I663" s="46" t="n">
        <v>0</v>
      </c>
      <c r="J663" s="47" t="n">
        <f aca="false">IF(H663&gt;0,((H663*I663)*-1),((H663*I663)*-1))</f>
        <v>0</v>
      </c>
      <c r="K663" s="48" t="n">
        <v>36739</v>
      </c>
      <c r="L663" s="35" t="n">
        <v>356736</v>
      </c>
    </row>
    <row r="664" customFormat="false" ht="15.75" hidden="false" customHeight="false" outlineLevel="0" collapsed="false">
      <c r="A664" s="44" t="n">
        <v>36745</v>
      </c>
      <c r="B664" s="11" t="n">
        <v>36739</v>
      </c>
      <c r="C664" s="30" t="s">
        <v>26</v>
      </c>
      <c r="D664" s="30" t="s">
        <v>24</v>
      </c>
      <c r="F664" s="30" t="s">
        <v>58</v>
      </c>
      <c r="G664" s="45" t="n">
        <v>-10000</v>
      </c>
      <c r="H664" s="45" t="n">
        <v>-10000</v>
      </c>
      <c r="I664" s="46" t="n">
        <v>0</v>
      </c>
      <c r="J664" s="47" t="n">
        <f aca="false">IF(H664&gt;0,((H664*I664)*-1),((H664*I664)*-1))</f>
        <v>0</v>
      </c>
      <c r="K664" s="48" t="n">
        <v>36739</v>
      </c>
      <c r="L664" s="35" t="n">
        <v>358132</v>
      </c>
    </row>
    <row r="665" customFormat="false" ht="15.75" hidden="false" customHeight="false" outlineLevel="0" collapsed="false">
      <c r="A665" s="44" t="n">
        <v>36745</v>
      </c>
      <c r="B665" s="11" t="n">
        <v>36739</v>
      </c>
      <c r="C665" s="30" t="s">
        <v>26</v>
      </c>
      <c r="D665" s="30" t="s">
        <v>24</v>
      </c>
      <c r="F665" s="30" t="s">
        <v>58</v>
      </c>
      <c r="G665" s="45" t="n">
        <v>-10000</v>
      </c>
      <c r="H665" s="45" t="n">
        <v>-10000</v>
      </c>
      <c r="I665" s="46" t="n">
        <v>0</v>
      </c>
      <c r="J665" s="47" t="n">
        <f aca="false">IF(H665&gt;0,((H665*I665)*-1),((H665*I665)*-1))</f>
        <v>0</v>
      </c>
      <c r="K665" s="48" t="n">
        <v>36739</v>
      </c>
      <c r="L665" s="35" t="n">
        <v>358133</v>
      </c>
    </row>
    <row r="666" customFormat="false" ht="15.75" hidden="false" customHeight="false" outlineLevel="0" collapsed="false">
      <c r="A666" s="44" t="n">
        <v>36745</v>
      </c>
      <c r="B666" s="11" t="n">
        <v>36739</v>
      </c>
      <c r="C666" s="30" t="s">
        <v>26</v>
      </c>
      <c r="D666" s="30" t="s">
        <v>24</v>
      </c>
      <c r="F666" s="30" t="s">
        <v>58</v>
      </c>
      <c r="G666" s="45" t="n">
        <v>-5000</v>
      </c>
      <c r="H666" s="45" t="n">
        <v>-5000</v>
      </c>
      <c r="I666" s="46" t="n">
        <v>0</v>
      </c>
      <c r="J666" s="47" t="n">
        <f aca="false">IF(H666&gt;0,((H666*I666)*-1),((H666*I666)*-1))</f>
        <v>0</v>
      </c>
      <c r="K666" s="48" t="n">
        <v>36739</v>
      </c>
      <c r="L666" s="35" t="n">
        <v>358134</v>
      </c>
    </row>
    <row r="667" customFormat="false" ht="15.75" hidden="false" customHeight="false" outlineLevel="0" collapsed="false">
      <c r="A667" s="44" t="n">
        <v>36749</v>
      </c>
      <c r="B667" s="11" t="n">
        <v>36739</v>
      </c>
      <c r="C667" s="30" t="s">
        <v>26</v>
      </c>
      <c r="D667" s="30" t="s">
        <v>24</v>
      </c>
      <c r="F667" s="30" t="s">
        <v>58</v>
      </c>
      <c r="G667" s="45" t="n">
        <v>-4045</v>
      </c>
      <c r="H667" s="45" t="n">
        <v>-4045</v>
      </c>
      <c r="I667" s="46" t="n">
        <v>0</v>
      </c>
      <c r="J667" s="47" t="n">
        <f aca="false">IF(H667&gt;0,((H667*I667)*-1),((H667*I667)*-1))</f>
        <v>0</v>
      </c>
      <c r="K667" s="48" t="n">
        <v>36739</v>
      </c>
      <c r="L667" s="35" t="n">
        <v>363476</v>
      </c>
    </row>
    <row r="668" customFormat="false" ht="15.75" hidden="false" customHeight="false" outlineLevel="0" collapsed="false">
      <c r="A668" s="44" t="n">
        <v>36759</v>
      </c>
      <c r="B668" s="11" t="n">
        <v>36739</v>
      </c>
      <c r="C668" s="30" t="s">
        <v>26</v>
      </c>
      <c r="D668" s="30" t="s">
        <v>24</v>
      </c>
      <c r="F668" s="30" t="s">
        <v>58</v>
      </c>
      <c r="G668" s="45" t="n">
        <v>-10000</v>
      </c>
      <c r="H668" s="45" t="n">
        <v>-10000</v>
      </c>
      <c r="I668" s="46" t="n">
        <v>0</v>
      </c>
      <c r="J668" s="47" t="n">
        <f aca="false">IF(H668&gt;0,((H668*I668)*-1),((H668*I668)*-1))</f>
        <v>0</v>
      </c>
      <c r="K668" s="48" t="n">
        <v>36739</v>
      </c>
      <c r="L668" s="35" t="n">
        <v>372079</v>
      </c>
    </row>
    <row r="669" customFormat="false" ht="15.75" hidden="false" customHeight="false" outlineLevel="0" collapsed="false">
      <c r="A669" s="44" t="n">
        <v>36759</v>
      </c>
      <c r="B669" s="11" t="n">
        <v>36739</v>
      </c>
      <c r="C669" s="30" t="s">
        <v>26</v>
      </c>
      <c r="D669" s="30" t="s">
        <v>24</v>
      </c>
      <c r="F669" s="30" t="s">
        <v>58</v>
      </c>
      <c r="G669" s="45" t="n">
        <v>-10000</v>
      </c>
      <c r="H669" s="45" t="n">
        <v>-10000</v>
      </c>
      <c r="I669" s="46" t="n">
        <v>0</v>
      </c>
      <c r="J669" s="47" t="n">
        <f aca="false">IF(H669&gt;0,((H669*I669)*-1),((H669*I669)*-1))</f>
        <v>0</v>
      </c>
      <c r="K669" s="48" t="n">
        <v>36739</v>
      </c>
      <c r="L669" s="35" t="n">
        <v>372079</v>
      </c>
    </row>
    <row r="670" customFormat="false" ht="15.75" hidden="false" customHeight="false" outlineLevel="0" collapsed="false">
      <c r="A670" s="44" t="n">
        <v>36759</v>
      </c>
      <c r="B670" s="11" t="n">
        <v>36739</v>
      </c>
      <c r="C670" s="30" t="s">
        <v>26</v>
      </c>
      <c r="D670" s="30" t="s">
        <v>24</v>
      </c>
      <c r="F670" s="30" t="s">
        <v>58</v>
      </c>
      <c r="G670" s="45" t="n">
        <v>-10000</v>
      </c>
      <c r="H670" s="45" t="n">
        <v>-10000</v>
      </c>
      <c r="I670" s="46" t="n">
        <v>0</v>
      </c>
      <c r="J670" s="47" t="n">
        <f aca="false">IF(H670&gt;0,((H670*I670)*-1),((H670*I670)*-1))</f>
        <v>0</v>
      </c>
      <c r="K670" s="48" t="n">
        <v>36739</v>
      </c>
      <c r="L670" s="35" t="n">
        <v>372079</v>
      </c>
    </row>
    <row r="671" customFormat="false" ht="15.75" hidden="false" customHeight="false" outlineLevel="0" collapsed="false">
      <c r="A671" s="44" t="n">
        <v>36760</v>
      </c>
      <c r="B671" s="11" t="n">
        <v>36739</v>
      </c>
      <c r="C671" s="30" t="s">
        <v>26</v>
      </c>
      <c r="D671" s="30" t="s">
        <v>24</v>
      </c>
      <c r="F671" s="30" t="s">
        <v>58</v>
      </c>
      <c r="G671" s="45" t="n">
        <v>-10000</v>
      </c>
      <c r="H671" s="45" t="n">
        <v>-10000</v>
      </c>
      <c r="I671" s="46" t="n">
        <v>0</v>
      </c>
      <c r="J671" s="47" t="n">
        <f aca="false">IF(H671&gt;0,((H671*I671)*-1),((H671*I671)*-1))</f>
        <v>0</v>
      </c>
      <c r="K671" s="48" t="n">
        <v>36739</v>
      </c>
      <c r="L671" s="35" t="n">
        <v>373988</v>
      </c>
    </row>
    <row r="672" customFormat="false" ht="15.75" hidden="false" customHeight="false" outlineLevel="0" collapsed="false">
      <c r="A672" s="44" t="n">
        <v>36760</v>
      </c>
      <c r="B672" s="11" t="n">
        <v>36739</v>
      </c>
      <c r="C672" s="30" t="s">
        <v>26</v>
      </c>
      <c r="D672" s="30" t="s">
        <v>24</v>
      </c>
      <c r="F672" s="30" t="s">
        <v>58</v>
      </c>
      <c r="G672" s="45" t="n">
        <v>-10000</v>
      </c>
      <c r="H672" s="45" t="n">
        <v>-10000</v>
      </c>
      <c r="I672" s="46" t="n">
        <v>0</v>
      </c>
      <c r="J672" s="47" t="n">
        <f aca="false">IF(H672&gt;0,((H672*I672)*-1),((H672*I672)*-1))</f>
        <v>0</v>
      </c>
      <c r="K672" s="48" t="n">
        <v>36739</v>
      </c>
      <c r="L672" s="35" t="n">
        <v>373988</v>
      </c>
    </row>
    <row r="673" customFormat="false" ht="15.75" hidden="false" customHeight="false" outlineLevel="0" collapsed="false">
      <c r="A673" s="44" t="n">
        <v>36760</v>
      </c>
      <c r="B673" s="11" t="n">
        <v>36739</v>
      </c>
      <c r="C673" s="30" t="s">
        <v>26</v>
      </c>
      <c r="D673" s="30" t="s">
        <v>24</v>
      </c>
      <c r="F673" s="30" t="s">
        <v>58</v>
      </c>
      <c r="G673" s="45" t="n">
        <v>-10000</v>
      </c>
      <c r="H673" s="45" t="n">
        <v>-10000</v>
      </c>
      <c r="I673" s="46" t="n">
        <v>0</v>
      </c>
      <c r="J673" s="47" t="n">
        <f aca="false">IF(H673&gt;0,((H673*I673)*-1),((H673*I673)*-1))</f>
        <v>0</v>
      </c>
      <c r="K673" s="48" t="n">
        <v>36739</v>
      </c>
      <c r="L673" s="35" t="n">
        <v>373988</v>
      </c>
    </row>
    <row r="674" customFormat="false" ht="15.75" hidden="false" customHeight="false" outlineLevel="0" collapsed="false">
      <c r="A674" s="44" t="n">
        <v>36761</v>
      </c>
      <c r="B674" s="11" t="n">
        <v>36739</v>
      </c>
      <c r="C674" s="30" t="s">
        <v>26</v>
      </c>
      <c r="D674" s="30" t="s">
        <v>24</v>
      </c>
      <c r="F674" s="30" t="s">
        <v>58</v>
      </c>
      <c r="G674" s="45" t="n">
        <v>-2000</v>
      </c>
      <c r="H674" s="45" t="n">
        <v>-2000</v>
      </c>
      <c r="I674" s="46" t="n">
        <v>0</v>
      </c>
      <c r="J674" s="47" t="n">
        <f aca="false">IF(H674&gt;0,((H674*I674)*-1),((H674*I674)*-1))</f>
        <v>0</v>
      </c>
      <c r="K674" s="48" t="n">
        <v>36739</v>
      </c>
      <c r="L674" s="35" t="n">
        <v>375505</v>
      </c>
    </row>
    <row r="675" customFormat="false" ht="15.75" hidden="false" customHeight="false" outlineLevel="0" collapsed="false">
      <c r="A675" s="44" t="n">
        <v>36761</v>
      </c>
      <c r="B675" s="11" t="n">
        <v>36739</v>
      </c>
      <c r="C675" s="30" t="s">
        <v>26</v>
      </c>
      <c r="D675" s="30" t="s">
        <v>24</v>
      </c>
      <c r="F675" s="30" t="s">
        <v>58</v>
      </c>
      <c r="G675" s="45" t="n">
        <v>-10000</v>
      </c>
      <c r="H675" s="45" t="n">
        <v>-10000</v>
      </c>
      <c r="I675" s="46" t="n">
        <v>0</v>
      </c>
      <c r="J675" s="47" t="n">
        <f aca="false">IF(H675&gt;0,((H675*I675)*-1),((H675*I675)*-1))</f>
        <v>0</v>
      </c>
      <c r="K675" s="48" t="n">
        <v>36739</v>
      </c>
      <c r="L675" s="35" t="n">
        <v>375506</v>
      </c>
    </row>
    <row r="676" customFormat="false" ht="15.75" hidden="false" customHeight="false" outlineLevel="0" collapsed="false">
      <c r="A676" s="44" t="n">
        <v>36761</v>
      </c>
      <c r="B676" s="11" t="n">
        <v>36739</v>
      </c>
      <c r="C676" s="30" t="s">
        <v>26</v>
      </c>
      <c r="D676" s="30" t="s">
        <v>24</v>
      </c>
      <c r="F676" s="30" t="s">
        <v>58</v>
      </c>
      <c r="G676" s="45" t="n">
        <v>-10000</v>
      </c>
      <c r="H676" s="45" t="n">
        <v>-10000</v>
      </c>
      <c r="I676" s="46" t="n">
        <v>0</v>
      </c>
      <c r="J676" s="47" t="n">
        <f aca="false">IF(H676&gt;0,((H676*I676)*-1),((H676*I676)*-1))</f>
        <v>0</v>
      </c>
      <c r="K676" s="48" t="n">
        <v>36739</v>
      </c>
      <c r="L676" s="35" t="n">
        <v>375506</v>
      </c>
    </row>
    <row r="677" customFormat="false" ht="15.75" hidden="false" customHeight="false" outlineLevel="0" collapsed="false">
      <c r="A677" s="44" t="n">
        <v>36761</v>
      </c>
      <c r="B677" s="11" t="n">
        <v>36739</v>
      </c>
      <c r="C677" s="30" t="s">
        <v>26</v>
      </c>
      <c r="D677" s="30" t="s">
        <v>24</v>
      </c>
      <c r="F677" s="30" t="s">
        <v>58</v>
      </c>
      <c r="G677" s="45" t="n">
        <v>-10000</v>
      </c>
      <c r="H677" s="45" t="n">
        <v>-10000</v>
      </c>
      <c r="I677" s="46" t="n">
        <v>0</v>
      </c>
      <c r="J677" s="47" t="n">
        <f aca="false">IF(H677&gt;0,((H677*I677)*-1),((H677*I677)*-1))</f>
        <v>0</v>
      </c>
      <c r="K677" s="48" t="n">
        <v>36739</v>
      </c>
      <c r="L677" s="35" t="n">
        <v>375506</v>
      </c>
    </row>
    <row r="678" customFormat="false" ht="15.75" hidden="false" customHeight="false" outlineLevel="0" collapsed="false">
      <c r="A678" s="44" t="n">
        <v>36762</v>
      </c>
      <c r="B678" s="11" t="n">
        <v>36739</v>
      </c>
      <c r="C678" s="30" t="s">
        <v>26</v>
      </c>
      <c r="D678" s="30" t="s">
        <v>24</v>
      </c>
      <c r="F678" s="30" t="s">
        <v>58</v>
      </c>
      <c r="G678" s="45" t="n">
        <v>-5000</v>
      </c>
      <c r="H678" s="45" t="n">
        <v>-5000</v>
      </c>
      <c r="I678" s="46" t="n">
        <v>0</v>
      </c>
      <c r="J678" s="47" t="n">
        <f aca="false">IF(H678&gt;0,((H678*I678)*-1),((H678*I678)*-1))</f>
        <v>0</v>
      </c>
      <c r="K678" s="48" t="n">
        <v>36739</v>
      </c>
      <c r="L678" s="35" t="n">
        <v>377253</v>
      </c>
    </row>
    <row r="679" customFormat="false" ht="15.75" hidden="false" customHeight="false" outlineLevel="0" collapsed="false">
      <c r="A679" s="44" t="n">
        <v>36762</v>
      </c>
      <c r="B679" s="11" t="n">
        <v>36739</v>
      </c>
      <c r="C679" s="30" t="s">
        <v>26</v>
      </c>
      <c r="D679" s="30" t="s">
        <v>24</v>
      </c>
      <c r="F679" s="30" t="s">
        <v>58</v>
      </c>
      <c r="G679" s="45" t="n">
        <v>-5000</v>
      </c>
      <c r="H679" s="45" t="n">
        <v>-5000</v>
      </c>
      <c r="I679" s="46" t="n">
        <v>0</v>
      </c>
      <c r="J679" s="47" t="n">
        <f aca="false">IF(H679&gt;0,((H679*I679)*-1),((H679*I679)*-1))</f>
        <v>0</v>
      </c>
      <c r="K679" s="48" t="n">
        <v>36739</v>
      </c>
      <c r="L679" s="35" t="n">
        <v>377253</v>
      </c>
    </row>
    <row r="680" customFormat="false" ht="15.75" hidden="false" customHeight="false" outlineLevel="0" collapsed="false">
      <c r="A680" s="44" t="n">
        <v>36762</v>
      </c>
      <c r="B680" s="11" t="n">
        <v>36739</v>
      </c>
      <c r="C680" s="30" t="s">
        <v>26</v>
      </c>
      <c r="D680" s="30" t="s">
        <v>24</v>
      </c>
      <c r="F680" s="30" t="s">
        <v>58</v>
      </c>
      <c r="G680" s="45" t="n">
        <v>-5000</v>
      </c>
      <c r="H680" s="45" t="n">
        <v>-5000</v>
      </c>
      <c r="I680" s="46" t="n">
        <v>0</v>
      </c>
      <c r="J680" s="47" t="n">
        <f aca="false">IF(H680&gt;0,((H680*I680)*-1),((H680*I680)*-1))</f>
        <v>0</v>
      </c>
      <c r="K680" s="48" t="n">
        <v>36739</v>
      </c>
      <c r="L680" s="35" t="n">
        <v>377253</v>
      </c>
    </row>
    <row r="681" customFormat="false" ht="15.75" hidden="false" customHeight="false" outlineLevel="0" collapsed="false">
      <c r="A681" s="44" t="n">
        <v>36762</v>
      </c>
      <c r="B681" s="11" t="n">
        <v>36739</v>
      </c>
      <c r="C681" s="30" t="s">
        <v>26</v>
      </c>
      <c r="D681" s="30" t="s">
        <v>24</v>
      </c>
      <c r="F681" s="30" t="s">
        <v>58</v>
      </c>
      <c r="G681" s="45" t="n">
        <v>-5000</v>
      </c>
      <c r="H681" s="45" t="n">
        <v>-5000</v>
      </c>
      <c r="I681" s="46" t="n">
        <v>0</v>
      </c>
      <c r="J681" s="47" t="n">
        <f aca="false">IF(H681&gt;0,((H681*I681)*-1),((H681*I681)*-1))</f>
        <v>0</v>
      </c>
      <c r="K681" s="48" t="n">
        <v>36739</v>
      </c>
      <c r="L681" s="35" t="n">
        <v>377255</v>
      </c>
    </row>
    <row r="682" customFormat="false" ht="15.75" hidden="false" customHeight="false" outlineLevel="0" collapsed="false">
      <c r="A682" s="44" t="n">
        <v>36763</v>
      </c>
      <c r="B682" s="11" t="n">
        <v>36739</v>
      </c>
      <c r="C682" s="30" t="s">
        <v>26</v>
      </c>
      <c r="D682" s="30" t="s">
        <v>24</v>
      </c>
      <c r="F682" s="30" t="s">
        <v>58</v>
      </c>
      <c r="G682" s="45" t="n">
        <v>5000</v>
      </c>
      <c r="H682" s="45" t="n">
        <v>5000</v>
      </c>
      <c r="I682" s="46" t="n">
        <v>0</v>
      </c>
      <c r="J682" s="47" t="n">
        <f aca="false">IF(H682&gt;0,((H682*I682)*-1),((H682*I682)*-1))</f>
        <v>-0</v>
      </c>
      <c r="K682" s="48" t="n">
        <v>36739</v>
      </c>
      <c r="L682" s="35" t="n">
        <v>378800</v>
      </c>
    </row>
    <row r="683" customFormat="false" ht="15.75" hidden="false" customHeight="false" outlineLevel="0" collapsed="false">
      <c r="A683" s="44" t="n">
        <v>36763</v>
      </c>
      <c r="B683" s="11" t="n">
        <v>36739</v>
      </c>
      <c r="C683" s="30" t="s">
        <v>26</v>
      </c>
      <c r="D683" s="30" t="s">
        <v>24</v>
      </c>
      <c r="F683" s="30" t="s">
        <v>58</v>
      </c>
      <c r="G683" s="45" t="n">
        <v>30000</v>
      </c>
      <c r="H683" s="45" t="n">
        <v>30000</v>
      </c>
      <c r="I683" s="46" t="n">
        <v>0</v>
      </c>
      <c r="J683" s="47" t="n">
        <f aca="false">IF(H683&gt;0,((H683*I683)*-1),((H683*I683)*-1))</f>
        <v>-0</v>
      </c>
      <c r="K683" s="48" t="n">
        <v>36739</v>
      </c>
      <c r="L683" s="35" t="n">
        <v>378812</v>
      </c>
    </row>
    <row r="684" customFormat="false" ht="15.75" hidden="false" customHeight="false" outlineLevel="0" collapsed="false">
      <c r="A684" s="44" t="n">
        <v>36763</v>
      </c>
      <c r="B684" s="11" t="n">
        <v>36739</v>
      </c>
      <c r="C684" s="30" t="s">
        <v>26</v>
      </c>
      <c r="D684" s="30" t="s">
        <v>24</v>
      </c>
      <c r="F684" s="30" t="s">
        <v>58</v>
      </c>
      <c r="G684" s="45" t="n">
        <v>7182</v>
      </c>
      <c r="H684" s="45" t="n">
        <v>7182</v>
      </c>
      <c r="I684" s="46" t="n">
        <v>0</v>
      </c>
      <c r="J684" s="47" t="n">
        <f aca="false">IF(H684&gt;0,((H684*I684)*-1),((H684*I684)*-1))</f>
        <v>-0</v>
      </c>
      <c r="K684" s="48" t="n">
        <v>36739</v>
      </c>
      <c r="L684" s="35" t="n">
        <v>378813</v>
      </c>
    </row>
    <row r="685" customFormat="false" ht="15.75" hidden="false" customHeight="false" outlineLevel="0" collapsed="false">
      <c r="A685" s="44" t="n">
        <v>36763</v>
      </c>
      <c r="B685" s="11" t="n">
        <v>36739</v>
      </c>
      <c r="C685" s="30" t="s">
        <v>26</v>
      </c>
      <c r="D685" s="30" t="s">
        <v>24</v>
      </c>
      <c r="F685" s="30" t="s">
        <v>58</v>
      </c>
      <c r="G685" s="45" t="n">
        <v>30000</v>
      </c>
      <c r="H685" s="45" t="n">
        <v>30000</v>
      </c>
      <c r="I685" s="46" t="n">
        <v>0</v>
      </c>
      <c r="J685" s="47" t="n">
        <f aca="false">IF(H685&gt;0,((H685*I685)*-1),((H685*I685)*-1))</f>
        <v>-0</v>
      </c>
      <c r="K685" s="48" t="n">
        <v>36739</v>
      </c>
      <c r="L685" s="35" t="n">
        <v>378815</v>
      </c>
    </row>
    <row r="686" customFormat="false" ht="15.75" hidden="false" customHeight="false" outlineLevel="0" collapsed="false">
      <c r="A686" s="44" t="n">
        <v>36766</v>
      </c>
      <c r="B686" s="11" t="n">
        <v>36739</v>
      </c>
      <c r="C686" s="30" t="s">
        <v>26</v>
      </c>
      <c r="D686" s="30" t="s">
        <v>24</v>
      </c>
      <c r="F686" s="30" t="s">
        <v>58</v>
      </c>
      <c r="G686" s="45" t="n">
        <v>-20000</v>
      </c>
      <c r="H686" s="45" t="n">
        <v>-20000</v>
      </c>
      <c r="I686" s="46" t="n">
        <v>0</v>
      </c>
      <c r="J686" s="47" t="n">
        <f aca="false">IF(H686&gt;0,((H686*I686)*-1),((H686*I686)*-1))</f>
        <v>0</v>
      </c>
      <c r="K686" s="48" t="n">
        <v>36739</v>
      </c>
      <c r="L686" s="35" t="n">
        <v>382762</v>
      </c>
    </row>
    <row r="687" customFormat="false" ht="15.75" hidden="false" customHeight="false" outlineLevel="0" collapsed="false">
      <c r="A687" s="44" t="n">
        <v>36768</v>
      </c>
      <c r="B687" s="11" t="n">
        <v>36739</v>
      </c>
      <c r="C687" s="30" t="s">
        <v>26</v>
      </c>
      <c r="D687" s="30" t="s">
        <v>24</v>
      </c>
      <c r="F687" s="30" t="s">
        <v>58</v>
      </c>
      <c r="G687" s="45" t="n">
        <v>-5000</v>
      </c>
      <c r="H687" s="45" t="n">
        <v>-5000</v>
      </c>
      <c r="I687" s="46" t="n">
        <v>0</v>
      </c>
      <c r="J687" s="47" t="n">
        <f aca="false">IF(H687&gt;0,((H687*I687)*-1),((H687*I687)*-1))</f>
        <v>0</v>
      </c>
      <c r="K687" s="48" t="n">
        <v>36739</v>
      </c>
      <c r="L687" s="35" t="n">
        <v>384479</v>
      </c>
    </row>
    <row r="688" customFormat="false" ht="15.75" hidden="false" customHeight="false" outlineLevel="0" collapsed="false">
      <c r="A688" s="44" t="n">
        <v>36769</v>
      </c>
      <c r="B688" s="11" t="n">
        <v>36739</v>
      </c>
      <c r="C688" s="30" t="s">
        <v>26</v>
      </c>
      <c r="D688" s="30" t="s">
        <v>24</v>
      </c>
      <c r="F688" s="30" t="s">
        <v>58</v>
      </c>
      <c r="G688" s="45" t="n">
        <v>-30000</v>
      </c>
      <c r="H688" s="45" t="n">
        <v>-30000</v>
      </c>
      <c r="I688" s="46" t="n">
        <v>0</v>
      </c>
      <c r="J688" s="47" t="n">
        <f aca="false">IF(H688&gt;0,((H688*I688)*-1),((H688*I688)*-1))</f>
        <v>0</v>
      </c>
      <c r="K688" s="48" t="n">
        <v>36739</v>
      </c>
      <c r="L688" s="35" t="n">
        <v>386195</v>
      </c>
    </row>
    <row r="689" customFormat="false" ht="15.75" hidden="false" customHeight="false" outlineLevel="0" collapsed="false">
      <c r="A689" s="29" t="n">
        <v>36634</v>
      </c>
      <c r="B689" s="11" t="n">
        <v>36739</v>
      </c>
      <c r="C689" s="30" t="s">
        <v>26</v>
      </c>
      <c r="D689" s="30" t="s">
        <v>24</v>
      </c>
      <c r="F689" s="30" t="s">
        <v>58</v>
      </c>
      <c r="G689" s="45" t="n">
        <v>-10170</v>
      </c>
      <c r="H689" s="45" t="n">
        <v>-315270</v>
      </c>
      <c r="I689" s="33" t="n">
        <v>0</v>
      </c>
      <c r="J689" s="34" t="n">
        <f aca="false">IF(H689&gt;0,((H689*I689)*-1),((H689*I689)*-1))</f>
        <v>0</v>
      </c>
      <c r="K689" s="48" t="n">
        <v>36739</v>
      </c>
      <c r="L689" s="35" t="n">
        <v>246899</v>
      </c>
    </row>
    <row r="690" customFormat="false" ht="15.75" hidden="false" customHeight="false" outlineLevel="0" collapsed="false">
      <c r="A690" s="29" t="n">
        <v>36699</v>
      </c>
      <c r="B690" s="11" t="n">
        <v>36739</v>
      </c>
      <c r="C690" s="30" t="s">
        <v>26</v>
      </c>
      <c r="D690" s="30" t="s">
        <v>24</v>
      </c>
      <c r="F690" s="30" t="s">
        <v>58</v>
      </c>
      <c r="G690" s="45" t="n">
        <v>-2540</v>
      </c>
      <c r="H690" s="45" t="n">
        <v>-78740</v>
      </c>
      <c r="I690" s="33" t="n">
        <v>0</v>
      </c>
      <c r="J690" s="34" t="n">
        <f aca="false">IF(H690&gt;0,((H690*I690)*-1),((H690*I690)*-1))</f>
        <v>0</v>
      </c>
      <c r="K690" s="48" t="n">
        <v>36739</v>
      </c>
      <c r="L690" s="35" t="n">
        <v>233123</v>
      </c>
    </row>
    <row r="691" customFormat="false" ht="15.75" hidden="false" customHeight="false" outlineLevel="0" collapsed="false">
      <c r="A691" s="29" t="n">
        <v>36734</v>
      </c>
      <c r="B691" s="11" t="n">
        <v>36739</v>
      </c>
      <c r="C691" s="30" t="s">
        <v>26</v>
      </c>
      <c r="D691" s="30" t="s">
        <v>24</v>
      </c>
      <c r="F691" s="30" t="s">
        <v>58</v>
      </c>
      <c r="G691" s="45" t="n">
        <v>-1000</v>
      </c>
      <c r="H691" s="45" t="n">
        <v>-310000</v>
      </c>
      <c r="I691" s="33" t="n">
        <v>0</v>
      </c>
      <c r="J691" s="34" t="n">
        <f aca="false">IF(H691&gt;0,((H691*I691)*-1),((H691*I691)*-1))</f>
        <v>0</v>
      </c>
      <c r="K691" s="48" t="n">
        <v>36739</v>
      </c>
      <c r="L691" s="35" t="n">
        <v>346943</v>
      </c>
    </row>
    <row r="692" customFormat="false" ht="15.75" hidden="false" customHeight="false" outlineLevel="0" collapsed="false">
      <c r="A692" s="29" t="n">
        <v>36734</v>
      </c>
      <c r="B692" s="11" t="n">
        <v>36739</v>
      </c>
      <c r="C692" s="30" t="s">
        <v>26</v>
      </c>
      <c r="D692" s="30" t="s">
        <v>24</v>
      </c>
      <c r="F692" s="30" t="s">
        <v>58</v>
      </c>
      <c r="G692" s="45" t="n">
        <v>-4122</v>
      </c>
      <c r="H692" s="45" t="n">
        <v>-127782</v>
      </c>
      <c r="I692" s="33" t="n">
        <v>0</v>
      </c>
      <c r="J692" s="34" t="n">
        <f aca="false">IF(H692&gt;0,((H692*I692)*-1),((H692*I692)*-1))</f>
        <v>0</v>
      </c>
      <c r="K692" s="48" t="n">
        <v>36739</v>
      </c>
      <c r="L692" s="35" t="n">
        <v>346943</v>
      </c>
    </row>
    <row r="693" customFormat="false" ht="15.75" hidden="false" customHeight="false" outlineLevel="0" collapsed="false">
      <c r="A693" s="29" t="n">
        <v>36738</v>
      </c>
      <c r="B693" s="11" t="n">
        <v>36739</v>
      </c>
      <c r="C693" s="30" t="s">
        <v>26</v>
      </c>
      <c r="D693" s="30" t="s">
        <v>24</v>
      </c>
      <c r="F693" s="30" t="s">
        <v>58</v>
      </c>
      <c r="G693" s="45" t="n">
        <v>-32</v>
      </c>
      <c r="H693" s="45" t="n">
        <v>-992</v>
      </c>
      <c r="I693" s="33" t="n">
        <v>0</v>
      </c>
      <c r="J693" s="34" t="n">
        <f aca="false">IF(H693&gt;0,((H693*I693)*-1),((H693*I693)*-1))</f>
        <v>0</v>
      </c>
      <c r="K693" s="48" t="n">
        <v>36739</v>
      </c>
      <c r="L693" s="35" t="n">
        <v>350429</v>
      </c>
    </row>
    <row r="694" customFormat="false" ht="15.75" hidden="false" customHeight="false" outlineLevel="0" collapsed="false">
      <c r="A694" s="29" t="n">
        <v>36738</v>
      </c>
      <c r="B694" s="11" t="n">
        <v>36739</v>
      </c>
      <c r="C694" s="30" t="s">
        <v>26</v>
      </c>
      <c r="D694" s="30" t="s">
        <v>24</v>
      </c>
      <c r="F694" s="30" t="s">
        <v>58</v>
      </c>
      <c r="G694" s="45" t="n">
        <v>-5000</v>
      </c>
      <c r="H694" s="45" t="n">
        <v>-5000</v>
      </c>
      <c r="I694" s="33" t="n">
        <v>0</v>
      </c>
      <c r="J694" s="34" t="n">
        <f aca="false">IF(H694&gt;0,((H694*I694)*-1),((H694*I694)*-1))</f>
        <v>0</v>
      </c>
      <c r="K694" s="48" t="n">
        <v>36739</v>
      </c>
      <c r="L694" s="35" t="n">
        <v>350494</v>
      </c>
    </row>
    <row r="695" customFormat="false" ht="15.75" hidden="false" customHeight="false" outlineLevel="0" collapsed="false">
      <c r="A695" s="29" t="n">
        <v>36738</v>
      </c>
      <c r="B695" s="11" t="n">
        <v>36739</v>
      </c>
      <c r="C695" s="30" t="s">
        <v>26</v>
      </c>
      <c r="D695" s="30" t="s">
        <v>19</v>
      </c>
      <c r="F695" s="30" t="s">
        <v>59</v>
      </c>
      <c r="G695" s="45" t="n">
        <v>5000</v>
      </c>
      <c r="H695" s="45" t="n">
        <v>5000</v>
      </c>
      <c r="I695" s="33" t="n">
        <v>0</v>
      </c>
      <c r="J695" s="34" t="n">
        <f aca="false">IF(H695&gt;0,((H695*I695)*-1),((H695*I695)*-1))</f>
        <v>-0</v>
      </c>
      <c r="K695" s="48" t="n">
        <v>36739</v>
      </c>
      <c r="L695" s="35" t="n">
        <v>350493</v>
      </c>
    </row>
    <row r="696" customFormat="false" ht="15.75" hidden="false" customHeight="false" outlineLevel="0" collapsed="false">
      <c r="A696" s="29" t="n">
        <v>36738</v>
      </c>
      <c r="B696" s="11" t="n">
        <v>36739</v>
      </c>
      <c r="C696" s="30" t="s">
        <v>26</v>
      </c>
      <c r="D696" s="30" t="s">
        <v>24</v>
      </c>
      <c r="F696" s="30" t="s">
        <v>59</v>
      </c>
      <c r="G696" s="45" t="n">
        <v>-5000</v>
      </c>
      <c r="H696" s="45" t="n">
        <v>-5000</v>
      </c>
      <c r="I696" s="33" t="n">
        <v>0</v>
      </c>
      <c r="J696" s="34" t="n">
        <f aca="false">IF(H696&gt;0,((H696*I696)*-1),((H696*I696)*-1))</f>
        <v>0</v>
      </c>
      <c r="K696" s="48" t="n">
        <v>36739</v>
      </c>
      <c r="L696" s="35" t="n">
        <v>350491</v>
      </c>
    </row>
    <row r="697" customFormat="false" ht="15.75" hidden="false" customHeight="false" outlineLevel="0" collapsed="false">
      <c r="A697" s="44" t="n">
        <v>36766</v>
      </c>
      <c r="B697" s="11" t="n">
        <v>36739</v>
      </c>
      <c r="C697" s="30" t="s">
        <v>26</v>
      </c>
      <c r="D697" s="30" t="s">
        <v>19</v>
      </c>
      <c r="F697" s="30" t="s">
        <v>27</v>
      </c>
      <c r="G697" s="45" t="n">
        <v>10000</v>
      </c>
      <c r="H697" s="45" t="n">
        <v>10000</v>
      </c>
      <c r="I697" s="46" t="n">
        <v>0</v>
      </c>
      <c r="J697" s="47" t="n">
        <f aca="false">IF(H697&gt;0,((H697*I697)*-1),((H697*I697)*-1))</f>
        <v>-0</v>
      </c>
      <c r="K697" s="48" t="n">
        <v>36739</v>
      </c>
      <c r="L697" s="35" t="n">
        <v>382757</v>
      </c>
    </row>
    <row r="698" customFormat="false" ht="15.75" hidden="false" customHeight="false" outlineLevel="0" collapsed="false">
      <c r="A698" s="44" t="n">
        <v>36768</v>
      </c>
      <c r="B698" s="11" t="n">
        <v>36739</v>
      </c>
      <c r="C698" s="30" t="s">
        <v>26</v>
      </c>
      <c r="D698" s="30" t="s">
        <v>19</v>
      </c>
      <c r="F698" s="30" t="s">
        <v>27</v>
      </c>
      <c r="G698" s="45" t="n">
        <v>5000</v>
      </c>
      <c r="H698" s="45" t="n">
        <v>5000</v>
      </c>
      <c r="I698" s="46" t="n">
        <v>0</v>
      </c>
      <c r="J698" s="47" t="n">
        <f aca="false">IF(H698&gt;0,((H698*I698)*-1),((H698*I698)*-1))</f>
        <v>-0</v>
      </c>
      <c r="K698" s="48" t="n">
        <v>36739</v>
      </c>
      <c r="L698" s="35" t="n">
        <v>384474</v>
      </c>
    </row>
    <row r="699" customFormat="false" ht="15.75" hidden="false" customHeight="false" outlineLevel="0" collapsed="false">
      <c r="A699" s="44" t="n">
        <v>36769</v>
      </c>
      <c r="B699" s="11" t="n">
        <v>36739</v>
      </c>
      <c r="C699" s="30" t="s">
        <v>26</v>
      </c>
      <c r="D699" s="30" t="s">
        <v>19</v>
      </c>
      <c r="F699" s="30" t="s">
        <v>27</v>
      </c>
      <c r="G699" s="45" t="n">
        <v>2163</v>
      </c>
      <c r="H699" s="45" t="n">
        <v>2163</v>
      </c>
      <c r="I699" s="46" t="n">
        <v>0</v>
      </c>
      <c r="J699" s="47" t="n">
        <f aca="false">IF(H699&gt;0,((H699*I699)*-1),((H699*I699)*-1))</f>
        <v>-0</v>
      </c>
      <c r="K699" s="48" t="n">
        <v>36739</v>
      </c>
      <c r="L699" s="35" t="n">
        <v>386207</v>
      </c>
    </row>
    <row r="700" customFormat="false" ht="15.75" hidden="false" customHeight="false" outlineLevel="0" collapsed="false">
      <c r="A700" s="44" t="n">
        <v>36742</v>
      </c>
      <c r="B700" s="11" t="n">
        <v>36739</v>
      </c>
      <c r="C700" s="30" t="s">
        <v>26</v>
      </c>
      <c r="D700" s="30" t="s">
        <v>24</v>
      </c>
      <c r="F700" s="30" t="s">
        <v>27</v>
      </c>
      <c r="G700" s="45" t="n">
        <v>-15000</v>
      </c>
      <c r="H700" s="45" t="n">
        <v>-15000</v>
      </c>
      <c r="I700" s="46" t="n">
        <v>0</v>
      </c>
      <c r="J700" s="47" t="n">
        <f aca="false">IF(H700&gt;0,((H700*I700)*-1),((H700*I700)*-1))</f>
        <v>0</v>
      </c>
      <c r="K700" s="48" t="n">
        <v>36739</v>
      </c>
      <c r="L700" s="35" t="n">
        <v>356738</v>
      </c>
    </row>
    <row r="701" customFormat="false" ht="15.75" hidden="false" customHeight="false" outlineLevel="0" collapsed="false">
      <c r="A701" s="44" t="n">
        <v>36742</v>
      </c>
      <c r="B701" s="11" t="n">
        <v>36739</v>
      </c>
      <c r="C701" s="30" t="s">
        <v>26</v>
      </c>
      <c r="D701" s="30" t="s">
        <v>24</v>
      </c>
      <c r="F701" s="30" t="s">
        <v>27</v>
      </c>
      <c r="G701" s="45" t="n">
        <v>-15000</v>
      </c>
      <c r="H701" s="45" t="n">
        <v>-15000</v>
      </c>
      <c r="I701" s="46" t="n">
        <v>0</v>
      </c>
      <c r="J701" s="47" t="n">
        <f aca="false">IF(H701&gt;0,((H701*I701)*-1),((H701*I701)*-1))</f>
        <v>0</v>
      </c>
      <c r="K701" s="48" t="n">
        <v>36739</v>
      </c>
      <c r="L701" s="35" t="n">
        <v>356739</v>
      </c>
    </row>
    <row r="702" customFormat="false" ht="15.75" hidden="false" customHeight="false" outlineLevel="0" collapsed="false">
      <c r="A702" s="44" t="n">
        <v>36742</v>
      </c>
      <c r="B702" s="11" t="n">
        <v>36739</v>
      </c>
      <c r="C702" s="30" t="s">
        <v>26</v>
      </c>
      <c r="D702" s="30" t="s">
        <v>24</v>
      </c>
      <c r="F702" s="30" t="s">
        <v>27</v>
      </c>
      <c r="G702" s="45" t="n">
        <v>-15000</v>
      </c>
      <c r="H702" s="45" t="n">
        <v>-15000</v>
      </c>
      <c r="I702" s="46" t="n">
        <v>0</v>
      </c>
      <c r="J702" s="47" t="n">
        <f aca="false">IF(H702&gt;0,((H702*I702)*-1),((H702*I702)*-1))</f>
        <v>0</v>
      </c>
      <c r="K702" s="48" t="n">
        <v>36739</v>
      </c>
      <c r="L702" s="35" t="n">
        <v>356740</v>
      </c>
    </row>
    <row r="703" customFormat="false" ht="15.75" hidden="false" customHeight="false" outlineLevel="0" collapsed="false">
      <c r="A703" s="44" t="n">
        <v>36768</v>
      </c>
      <c r="B703" s="11" t="n">
        <v>36739</v>
      </c>
      <c r="C703" s="30" t="s">
        <v>26</v>
      </c>
      <c r="D703" s="30" t="s">
        <v>24</v>
      </c>
      <c r="F703" s="30" t="s">
        <v>27</v>
      </c>
      <c r="G703" s="45" t="n">
        <v>-5000</v>
      </c>
      <c r="H703" s="45" t="n">
        <v>-5000</v>
      </c>
      <c r="I703" s="46" t="n">
        <v>0</v>
      </c>
      <c r="J703" s="47" t="n">
        <f aca="false">IF(H703&gt;0,((H703*I703)*-1),((H703*I703)*-1))</f>
        <v>0</v>
      </c>
      <c r="K703" s="48" t="n">
        <v>36739</v>
      </c>
      <c r="L703" s="35" t="n">
        <v>384451</v>
      </c>
    </row>
    <row r="704" customFormat="false" ht="15.75" hidden="false" customHeight="false" outlineLevel="0" collapsed="false">
      <c r="A704" s="29" t="n">
        <v>36738</v>
      </c>
      <c r="B704" s="11" t="n">
        <v>36739</v>
      </c>
      <c r="C704" s="30" t="s">
        <v>26</v>
      </c>
      <c r="D704" s="30" t="s">
        <v>24</v>
      </c>
      <c r="F704" s="30" t="s">
        <v>27</v>
      </c>
      <c r="G704" s="45" t="n">
        <v>-5000</v>
      </c>
      <c r="H704" s="45" t="n">
        <v>-5000</v>
      </c>
      <c r="I704" s="33" t="n">
        <v>0</v>
      </c>
      <c r="J704" s="34" t="n">
        <f aca="false">IF(H704&gt;0,((H704*I704)*-1),((H704*I704)*-1))</f>
        <v>0</v>
      </c>
      <c r="K704" s="48" t="n">
        <v>36739</v>
      </c>
      <c r="L704" s="35" t="n">
        <v>350432</v>
      </c>
    </row>
    <row r="705" customFormat="false" ht="15.75" hidden="false" customHeight="false" outlineLevel="0" collapsed="false">
      <c r="A705" s="29" t="n">
        <v>36738</v>
      </c>
      <c r="B705" s="11" t="n">
        <v>36739</v>
      </c>
      <c r="C705" s="30" t="s">
        <v>26</v>
      </c>
      <c r="D705" s="30" t="s">
        <v>24</v>
      </c>
      <c r="F705" s="30" t="s">
        <v>27</v>
      </c>
      <c r="G705" s="45" t="n">
        <v>-5000</v>
      </c>
      <c r="H705" s="45" t="n">
        <v>-5000</v>
      </c>
      <c r="I705" s="33" t="n">
        <v>0</v>
      </c>
      <c r="J705" s="34" t="n">
        <f aca="false">IF(H705&gt;0,((H705*I705)*-1),((H705*I705)*-1))</f>
        <v>0</v>
      </c>
      <c r="K705" s="48" t="n">
        <v>36739</v>
      </c>
      <c r="L705" s="35" t="n">
        <v>350487</v>
      </c>
    </row>
    <row r="706" customFormat="false" ht="15.75" hidden="false" customHeight="false" outlineLevel="0" collapsed="false">
      <c r="A706" s="29" t="n">
        <v>36738</v>
      </c>
      <c r="B706" s="11" t="n">
        <v>36739</v>
      </c>
      <c r="C706" s="30" t="s">
        <v>26</v>
      </c>
      <c r="D706" s="30" t="s">
        <v>24</v>
      </c>
      <c r="F706" s="30" t="s">
        <v>27</v>
      </c>
      <c r="G706" s="45" t="n">
        <v>-5000</v>
      </c>
      <c r="H706" s="45" t="n">
        <v>-5000</v>
      </c>
      <c r="I706" s="33" t="n">
        <v>0</v>
      </c>
      <c r="J706" s="34" t="n">
        <f aca="false">IF(H706&gt;0,((H706*I706)*-1),((H706*I706)*-1))</f>
        <v>0</v>
      </c>
      <c r="K706" s="48" t="n">
        <v>36739</v>
      </c>
      <c r="L706" s="35" t="n">
        <v>350488</v>
      </c>
    </row>
    <row r="707" customFormat="false" ht="15.75" hidden="false" customHeight="false" outlineLevel="0" collapsed="false">
      <c r="A707" s="29" t="n">
        <v>36738</v>
      </c>
      <c r="B707" s="11" t="n">
        <v>36739</v>
      </c>
      <c r="C707" s="30" t="s">
        <v>26</v>
      </c>
      <c r="D707" s="30" t="s">
        <v>24</v>
      </c>
      <c r="F707" s="30" t="s">
        <v>27</v>
      </c>
      <c r="G707" s="45" t="n">
        <v>-5000</v>
      </c>
      <c r="H707" s="45" t="n">
        <v>-5000</v>
      </c>
      <c r="I707" s="33" t="n">
        <v>0</v>
      </c>
      <c r="J707" s="34" t="n">
        <f aca="false">IF(H707&gt;0,((H707*I707)*-1),((H707*I707)*-1))</f>
        <v>0</v>
      </c>
      <c r="K707" s="48" t="n">
        <v>36739</v>
      </c>
      <c r="L707" s="35" t="n">
        <v>350490</v>
      </c>
    </row>
    <row r="708" customFormat="false" ht="15.75" hidden="false" customHeight="false" outlineLevel="0" collapsed="false">
      <c r="F708" s="2"/>
      <c r="G708" s="0"/>
      <c r="I708" s="3"/>
      <c r="J708" s="4"/>
      <c r="K708" s="3"/>
      <c r="L708" s="2"/>
    </row>
    <row r="709" customFormat="false" ht="15.75" hidden="false" customHeight="false" outlineLevel="0" collapsed="false">
      <c r="F709" s="2"/>
      <c r="G709" s="0"/>
      <c r="I709" s="3"/>
      <c r="J709" s="4"/>
      <c r="K709" s="3"/>
      <c r="L709" s="2"/>
    </row>
    <row r="710" customFormat="false" ht="15.75" hidden="false" customHeight="false" outlineLevel="0" collapsed="false">
      <c r="F710" s="2"/>
      <c r="G710" s="0"/>
      <c r="I710" s="3"/>
      <c r="J710" s="4"/>
      <c r="K710" s="3"/>
      <c r="L710" s="2"/>
    </row>
    <row r="711" customFormat="false" ht="15.75" hidden="false" customHeight="false" outlineLevel="0" collapsed="false">
      <c r="F711" s="2"/>
      <c r="G711" s="0"/>
      <c r="I711" s="3"/>
      <c r="J711" s="4"/>
      <c r="K711" s="3"/>
      <c r="L711" s="2"/>
    </row>
    <row r="712" customFormat="false" ht="15.75" hidden="false" customHeight="false" outlineLevel="0" collapsed="false">
      <c r="F712" s="2"/>
      <c r="G712" s="0"/>
      <c r="I712" s="3"/>
      <c r="J712" s="4"/>
      <c r="K712" s="3"/>
      <c r="L712" s="2"/>
    </row>
    <row r="713" customFormat="false" ht="15.75" hidden="false" customHeight="false" outlineLevel="0" collapsed="false">
      <c r="F713" s="2"/>
      <c r="G713" s="0"/>
      <c r="I713" s="3"/>
      <c r="J713" s="4"/>
      <c r="K713" s="3"/>
      <c r="L713" s="2"/>
    </row>
    <row r="714" customFormat="false" ht="15.75" hidden="false" customHeight="false" outlineLevel="0" collapsed="false">
      <c r="F714" s="2"/>
      <c r="G714" s="0"/>
      <c r="I714" s="3"/>
      <c r="J714" s="4"/>
      <c r="K714" s="3"/>
      <c r="L714" s="2"/>
    </row>
    <row r="715" customFormat="false" ht="15.75" hidden="false" customHeight="false" outlineLevel="0" collapsed="false">
      <c r="F715" s="2"/>
      <c r="G715" s="0"/>
      <c r="I715" s="3"/>
      <c r="J715" s="4"/>
      <c r="K715" s="3"/>
      <c r="L715" s="2"/>
    </row>
    <row r="716" customFormat="false" ht="15.75" hidden="false" customHeight="false" outlineLevel="0" collapsed="false">
      <c r="F716" s="2"/>
      <c r="G716" s="0"/>
      <c r="I716" s="3"/>
      <c r="J716" s="4"/>
      <c r="K716" s="3"/>
      <c r="L716" s="2"/>
    </row>
    <row r="717" customFormat="false" ht="15.75" hidden="false" customHeight="false" outlineLevel="0" collapsed="false">
      <c r="F717" s="2"/>
      <c r="G717" s="0"/>
      <c r="I717" s="3"/>
      <c r="J717" s="4"/>
      <c r="K717" s="3"/>
      <c r="L717" s="2"/>
    </row>
    <row r="718" customFormat="false" ht="15.75" hidden="false" customHeight="false" outlineLevel="0" collapsed="false">
      <c r="F718" s="2"/>
      <c r="G718" s="0"/>
      <c r="I718" s="3"/>
      <c r="J718" s="4"/>
      <c r="K718" s="3"/>
      <c r="L71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2000-05-10T17:38:40Z</dcterms:created>
  <dc:creator>kradous</dc:creator>
  <dc:description>- Oracle 8i ODBC QueryFix Applied</dc:description>
  <dc:language>en-US</dc:language>
  <cp:lastModifiedBy>mruffer</cp:lastModifiedBy>
  <cp:lastPrinted>2000-09-08T17:51:41Z</cp:lastPrinted>
  <cp:revision>0</cp:revision>
  <dc:subject/>
  <dc:title/>
</cp:coreProperties>
</file>