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Report!$A$1:$AG$89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<sst xmlns="http://schemas.openxmlformats.org/spreadsheetml/2006/main" count="108" uniqueCount="82">
  <si>
    <t xml:space="preserve">ENRON CAPITAL &amp; TRADE RESOURCES</t>
  </si>
  <si>
    <t xml:space="preserve">DAILY POSITION STATEMENT</t>
  </si>
  <si>
    <t xml:space="preserve">RISK BOOKS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</si>
  <si>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</si>
  <si>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</si>
  <si>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</si>
  <si>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</si>
  <si>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</si>
  <si>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</si>
  <si>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</si>
  <si>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</si>
  <si>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</si>
  <si>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</si>
  <si>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</si>
  <si>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</si>
  <si>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</si>
  <si>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</si>
  <si>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</si>
  <si>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</si>
  <si>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</si>
  <si>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</si>
  <si>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</si>
  <si>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</si>
  <si>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</si>
  <si>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</si>
  <si>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</si>
  <si>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</si>
  <si>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</si>
  <si>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</si>
  <si>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</si>
  <si>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</si>
  <si>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</si>
  <si>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</si>
  <si>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</si>
  <si>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</si>
  <si>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</si>
  <si>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</si>
  <si>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</si>
  <si>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</si>
  <si>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</si>
  <si>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</si>
  <si>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</si>
  <si>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1999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</si>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</sst>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0"/>
    <numFmt numFmtId="176" formatCode="[$-409]m/d/yyyy"/>
    <numFmt numFmtId="177" formatCode="[$-409]m/d/yyyy\ h:mm"/>
    <numFmt numFmtId="178" formatCode="&quot;As of &quot;mmmm\ dd&quot;, &quot;yyyy"/>
    <numFmt numFmtId="179" formatCode="[$-409]#,##0_);\(#,##0\)"/>
    <numFmt numFmtId="180" formatCode="[$-409]General"/>
    <numFmt numFmtId="181" formatCode="&quot;Through &quot;mmmm\ dd&quot;, &quot;yyyy"/>
    <numFmt numFmtId="182" formatCode="#,##0.000_);[RED]\(#,##0.000\)"/>
    <numFmt numFmtId="183" formatCode="#,##0.0_);\(#,##0.0\)"/>
    <numFmt numFmtId="184" formatCode="&quot;Change since &quot;mmmm\ dd&quot;, &quot;yyyy"/>
    <numFmt numFmtId="185" formatCode="&quot;LTD Through &quot;mmmm\ dd&quot;, &quot;yyyy"/>
    <numFmt numFmtId="186" formatCode="\$#,##0_);&quot;($&quot;#,##0\)"/>
    <numFmt numFmtId="187" formatCode="&quot;MTD Through &quot;mmmm\ dd&quot;, &quot;yyyy"/>
    <numFmt numFmtId="188" formatCode=";;;"/>
    <numFmt numFmtId="189" formatCode="&quot;YTD Through &quot;mmmm\ dd&quot;, &quot;yyyy"/>
    <numFmt numFmtId="190" formatCode="dd\-mmm\-yy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7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3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4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8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7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73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0915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JET DAILY POSITION" xfId="32"/>
    <cellStyle name="Comma [0]_JET ROLL" xfId="33"/>
    <cellStyle name="Comma [0]_L" xfId="34"/>
    <cellStyle name="Comma [0]_MgmtWe0900" xfId="35"/>
    <cellStyle name="Comma [0]_MgmtWe0920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Post_ID" xfId="45"/>
    <cellStyle name="Comma [0]_RESID DAILY POSITION" xfId="46"/>
    <cellStyle name="Comma [0]_RESID ORIGINATION" xfId="47"/>
    <cellStyle name="Comma [0]_RESID ROLL" xfId="48"/>
    <cellStyle name="Comma [0]_ROLL" xfId="49"/>
    <cellStyle name="Comma [0]_WPRD DAILY POSITION" xfId="50"/>
    <cellStyle name="Comma [0]_WPRD ROLL" xfId="51"/>
    <cellStyle name="Comma [0]_WTI DAILY POSITION" xfId="52"/>
    <cellStyle name="Comma [0]_WTI DAILY POSITION (2)" xfId="53"/>
    <cellStyle name="Comma [0]_WTI Origination" xfId="54"/>
    <cellStyle name="Comma [0]_WTI ROLL" xfId="55"/>
    <cellStyle name="Comma [0]_WTI ROLL (2)" xfId="56"/>
    <cellStyle name="Comma_0894PlantBks" xfId="57"/>
    <cellStyle name="Comma_0915" xfId="58"/>
    <cellStyle name="Comma_conrep" xfId="59"/>
    <cellStyle name="Comma_conversion" xfId="60"/>
    <cellStyle name="Comma_Crude Origination" xfId="61"/>
    <cellStyle name="Comma_Crude Prod Report" xfId="62"/>
    <cellStyle name="Comma_Crude Prod Roll" xfId="63"/>
    <cellStyle name="Comma_DAILY POSITION REPORT" xfId="64"/>
    <cellStyle name="Comma_DAILY POSITION REPORT_1" xfId="65"/>
    <cellStyle name="Comma_EXPLAIN" xfId="66"/>
    <cellStyle name="Comma_HEAT DAILY POSITION" xfId="67"/>
    <cellStyle name="Comma_HEAT ROLL" xfId="68"/>
    <cellStyle name="Comma_JET DAILY POSITION" xfId="69"/>
    <cellStyle name="Comma_JET ROLL" xfId="70"/>
    <cellStyle name="Comma_L" xfId="71"/>
    <cellStyle name="Comma_MgmtWe0900" xfId="72"/>
    <cellStyle name="Comma_MgmtWe0920" xfId="73"/>
    <cellStyle name="Comma_N" xfId="74"/>
    <cellStyle name="Comma_New and Improved Rollforward" xfId="75"/>
    <cellStyle name="Comma_NewDPR" xfId="76"/>
    <cellStyle name="Comma_NewDPR_1" xfId="77"/>
    <cellStyle name="Comma_NewRoll" xfId="78"/>
    <cellStyle name="Comma_NewRoll (2)" xfId="79"/>
    <cellStyle name="Comma_NewRoll (2)_0894PlantBks" xfId="80"/>
    <cellStyle name="Comma_NewRoll (2)_NewDPR" xfId="81"/>
    <cellStyle name="Comma_Post_ID" xfId="82"/>
    <cellStyle name="Comma_Report" xfId="83"/>
    <cellStyle name="Comma_RESID DAILY POSITION" xfId="84"/>
    <cellStyle name="Comma_RESID ORIGINATION" xfId="85"/>
    <cellStyle name="Comma_RESID ROLL" xfId="86"/>
    <cellStyle name="Comma_ROLL" xfId="87"/>
    <cellStyle name="Comma_WPRD DAILY POSITION" xfId="88"/>
    <cellStyle name="Comma_WPRD ROLL" xfId="89"/>
    <cellStyle name="Comma_WTI DAILY POSITION" xfId="90"/>
    <cellStyle name="Comma_WTI DAILY POSITION (2)" xfId="91"/>
    <cellStyle name="Comma_WTI Origination" xfId="92"/>
    <cellStyle name="Comma_WTI ROLL" xfId="93"/>
    <cellStyle name="Comma_WTI ROLL (2)" xfId="94"/>
    <cellStyle name="Currency [0]_0894PlantBks" xfId="95"/>
    <cellStyle name="Currency [0]_0915" xfId="96"/>
    <cellStyle name="Currency [0]_conrep" xfId="97"/>
    <cellStyle name="Currency [0]_conversion" xfId="98"/>
    <cellStyle name="Currency [0]_Crude Origination" xfId="99"/>
    <cellStyle name="Currency [0]_Crude Prod Report" xfId="100"/>
    <cellStyle name="Currency [0]_Crude Prod Roll" xfId="101"/>
    <cellStyle name="Currency [0]_DAILY POSITION REPORT" xfId="102"/>
    <cellStyle name="Currency [0]_DAILY POSITION REPORT_1" xfId="103"/>
    <cellStyle name="Currency [0]_EXPLAIN" xfId="104"/>
    <cellStyle name="Currency [0]_HEAT DAILY POSITION" xfId="105"/>
    <cellStyle name="Currency [0]_HEAT ROLL" xfId="106"/>
    <cellStyle name="Currency [0]_JET DAILY POSITION" xfId="107"/>
    <cellStyle name="Currency [0]_JET ROLL" xfId="108"/>
    <cellStyle name="Currency [0]_L" xfId="109"/>
    <cellStyle name="Currency [0]_MgmtWe0900" xfId="110"/>
    <cellStyle name="Currency [0]_MgmtWe0920" xfId="111"/>
    <cellStyle name="Currency [0]_N" xfId="112"/>
    <cellStyle name="Currency [0]_New and Improved Rollforward" xfId="113"/>
    <cellStyle name="Currency [0]_NewDPR" xfId="114"/>
    <cellStyle name="Currency [0]_NewDPR_1" xfId="115"/>
    <cellStyle name="Currency [0]_NewRoll" xfId="116"/>
    <cellStyle name="Currency [0]_NewRoll (2)" xfId="117"/>
    <cellStyle name="Currency [0]_NewRoll (2)_0894PlantBks" xfId="118"/>
    <cellStyle name="Currency [0]_NewRoll (2)_NewDPR" xfId="119"/>
    <cellStyle name="Currency [0]_Post_ID" xfId="120"/>
    <cellStyle name="Currency [0]_RESID DAILY POSITION" xfId="121"/>
    <cellStyle name="Currency [0]_RESID ORIGINATION" xfId="122"/>
    <cellStyle name="Currency [0]_RESID ROLL" xfId="123"/>
    <cellStyle name="Currency [0]_ROLL" xfId="124"/>
    <cellStyle name="Currency [0]_WPRD DAILY POSITION" xfId="125"/>
    <cellStyle name="Currency [0]_WPRD ROLL" xfId="126"/>
    <cellStyle name="Currency [0]_WTI DAILY POSITION" xfId="127"/>
    <cellStyle name="Currency [0]_WTI DAILY POSITION (2)" xfId="128"/>
    <cellStyle name="Currency [0]_WTI Origination" xfId="129"/>
    <cellStyle name="Currency [0]_WTI ROLL" xfId="130"/>
    <cellStyle name="Currency [0]_WTI ROLL (2)" xfId="131"/>
    <cellStyle name="Currency_0894PlantBks" xfId="132"/>
    <cellStyle name="Currency_0915" xfId="133"/>
    <cellStyle name="Currency_conrep" xfId="134"/>
    <cellStyle name="Currency_conversion" xfId="135"/>
    <cellStyle name="Currency_Crude Origination" xfId="136"/>
    <cellStyle name="Currency_Crude Prod Report" xfId="137"/>
    <cellStyle name="Currency_Crude Prod Roll" xfId="138"/>
    <cellStyle name="Currency_DAILY POSITION REPORT" xfId="139"/>
    <cellStyle name="Currency_DAILY POSITION REPORT_1" xfId="140"/>
    <cellStyle name="Currency_EXPLAIN" xfId="141"/>
    <cellStyle name="Currency_HEAT DAILY POSITION" xfId="142"/>
    <cellStyle name="Currency_HEAT ROLL" xfId="143"/>
    <cellStyle name="Currency_JET DAILY POSITION" xfId="144"/>
    <cellStyle name="Currency_JET ROLL" xfId="145"/>
    <cellStyle name="Currency_L" xfId="146"/>
    <cellStyle name="Currency_MgmtWe0900" xfId="147"/>
    <cellStyle name="Currency_MgmtWe0920" xfId="148"/>
    <cellStyle name="Currency_N" xfId="149"/>
    <cellStyle name="Currency_New and Improved Rollforward" xfId="150"/>
    <cellStyle name="Currency_NewDPR" xfId="151"/>
    <cellStyle name="Currency_NewDPR_1" xfId="152"/>
    <cellStyle name="Currency_NewRoll" xfId="153"/>
    <cellStyle name="Currency_NewRoll (2)" xfId="154"/>
    <cellStyle name="Currency_NewRoll (2)_0894PlantBks" xfId="155"/>
    <cellStyle name="Currency_NewRoll (2)_NewDPR" xfId="156"/>
    <cellStyle name="Currency_Post_ID" xfId="157"/>
    <cellStyle name="Currency_RESID DAILY POSITION" xfId="158"/>
    <cellStyle name="Currency_RESID ORIGINATION" xfId="159"/>
    <cellStyle name="Currency_RESID ROLL" xfId="160"/>
    <cellStyle name="Currency_ROLL" xfId="161"/>
    <cellStyle name="Currency_TopPage multi Post ID" xfId="162"/>
    <cellStyle name="Currency_WPRD DAILY POSITION" xfId="163"/>
    <cellStyle name="Currency_WPRD ROLL" xfId="164"/>
    <cellStyle name="Currency_WTI DAILY POSITION" xfId="165"/>
    <cellStyle name="Currency_WTI DAILY POSITION (2)" xfId="166"/>
    <cellStyle name="Currency_WTI Origination" xfId="167"/>
    <cellStyle name="Currency_WTI ROLL" xfId="168"/>
    <cellStyle name="Currency_WTI ROLL (2)" xfId="169"/>
    <cellStyle name="Normal_0294ORG.XLS" xfId="170"/>
    <cellStyle name="Normal_0594ORG" xfId="171"/>
    <cellStyle name="Normal_0694ORG" xfId="172"/>
    <cellStyle name="Normal_B" xfId="173"/>
    <cellStyle name="Normal_L" xfId="174"/>
    <cellStyle name="Normal_Liquids Book Origination" xfId="175"/>
    <cellStyle name="Normal_N" xfId="176"/>
    <cellStyle name="Normal_WTI Origination" xfId="17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&amp;L%20Backup/MgmtWe09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Orig Sched"/>
      <sheetName val="Reconciliation"/>
      <sheetName val="Daily Macros"/>
      <sheetName val="Monthly Macros"/>
    </sheetNames>
    <sheetDataSet>
      <sheetData sheetId="0"/>
      <sheetData sheetId="1">
        <row r="4">
          <cell r="A4" t="str">
            <v>META ID-65688</v>
          </cell>
        </row>
      </sheetData>
      <sheetData sheetId="2"/>
      <sheetData sheetId="3">
        <row r="3">
          <cell r="B3" t="str">
            <v>Mgmt-West</v>
          </cell>
          <cell r="C3" t="str">
            <v>Price</v>
          </cell>
        </row>
        <row r="5">
          <cell r="B5">
            <v>36789</v>
          </cell>
        </row>
        <row r="6">
          <cell r="B6">
            <v>892885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0.0411502017</v>
          </cell>
        </row>
        <row r="16">
          <cell r="Y16">
            <v>0</v>
          </cell>
        </row>
        <row r="17">
          <cell r="R17">
            <v>0.0411502017</v>
          </cell>
        </row>
        <row r="17">
          <cell r="Y17">
            <v>0</v>
          </cell>
        </row>
        <row r="19">
          <cell r="E19">
            <v>-99083447.4845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-116015648.7267</v>
          </cell>
        </row>
        <row r="31">
          <cell r="M31">
            <v>0</v>
          </cell>
        </row>
        <row r="32">
          <cell r="M32">
            <v>4147178.4601</v>
          </cell>
        </row>
        <row r="36">
          <cell r="E36">
            <v>4146217.8932</v>
          </cell>
        </row>
        <row r="47">
          <cell r="B47">
            <v>17469706.8609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-539612.3917</v>
          </cell>
        </row>
        <row r="54">
          <cell r="B54">
            <v>-0.221699999878183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-795.8485</v>
          </cell>
        </row>
        <row r="59">
          <cell r="B59">
            <v>1756.4154</v>
          </cell>
        </row>
        <row r="60">
          <cell r="B60">
            <v>0</v>
          </cell>
        </row>
        <row r="62">
          <cell r="B62">
            <v>1146.2061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4">
        <row r="3">
          <cell r="B3" t="str">
            <v>Mgmt-West</v>
          </cell>
          <cell r="C3" t="str">
            <v>Basis</v>
          </cell>
        </row>
        <row r="6">
          <cell r="B6">
            <v>892886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-143.4183450198</v>
          </cell>
        </row>
        <row r="16">
          <cell r="Y16">
            <v>0</v>
          </cell>
        </row>
        <row r="17">
          <cell r="R17">
            <v>-1.5776017952178</v>
          </cell>
        </row>
        <row r="17">
          <cell r="Y17">
            <v>0</v>
          </cell>
        </row>
        <row r="19">
          <cell r="E19">
            <v>63069539.8444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113544306.9728</v>
          </cell>
        </row>
        <row r="31">
          <cell r="M31">
            <v>0</v>
          </cell>
        </row>
        <row r="32">
          <cell r="M32">
            <v>11383365.4956</v>
          </cell>
        </row>
        <row r="36">
          <cell r="E36">
            <v>11195547.5878</v>
          </cell>
        </row>
        <row r="47">
          <cell r="B47">
            <v>0</v>
          </cell>
        </row>
        <row r="48">
          <cell r="B48">
            <v>-52054204.6337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513143.6702</v>
          </cell>
        </row>
        <row r="54">
          <cell r="B54">
            <v>898532.8169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22353.8125</v>
          </cell>
        </row>
        <row r="59">
          <cell r="B59">
            <v>165464.0953</v>
          </cell>
        </row>
        <row r="60">
          <cell r="B60">
            <v>0</v>
          </cell>
        </row>
        <row r="62">
          <cell r="B62">
            <v>-20056.8119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5">
        <row r="3">
          <cell r="B3" t="str">
            <v>Mgmt-West</v>
          </cell>
          <cell r="C3" t="str">
            <v>Gas Daily</v>
          </cell>
        </row>
        <row r="6">
          <cell r="B6">
            <v>892898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1.6267248836</v>
          </cell>
        </row>
        <row r="16">
          <cell r="Y16">
            <v>0</v>
          </cell>
        </row>
        <row r="17">
          <cell r="R17">
            <v>0.0178939737196</v>
          </cell>
        </row>
        <row r="17">
          <cell r="Y17">
            <v>0</v>
          </cell>
        </row>
        <row r="19">
          <cell r="E19">
            <v>613927.571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-2280435.1987</v>
          </cell>
        </row>
        <row r="31">
          <cell r="M31">
            <v>0</v>
          </cell>
        </row>
        <row r="32">
          <cell r="M32">
            <v>-1850503.9177</v>
          </cell>
        </row>
        <row r="36">
          <cell r="E36">
            <v>-1850093.9892</v>
          </cell>
        </row>
        <row r="47">
          <cell r="B47">
            <v>1806692.67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-98374</v>
          </cell>
        </row>
        <row r="54">
          <cell r="B54">
            <v>1186227.4761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5.8373</v>
          </cell>
        </row>
        <row r="59">
          <cell r="B59">
            <v>-415.7658</v>
          </cell>
        </row>
        <row r="60">
          <cell r="B60">
            <v>0</v>
          </cell>
        </row>
        <row r="62">
          <cell r="B62">
            <v>226.5319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G67">
            <v>0</v>
          </cell>
          <cell r="H67">
            <v>0</v>
          </cell>
        </row>
        <row r="67">
          <cell r="J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6">
        <row r="3">
          <cell r="B3" t="str">
            <v>Northwest</v>
          </cell>
          <cell r="C3" t="str">
            <v>Price</v>
          </cell>
        </row>
        <row r="6">
          <cell r="B6">
            <v>892887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5E-010</v>
          </cell>
        </row>
        <row r="16">
          <cell r="Y16">
            <v>0</v>
          </cell>
        </row>
        <row r="17">
          <cell r="R17">
            <v>5.5E-012</v>
          </cell>
        </row>
        <row r="17">
          <cell r="Y17">
            <v>0</v>
          </cell>
        </row>
        <row r="19">
          <cell r="E19">
            <v>-1114934.7096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-1111344.4567</v>
          </cell>
        </row>
        <row r="31">
          <cell r="M31">
            <v>0</v>
          </cell>
        </row>
        <row r="32">
          <cell r="M32">
            <v>34060.9943</v>
          </cell>
        </row>
        <row r="36">
          <cell r="E36">
            <v>37659.135</v>
          </cell>
        </row>
        <row r="47">
          <cell r="B47">
            <v>13919.533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-13917.9335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314.5738</v>
          </cell>
        </row>
        <row r="59">
          <cell r="B59">
            <v>-3912.7145</v>
          </cell>
        </row>
        <row r="60">
          <cell r="B60">
            <v>0</v>
          </cell>
        </row>
        <row r="62">
          <cell r="B62">
            <v>6.2883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7">
        <row r="3">
          <cell r="B3" t="str">
            <v>Northwest</v>
          </cell>
          <cell r="C3" t="str">
            <v>Basis</v>
          </cell>
        </row>
        <row r="6">
          <cell r="B6">
            <v>892888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1.8007710819</v>
          </cell>
        </row>
        <row r="16">
          <cell r="Y16">
            <v>0</v>
          </cell>
        </row>
        <row r="17">
          <cell r="R17">
            <v>1.8007710819</v>
          </cell>
        </row>
        <row r="17">
          <cell r="Y17">
            <v>0</v>
          </cell>
        </row>
        <row r="19">
          <cell r="E19">
            <v>2573052.8668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3834598.3326</v>
          </cell>
        </row>
        <row r="31">
          <cell r="M31">
            <v>0</v>
          </cell>
        </row>
        <row r="32">
          <cell r="M32">
            <v>397618.1828</v>
          </cell>
        </row>
        <row r="36">
          <cell r="E36">
            <v>388821.4631</v>
          </cell>
        </row>
        <row r="47">
          <cell r="B47">
            <v>0</v>
          </cell>
        </row>
        <row r="48">
          <cell r="B48">
            <v>-1206499.9756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-70346.2595</v>
          </cell>
        </row>
        <row r="54">
          <cell r="B54">
            <v>7124.88580000028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1173.8448</v>
          </cell>
        </row>
        <row r="59">
          <cell r="B59">
            <v>7622.8749</v>
          </cell>
        </row>
        <row r="60">
          <cell r="B60">
            <v>0</v>
          </cell>
        </row>
        <row r="62">
          <cell r="B62">
            <v>-620.8881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8">
        <row r="3">
          <cell r="B3" t="str">
            <v>Northwest</v>
          </cell>
          <cell r="C3" t="str">
            <v>Gas Daily</v>
          </cell>
        </row>
        <row r="6">
          <cell r="B6">
            <v>892900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-71632.5795</v>
          </cell>
        </row>
        <row r="36">
          <cell r="E36">
            <v>-71632.5795</v>
          </cell>
        </row>
        <row r="47">
          <cell r="B47">
            <v>0</v>
          </cell>
        </row>
        <row r="48">
          <cell r="B48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3">
          <cell r="B3" t="str">
            <v>Southwest</v>
          </cell>
          <cell r="C3" t="str">
            <v>Price</v>
          </cell>
        </row>
        <row r="6">
          <cell r="B6">
            <v>892889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-21867.2488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-21849.8211</v>
          </cell>
        </row>
        <row r="31">
          <cell r="M31">
            <v>0</v>
          </cell>
        </row>
        <row r="32">
          <cell r="M32">
            <v>-414350.8797</v>
          </cell>
        </row>
        <row r="36">
          <cell r="E36">
            <v>-414333.4956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-0.0333</v>
          </cell>
        </row>
        <row r="59">
          <cell r="B59">
            <v>-17.3508</v>
          </cell>
        </row>
        <row r="60">
          <cell r="B60">
            <v>0</v>
          </cell>
        </row>
        <row r="62">
          <cell r="B62">
            <v>-0.0437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N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0">
        <row r="3">
          <cell r="B3" t="str">
            <v>Southwest</v>
          </cell>
          <cell r="C3" t="str">
            <v>Basis</v>
          </cell>
        </row>
        <row r="6">
          <cell r="B6">
            <v>892890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-12.7318418902</v>
          </cell>
        </row>
        <row r="16">
          <cell r="Y16">
            <v>0</v>
          </cell>
        </row>
        <row r="17">
          <cell r="R17">
            <v>-0.1400502607922</v>
          </cell>
        </row>
        <row r="17">
          <cell r="Y17">
            <v>0</v>
          </cell>
        </row>
        <row r="19">
          <cell r="E19">
            <v>6452978.655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12394168.9447</v>
          </cell>
        </row>
        <row r="31">
          <cell r="M31">
            <v>0</v>
          </cell>
        </row>
        <row r="32">
          <cell r="M32">
            <v>1039770.9468</v>
          </cell>
        </row>
        <row r="36">
          <cell r="E36">
            <v>1011887.5635</v>
          </cell>
        </row>
        <row r="47">
          <cell r="B47">
            <v>0</v>
          </cell>
        </row>
        <row r="48">
          <cell r="B48">
            <v>-6216615.9078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120144.2189</v>
          </cell>
        </row>
        <row r="54">
          <cell r="B54">
            <v>130975.6856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4731.3462</v>
          </cell>
        </row>
        <row r="59">
          <cell r="B59">
            <v>23152.0371</v>
          </cell>
        </row>
        <row r="60">
          <cell r="B60">
            <v>0</v>
          </cell>
        </row>
        <row r="62">
          <cell r="B62">
            <v>-3577.6697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P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1">
        <row r="3">
          <cell r="B3" t="str">
            <v>Southwest</v>
          </cell>
          <cell r="C3" t="str">
            <v>Gas Daily</v>
          </cell>
        </row>
        <row r="6">
          <cell r="B6">
            <v>892901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0.8090698616</v>
          </cell>
        </row>
        <row r="16">
          <cell r="Y16">
            <v>0</v>
          </cell>
        </row>
        <row r="17">
          <cell r="R17">
            <v>0.8090698616</v>
          </cell>
        </row>
        <row r="17">
          <cell r="Y17">
            <v>0</v>
          </cell>
        </row>
        <row r="19">
          <cell r="E19">
            <v>-42726.5569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-394467.7617</v>
          </cell>
        </row>
        <row r="31">
          <cell r="M31">
            <v>0</v>
          </cell>
        </row>
        <row r="32">
          <cell r="M32">
            <v>-103300.8706</v>
          </cell>
        </row>
        <row r="36">
          <cell r="E36">
            <v>-103219.6309</v>
          </cell>
        </row>
        <row r="47">
          <cell r="B47">
            <v>212301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-18905.5583</v>
          </cell>
        </row>
        <row r="54">
          <cell r="B54">
            <v>158400.015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0.9715</v>
          </cell>
        </row>
        <row r="59">
          <cell r="B59">
            <v>-82.2112</v>
          </cell>
        </row>
        <row r="60">
          <cell r="B60">
            <v>0</v>
          </cell>
        </row>
        <row r="62">
          <cell r="B62">
            <v>26.9992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3">
          <cell r="B3" t="str">
            <v>Permian</v>
          </cell>
          <cell r="C3" t="str">
            <v>Price</v>
          </cell>
        </row>
        <row r="6">
          <cell r="B6">
            <v>892891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364348.6865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194468.7661</v>
          </cell>
        </row>
        <row r="31">
          <cell r="M31">
            <v>0</v>
          </cell>
        </row>
        <row r="32">
          <cell r="M32">
            <v>-822735.6304</v>
          </cell>
        </row>
        <row r="36">
          <cell r="E36">
            <v>-823236.6853</v>
          </cell>
        </row>
        <row r="47">
          <cell r="B47">
            <v>220936.3362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-51673.9374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3.3887</v>
          </cell>
        </row>
        <row r="59">
          <cell r="B59">
            <v>497.6662</v>
          </cell>
        </row>
        <row r="60">
          <cell r="B60">
            <v>0</v>
          </cell>
        </row>
        <row r="62">
          <cell r="B62">
            <v>116.4667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U67">
            <v>0</v>
          </cell>
          <cell r="V67">
            <v>0</v>
          </cell>
        </row>
        <row r="70">
          <cell r="B70">
            <v>0</v>
          </cell>
        </row>
      </sheetData>
      <sheetData sheetId="13">
        <row r="3">
          <cell r="B3" t="str">
            <v>Permian</v>
          </cell>
          <cell r="C3" t="str">
            <v>Basis</v>
          </cell>
        </row>
        <row r="6">
          <cell r="B6">
            <v>892892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-1.7015894929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1940153.9751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2742314.5525</v>
          </cell>
        </row>
        <row r="31">
          <cell r="M31">
            <v>0</v>
          </cell>
        </row>
        <row r="32">
          <cell r="M32">
            <v>-14588.0029</v>
          </cell>
        </row>
        <row r="36">
          <cell r="E36">
            <v>-13507.86</v>
          </cell>
        </row>
        <row r="47">
          <cell r="B47">
            <v>0</v>
          </cell>
        </row>
        <row r="48">
          <cell r="B48">
            <v>-1084416.948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283430.8074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-16.6223</v>
          </cell>
        </row>
        <row r="59">
          <cell r="B59">
            <v>-1063.5206</v>
          </cell>
        </row>
        <row r="60">
          <cell r="B60">
            <v>0</v>
          </cell>
        </row>
        <row r="62">
          <cell r="B62">
            <v>-94.2939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4">
        <row r="3">
          <cell r="B3" t="str">
            <v>Permian</v>
          </cell>
          <cell r="C3" t="str">
            <v>Gas Daily</v>
          </cell>
        </row>
        <row r="6">
          <cell r="B6">
            <v>892903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-49675</v>
          </cell>
        </row>
        <row r="36">
          <cell r="E36">
            <v>-49675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5">
        <row r="3">
          <cell r="B3" t="str">
            <v>San Juan</v>
          </cell>
          <cell r="C3" t="str">
            <v>Price</v>
          </cell>
        </row>
        <row r="6">
          <cell r="B6">
            <v>892893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15984.8903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-16497.0214</v>
          </cell>
        </row>
        <row r="31">
          <cell r="M31">
            <v>0</v>
          </cell>
        </row>
        <row r="32">
          <cell r="M32">
            <v>-304156.1511</v>
          </cell>
        </row>
        <row r="36">
          <cell r="E36">
            <v>-304229.8579</v>
          </cell>
        </row>
        <row r="47">
          <cell r="B47">
            <v>-0.0002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32408.2585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0.5711</v>
          </cell>
        </row>
        <row r="59">
          <cell r="B59">
            <v>73.1357</v>
          </cell>
        </row>
        <row r="60">
          <cell r="B60">
            <v>0</v>
          </cell>
        </row>
        <row r="62">
          <cell r="B62">
            <v>-0.0534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6">
        <row r="3">
          <cell r="B3" t="str">
            <v>San Juan</v>
          </cell>
          <cell r="C3" t="str">
            <v>Basis</v>
          </cell>
        </row>
        <row r="6">
          <cell r="B6">
            <v>892894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-4.0098867943</v>
          </cell>
        </row>
        <row r="16">
          <cell r="Y16">
            <v>0</v>
          </cell>
        </row>
        <row r="17">
          <cell r="R17">
            <v>-0.0441087547373</v>
          </cell>
        </row>
        <row r="17">
          <cell r="Y17">
            <v>0</v>
          </cell>
        </row>
        <row r="19">
          <cell r="E19">
            <v>2699563.6438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5589274.9298</v>
          </cell>
        </row>
        <row r="31">
          <cell r="M31">
            <v>0</v>
          </cell>
        </row>
        <row r="32">
          <cell r="M32">
            <v>-103425.0432</v>
          </cell>
        </row>
        <row r="36">
          <cell r="E36">
            <v>-114679.2294</v>
          </cell>
        </row>
        <row r="47">
          <cell r="B47">
            <v>0</v>
          </cell>
        </row>
        <row r="48">
          <cell r="B48">
            <v>-3073825.574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175362.0046</v>
          </cell>
        </row>
        <row r="54">
          <cell r="B54">
            <v>-1050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1657.6808</v>
          </cell>
        </row>
        <row r="59">
          <cell r="B59">
            <v>9596.5054</v>
          </cell>
        </row>
        <row r="60">
          <cell r="B60">
            <v>0</v>
          </cell>
        </row>
        <row r="62">
          <cell r="B62">
            <v>-1451.9028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7">
        <row r="3">
          <cell r="B3" t="str">
            <v>San Juan</v>
          </cell>
          <cell r="C3" t="str">
            <v>Gas Daily</v>
          </cell>
        </row>
        <row r="6">
          <cell r="B6">
            <v>892894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51375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116625</v>
          </cell>
        </row>
        <row r="36">
          <cell r="E36">
            <v>116625</v>
          </cell>
        </row>
        <row r="47">
          <cell r="B47">
            <v>36775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14550</v>
          </cell>
        </row>
        <row r="54">
          <cell r="B54">
            <v>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8.56"/>
    <col collapsed="false" customWidth="true" hidden="false" outlineLevel="0" max="7" min="7" style="1" width="12.85"/>
    <col collapsed="false" customWidth="true" hidden="false" outlineLevel="0" max="8" min="8" style="2" width="7.99"/>
    <col collapsed="false" customWidth="true" hidden="false" outlineLevel="0" max="9" min="9" style="1" width="13.28"/>
    <col collapsed="false" customWidth="true" hidden="false" outlineLevel="0" max="10" min="10" style="2" width="7.85"/>
    <col collapsed="false" customWidth="true" hidden="false" outlineLevel="0" max="11" min="11" style="1" width="12.56"/>
    <col collapsed="false" customWidth="true" hidden="false" outlineLevel="0" max="12" min="12" style="2" width="9.99"/>
    <col collapsed="false" customWidth="true" hidden="false" outlineLevel="0" max="13" min="13" style="1" width="11.56"/>
    <col collapsed="false" customWidth="true" hidden="false" outlineLevel="0" max="14" min="14" style="2" width="9.41"/>
    <col collapsed="false" customWidth="true" hidden="false" outlineLevel="0" max="15" min="15" style="3" width="11.99"/>
    <col collapsed="false" customWidth="true" hidden="false" outlineLevel="0" max="16" min="16" style="4" width="9.85"/>
    <col collapsed="false" customWidth="true" hidden="false" outlineLevel="0" max="17" min="17" style="3" width="12.85"/>
    <col collapsed="false" customWidth="true" hidden="false" outlineLevel="0" max="18" min="18" style="3" width="7.56"/>
    <col collapsed="false" customWidth="true" hidden="false" outlineLevel="0" max="19" min="19" style="3" width="13.7"/>
    <col collapsed="false" customWidth="true" hidden="false" outlineLevel="0" max="20" min="20" style="3" width="7.56"/>
    <col collapsed="false" customWidth="true" hidden="false" outlineLevel="0" max="21" min="21" style="3" width="12.7"/>
    <col collapsed="false" customWidth="false" hidden="false" outlineLevel="0" max="22" min="22" style="1" width="9.14"/>
    <col collapsed="false" customWidth="true" hidden="false" outlineLevel="0" max="23" min="23" style="1" width="12.7"/>
    <col collapsed="false" customWidth="false" hidden="false" outlineLevel="0" max="24" min="24" style="1" width="9.14"/>
    <col collapsed="false" customWidth="true" hidden="false" outlineLevel="0" max="25" min="25" style="1" width="12.7"/>
    <col collapsed="false" customWidth="true" hidden="false" outlineLevel="0" max="26" min="26" style="2" width="10.56"/>
    <col collapsed="false" customWidth="true" hidden="false" outlineLevel="0" max="27" min="27" style="1" width="13.56"/>
    <col collapsed="false" customWidth="true" hidden="false" outlineLevel="0" max="28" min="28" style="2" width="8.56"/>
    <col collapsed="false" customWidth="true" hidden="false" outlineLevel="0" max="29" min="29" style="1" width="14.41"/>
    <col collapsed="false" customWidth="true" hidden="false" outlineLevel="0" max="30" min="30" style="1" width="9.56"/>
    <col collapsed="false" customWidth="true" hidden="false" outlineLevel="0" max="31" min="31" style="1" width="14.41"/>
    <col collapsed="false" customWidth="true" hidden="false" outlineLevel="0" max="32" min="32" style="2" width="9.41"/>
    <col collapsed="false" customWidth="true" hidden="false" outlineLevel="0" max="33" min="33" style="1" width="14.56"/>
    <col collapsed="false" customWidth="true" hidden="false" outlineLevel="0" max="34" min="34" style="1" width="7.85"/>
    <col collapsed="false" customWidth="true" hidden="false" outlineLevel="0" max="35" min="35" style="1" width="14.28"/>
    <col collapsed="false" customWidth="false" hidden="false" outlineLevel="0" max="37" min="36" style="1" width="9.14"/>
    <col collapsed="false" customWidth="true" hidden="false" outlineLevel="0" max="38" min="38" style="1" width="22.14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Z1" s="6"/>
      <c r="AA1" s="0"/>
      <c r="AL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I2" s="9"/>
      <c r="K2" s="9"/>
      <c r="M2" s="9"/>
      <c r="O2" s="10"/>
      <c r="P2" s="11"/>
      <c r="Q2" s="10"/>
      <c r="R2" s="10"/>
      <c r="S2" s="10"/>
      <c r="T2" s="10"/>
      <c r="U2" s="10"/>
      <c r="V2" s="9"/>
      <c r="W2" s="9"/>
      <c r="X2" s="9"/>
      <c r="Y2" s="9"/>
      <c r="AA2" s="9"/>
      <c r="AC2" s="9"/>
      <c r="AD2" s="9"/>
      <c r="AE2" s="9"/>
      <c r="AG2" s="12"/>
      <c r="AL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36789</v>
      </c>
      <c r="C4" s="15"/>
      <c r="E4" s="15"/>
      <c r="G4" s="15"/>
      <c r="I4" s="15"/>
      <c r="K4" s="15"/>
      <c r="M4" s="15"/>
      <c r="O4" s="16"/>
      <c r="Q4" s="16"/>
      <c r="R4" s="17"/>
      <c r="S4" s="16"/>
      <c r="T4" s="17"/>
      <c r="U4" s="16"/>
      <c r="V4" s="18"/>
      <c r="W4" s="15"/>
      <c r="X4" s="18"/>
      <c r="Y4" s="15"/>
      <c r="AA4" s="15"/>
      <c r="AC4" s="15"/>
      <c r="AD4" s="18"/>
      <c r="AE4" s="15"/>
      <c r="AG4" s="15"/>
    </row>
    <row r="5" customFormat="false" ht="12.75" hidden="false" customHeight="false" outlineLevel="0" collapsed="false">
      <c r="A5" s="19"/>
      <c r="B5" s="20"/>
      <c r="C5" s="21" t="str">
        <f aca="false">'[1]Roll-1'!$B3</f>
        <v>Mgmt-West</v>
      </c>
      <c r="D5" s="20"/>
      <c r="E5" s="21" t="str">
        <f aca="false">'[1]Roll-2'!$B3</f>
        <v>Mgmt-West</v>
      </c>
      <c r="F5" s="20"/>
      <c r="G5" s="21" t="str">
        <f aca="false">'[1]Roll-3'!$B3</f>
        <v>Mgmt-West</v>
      </c>
      <c r="H5" s="20"/>
      <c r="I5" s="21" t="str">
        <f aca="false">'[1]Roll-4'!$B3</f>
        <v>Northwest</v>
      </c>
      <c r="J5" s="20"/>
      <c r="K5" s="21" t="str">
        <f aca="false">'[1]Roll-5'!$B3</f>
        <v>Northwest</v>
      </c>
      <c r="L5" s="20"/>
      <c r="M5" s="21" t="str">
        <f aca="false">'[1]Roll-6'!$B3</f>
        <v>Northwest</v>
      </c>
      <c r="N5" s="20"/>
      <c r="O5" s="21" t="str">
        <f aca="false">'[1]Roll-7'!$B3</f>
        <v>Southwest</v>
      </c>
      <c r="P5" s="20"/>
      <c r="Q5" s="21" t="str">
        <f aca="false">'[1]Roll-8'!$B3</f>
        <v>Southwest</v>
      </c>
      <c r="R5" s="20"/>
      <c r="S5" s="21" t="str">
        <f aca="false">'[1]Roll-9'!$B3</f>
        <v>Southwest</v>
      </c>
      <c r="T5" s="20"/>
      <c r="U5" s="21" t="str">
        <f aca="false">'[1]Roll-10'!$B3</f>
        <v>Permian</v>
      </c>
      <c r="V5" s="21"/>
      <c r="W5" s="21" t="str">
        <f aca="false">'[1]Roll-11'!$B3</f>
        <v>Permian</v>
      </c>
      <c r="X5" s="21"/>
      <c r="Y5" s="21" t="str">
        <f aca="false">'[1]Roll-12'!$B3</f>
        <v>Permian</v>
      </c>
      <c r="Z5" s="20"/>
      <c r="AA5" s="21" t="str">
        <f aca="false">'[1]Roll-13'!$B3</f>
        <v>San Juan</v>
      </c>
      <c r="AB5" s="20"/>
      <c r="AC5" s="21" t="str">
        <f aca="false">'[1]Roll-14'!$B3</f>
        <v>San Juan</v>
      </c>
      <c r="AD5" s="21"/>
      <c r="AE5" s="21" t="str">
        <f aca="false">'[1]Roll-15'!$B3</f>
        <v>San Juan</v>
      </c>
      <c r="AF5" s="20"/>
      <c r="AG5" s="21" t="str">
        <f aca="false">'[1]Roll-1'!B3</f>
        <v>Mgmt-West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2" t="str">
        <f aca="false">'[1]Roll-1'!$C3</f>
        <v>Price</v>
      </c>
      <c r="D6" s="20"/>
      <c r="E6" s="22" t="str">
        <f aca="false">'[1]Roll-2'!$C3</f>
        <v>Basis</v>
      </c>
      <c r="F6" s="20"/>
      <c r="G6" s="22" t="str">
        <f aca="false">'[1]Roll-3'!$C3</f>
        <v>Gas Daily</v>
      </c>
      <c r="H6" s="20"/>
      <c r="I6" s="22" t="str">
        <f aca="false">'[1]Roll-4'!$C3</f>
        <v>Price</v>
      </c>
      <c r="J6" s="20"/>
      <c r="K6" s="22" t="str">
        <f aca="false">'[1]Roll-5'!$C3</f>
        <v>Basis</v>
      </c>
      <c r="L6" s="20"/>
      <c r="M6" s="22" t="str">
        <f aca="false">'[1]Roll-6'!$C3</f>
        <v>Gas Daily</v>
      </c>
      <c r="N6" s="20"/>
      <c r="O6" s="22" t="str">
        <f aca="false">'[1]Roll-7'!$C3</f>
        <v>Price</v>
      </c>
      <c r="P6" s="20"/>
      <c r="Q6" s="22" t="str">
        <f aca="false">'[1]Roll-8'!$C3</f>
        <v>Basis</v>
      </c>
      <c r="R6" s="20"/>
      <c r="S6" s="22" t="str">
        <f aca="false">'[1]Roll-9'!$C3</f>
        <v>Gas Daily</v>
      </c>
      <c r="T6" s="20"/>
      <c r="U6" s="22" t="str">
        <f aca="false">'[1]Roll-10'!$C3</f>
        <v>Price</v>
      </c>
      <c r="V6" s="21"/>
      <c r="W6" s="22" t="str">
        <f aca="false">'[1]Roll-11'!$C3</f>
        <v>Basis</v>
      </c>
      <c r="X6" s="21"/>
      <c r="Y6" s="22" t="str">
        <f aca="false">'[1]Roll-12'!$C3</f>
        <v>Gas Daily</v>
      </c>
      <c r="Z6" s="20"/>
      <c r="AA6" s="22" t="str">
        <f aca="false">'[1]Roll-13'!$C3</f>
        <v>Price</v>
      </c>
      <c r="AB6" s="20"/>
      <c r="AC6" s="22" t="str">
        <f aca="false">'[1]Roll-14'!$C3</f>
        <v>Basis</v>
      </c>
      <c r="AD6" s="21"/>
      <c r="AE6" s="22" t="str">
        <f aca="false">'[1]Roll-15'!$C3</f>
        <v>Gas Daily</v>
      </c>
      <c r="AF6" s="20"/>
      <c r="AG6" s="22" t="s">
        <v>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3" t="str">
        <f aca="false">+[1]Input!A4</f>
        <v>META ID-65688</v>
      </c>
      <c r="C7" s="24"/>
      <c r="E7" s="24"/>
      <c r="G7" s="24"/>
      <c r="I7" s="24"/>
      <c r="K7" s="24"/>
      <c r="M7" s="24"/>
      <c r="O7" s="24"/>
      <c r="P7" s="2"/>
      <c r="Q7" s="24"/>
      <c r="R7" s="2"/>
      <c r="S7" s="24"/>
      <c r="T7" s="2"/>
      <c r="U7" s="24"/>
      <c r="V7" s="24"/>
      <c r="W7" s="24"/>
      <c r="X7" s="24"/>
      <c r="Y7" s="24"/>
      <c r="AA7" s="24"/>
      <c r="AC7" s="24"/>
      <c r="AD7" s="24"/>
      <c r="AE7" s="24"/>
      <c r="AG7" s="24"/>
    </row>
    <row r="8" customFormat="false" ht="12.75" hidden="false" customHeight="false" outlineLevel="0" collapsed="false">
      <c r="A8" s="0"/>
      <c r="B8" s="25" t="s">
        <v>4</v>
      </c>
      <c r="C8" s="26" t="n">
        <f aca="false">'[1]Roll-1'!$B6</f>
        <v>892885</v>
      </c>
      <c r="E8" s="26" t="n">
        <f aca="false">'[1]Roll-2'!$B6</f>
        <v>892886</v>
      </c>
      <c r="G8" s="26" t="n">
        <f aca="false">'[1]Roll-3'!$B6</f>
        <v>892898</v>
      </c>
      <c r="I8" s="26" t="n">
        <f aca="false">'[1]Roll-4'!$B6</f>
        <v>892887</v>
      </c>
      <c r="K8" s="26" t="n">
        <f aca="false">'[1]Roll-5'!$B6</f>
        <v>892888</v>
      </c>
      <c r="M8" s="26" t="n">
        <f aca="false">'[1]Roll-6'!$B6</f>
        <v>892900</v>
      </c>
      <c r="O8" s="26" t="n">
        <f aca="false">'[1]Roll-7'!$B6</f>
        <v>892889</v>
      </c>
      <c r="P8" s="2"/>
      <c r="Q8" s="26" t="n">
        <f aca="false">'[1]Roll-8'!$B6</f>
        <v>892890</v>
      </c>
      <c r="R8" s="2"/>
      <c r="S8" s="26" t="n">
        <f aca="false">'[1]Roll-9'!$B6</f>
        <v>892901</v>
      </c>
      <c r="T8" s="2"/>
      <c r="U8" s="26" t="n">
        <f aca="false">'[1]Roll-10'!$B6</f>
        <v>892891</v>
      </c>
      <c r="V8" s="26"/>
      <c r="W8" s="26" t="n">
        <f aca="false">'[1]Roll-11'!$B6</f>
        <v>892892</v>
      </c>
      <c r="X8" s="26"/>
      <c r="Y8" s="26" t="n">
        <f aca="false">'[1]Roll-12'!$B6</f>
        <v>892903</v>
      </c>
      <c r="Z8" s="25"/>
      <c r="AA8" s="26" t="n">
        <f aca="false">'[1]Roll-13'!$B6</f>
        <v>892893</v>
      </c>
      <c r="AC8" s="26" t="n">
        <f aca="false">'[1]Roll-14'!$B6</f>
        <v>892894</v>
      </c>
      <c r="AD8" s="26"/>
      <c r="AE8" s="26" t="n">
        <f aca="false">'[1]Roll-15'!$B6</f>
        <v>892894</v>
      </c>
      <c r="AG8" s="26"/>
    </row>
    <row r="9" customFormat="false" ht="12.75" hidden="false" customHeight="false" outlineLevel="0" collapsed="false">
      <c r="C9" s="24"/>
      <c r="E9" s="24"/>
      <c r="G9" s="24"/>
      <c r="H9" s="27"/>
      <c r="I9" s="26"/>
      <c r="K9" s="24"/>
      <c r="M9" s="24"/>
      <c r="O9" s="24"/>
      <c r="P9" s="2"/>
      <c r="Q9" s="24"/>
      <c r="R9" s="2"/>
      <c r="S9" s="26"/>
      <c r="T9" s="2"/>
      <c r="U9" s="24"/>
      <c r="V9" s="24"/>
      <c r="W9" s="24"/>
      <c r="X9" s="24"/>
      <c r="Y9" s="24"/>
      <c r="AA9" s="24"/>
      <c r="AC9" s="24"/>
      <c r="AD9" s="24"/>
      <c r="AE9" s="24"/>
      <c r="AG9" s="24"/>
    </row>
    <row r="10" customFormat="false" ht="12.75" hidden="false" customHeight="false" outlineLevel="0" collapsed="false">
      <c r="A10" s="28" t="s">
        <v>5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28"/>
      <c r="O11" s="1"/>
      <c r="P11" s="2"/>
      <c r="Q11" s="1"/>
      <c r="R11" s="2"/>
      <c r="S11" s="1"/>
      <c r="T11" s="2"/>
      <c r="U11" s="1"/>
    </row>
    <row r="12" customFormat="false" ht="13.5" hidden="false" customHeight="false" outlineLevel="0" collapsed="false">
      <c r="A12" s="29" t="n">
        <f aca="false">A4</f>
        <v>36789</v>
      </c>
      <c r="O12" s="1"/>
      <c r="P12" s="2"/>
      <c r="Q12" s="1"/>
      <c r="R12" s="2"/>
      <c r="S12" s="1"/>
      <c r="T12" s="2"/>
      <c r="U12" s="1"/>
    </row>
    <row r="13" customFormat="false" ht="12.75" hidden="false" customHeight="false" outlineLevel="0" collapsed="false">
      <c r="A13" s="30" t="s">
        <v>6</v>
      </c>
      <c r="C13" s="31" t="n">
        <f aca="false">'[1]Roll-1'!$R15</f>
        <v>1</v>
      </c>
      <c r="E13" s="31" t="n">
        <f aca="false">'[1]Roll-2'!$R15</f>
        <v>0.011</v>
      </c>
      <c r="G13" s="31" t="n">
        <f aca="false">'[1]Roll-3'!$R15</f>
        <v>0.011</v>
      </c>
      <c r="I13" s="31" t="n">
        <f aca="false">'[1]Roll-4'!$R15</f>
        <v>0.011</v>
      </c>
      <c r="K13" s="31" t="n">
        <f aca="false">'[1]Roll-5'!$R15</f>
        <v>1</v>
      </c>
      <c r="M13" s="31" t="n">
        <f aca="false">'[1]Roll-6'!$R15</f>
        <v>0</v>
      </c>
      <c r="O13" s="31" t="n">
        <f aca="false">'[1]Roll-7'!$R15</f>
        <v>0</v>
      </c>
      <c r="P13" s="2"/>
      <c r="Q13" s="31" t="n">
        <f aca="false">'[1]Roll-8'!$R15</f>
        <v>0.011</v>
      </c>
      <c r="R13" s="2"/>
      <c r="S13" s="31" t="n">
        <f aca="false">'[1]Roll-9'!$R15</f>
        <v>1</v>
      </c>
      <c r="T13" s="2"/>
      <c r="U13" s="31" t="n">
        <f aca="false">'[1]Roll-10'!$R15</f>
        <v>0</v>
      </c>
      <c r="V13" s="32"/>
      <c r="W13" s="31" t="n">
        <f aca="false">'[1]Roll-11'!$R15</f>
        <v>0</v>
      </c>
      <c r="X13" s="32"/>
      <c r="Y13" s="31" t="n">
        <f aca="false">'[1]Roll-12'!$R15</f>
        <v>0</v>
      </c>
      <c r="AA13" s="31" t="n">
        <f aca="false">'[1]Roll-13'!$R15</f>
        <v>0</v>
      </c>
      <c r="AC13" s="31" t="n">
        <f aca="false">'[1]Roll-14'!$R15</f>
        <v>0.011</v>
      </c>
      <c r="AD13" s="32"/>
      <c r="AE13" s="31" t="n">
        <f aca="false">'[1]Roll-15'!$R15</f>
        <v>0</v>
      </c>
      <c r="AG13" s="31" t="n">
        <f aca="false">IF(AG14=0,0,AG15/AG14)</f>
        <v>-0.00575645124062853</v>
      </c>
      <c r="AI13" s="33"/>
    </row>
    <row r="14" customFormat="false" ht="12.75" hidden="false" customHeight="false" outlineLevel="0" collapsed="false">
      <c r="A14" s="30" t="s">
        <v>7</v>
      </c>
      <c r="C14" s="34" t="n">
        <f aca="false">+'[1]Roll-1'!$R16</f>
        <v>0.0411502017</v>
      </c>
      <c r="E14" s="34" t="n">
        <f aca="false">+'[1]Roll-2'!$R16</f>
        <v>-143.4183450198</v>
      </c>
      <c r="G14" s="34" t="n">
        <f aca="false">+'[1]Roll-3'!$R16</f>
        <v>1.6267248836</v>
      </c>
      <c r="I14" s="34" t="n">
        <f aca="false">+'[1]Roll-4'!$R16</f>
        <v>5E-010</v>
      </c>
      <c r="K14" s="34" t="n">
        <f aca="false">+'[1]Roll-5'!$R16</f>
        <v>1.8007710819</v>
      </c>
      <c r="M14" s="34" t="n">
        <f aca="false">+'[1]Roll-6'!$R16</f>
        <v>0</v>
      </c>
      <c r="O14" s="34" t="n">
        <f aca="false">+'[1]Roll-7'!$R16</f>
        <v>0</v>
      </c>
      <c r="P14" s="2"/>
      <c r="Q14" s="34" t="n">
        <f aca="false">+'[1]Roll-8'!$R16</f>
        <v>-12.7318418902</v>
      </c>
      <c r="R14" s="2"/>
      <c r="S14" s="34" t="n">
        <f aca="false">+'[1]Roll-9'!$R16</f>
        <v>0.8090698616</v>
      </c>
      <c r="T14" s="2"/>
      <c r="U14" s="34" t="n">
        <f aca="false">+'[1]Roll-10'!$R16</f>
        <v>0</v>
      </c>
      <c r="V14" s="35"/>
      <c r="W14" s="34" t="n">
        <f aca="false">+'[1]Roll-11'!$R16</f>
        <v>-1.7015894929</v>
      </c>
      <c r="X14" s="35"/>
      <c r="Y14" s="34" t="n">
        <f aca="false">+'[1]Roll-12'!$R16</f>
        <v>0</v>
      </c>
      <c r="AA14" s="34" t="n">
        <f aca="false">+'[1]Roll-13'!$R16</f>
        <v>0</v>
      </c>
      <c r="AC14" s="34" t="n">
        <f aca="false">+'[1]Roll-14'!$R16</f>
        <v>-4.0098867943</v>
      </c>
      <c r="AD14" s="35"/>
      <c r="AE14" s="34" t="n">
        <f aca="false">+'[1]Roll-15'!$R16</f>
        <v>0</v>
      </c>
      <c r="AG14" s="34" t="n">
        <f aca="false">C14+E14+G14+I14+K14+M14+O14+Q14+S14+U14+W14+Y14+AA14+AC14</f>
        <v>-157.5839471679</v>
      </c>
      <c r="AI14" s="33"/>
    </row>
    <row r="15" customFormat="false" ht="12.75" hidden="false" customHeight="false" outlineLevel="0" collapsed="false">
      <c r="A15" s="36" t="s">
        <v>8</v>
      </c>
      <c r="B15" s="37"/>
      <c r="C15" s="38" t="n">
        <f aca="false">'[1]Roll-1'!$R17</f>
        <v>0.0411502017</v>
      </c>
      <c r="D15" s="37"/>
      <c r="E15" s="38" t="n">
        <f aca="false">'[1]Roll-2'!$R17</f>
        <v>-1.5776017952178</v>
      </c>
      <c r="F15" s="37"/>
      <c r="G15" s="38" t="n">
        <f aca="false">'[1]Roll-3'!$R17</f>
        <v>0.0178939737196</v>
      </c>
      <c r="H15" s="37"/>
      <c r="I15" s="38" t="n">
        <f aca="false">'[1]Roll-4'!$R17</f>
        <v>5.5E-012</v>
      </c>
      <c r="J15" s="37"/>
      <c r="K15" s="38" t="n">
        <f aca="false">'[1]Roll-5'!$R17</f>
        <v>1.8007710819</v>
      </c>
      <c r="L15" s="37"/>
      <c r="M15" s="39" t="n">
        <f aca="false">'[1]Roll-6'!$R17</f>
        <v>0</v>
      </c>
      <c r="N15" s="37"/>
      <c r="O15" s="39" t="n">
        <f aca="false">'[1]Roll-7'!$R17</f>
        <v>0</v>
      </c>
      <c r="P15" s="37"/>
      <c r="Q15" s="39" t="n">
        <f aca="false">'[1]Roll-8'!$R17</f>
        <v>-0.1400502607922</v>
      </c>
      <c r="R15" s="37"/>
      <c r="S15" s="39" t="n">
        <f aca="false">'[1]Roll-9'!$R17</f>
        <v>0.8090698616</v>
      </c>
      <c r="T15" s="37"/>
      <c r="U15" s="39" t="n">
        <f aca="false">'[1]Roll-10'!$R17</f>
        <v>0</v>
      </c>
      <c r="V15" s="37"/>
      <c r="W15" s="39" t="n">
        <f aca="false">'[1]Roll-11'!$R17</f>
        <v>0</v>
      </c>
      <c r="X15" s="37"/>
      <c r="Y15" s="39" t="n">
        <f aca="false">'[1]Roll-12'!$R17</f>
        <v>0</v>
      </c>
      <c r="Z15" s="37"/>
      <c r="AA15" s="38" t="n">
        <f aca="false">'[1]Roll-13'!$R17</f>
        <v>0</v>
      </c>
      <c r="AB15" s="37"/>
      <c r="AC15" s="38" t="n">
        <f aca="false">'[1]Roll-14'!$R17</f>
        <v>-0.0441087547373</v>
      </c>
      <c r="AD15" s="40"/>
      <c r="AE15" s="38" t="n">
        <f aca="false">'[1]Roll-15'!$R17</f>
        <v>0</v>
      </c>
      <c r="AF15" s="37"/>
      <c r="AG15" s="34" t="n">
        <f aca="false">C15+E15+G15+I15+K15+M15+O15+Q15+S15+U15+W15+Y15+AA15+AC15</f>
        <v>0.9071243081778</v>
      </c>
      <c r="AH15" s="41"/>
      <c r="AI15" s="33"/>
    </row>
    <row r="16" customFormat="false" ht="12.75" hidden="false" customHeight="false" outlineLevel="0" collapsed="false">
      <c r="A16" s="33" t="s">
        <v>9</v>
      </c>
      <c r="C16" s="42"/>
      <c r="E16" s="42"/>
      <c r="G16" s="42"/>
      <c r="I16" s="42"/>
      <c r="K16" s="42"/>
      <c r="M16" s="42"/>
      <c r="O16" s="42"/>
      <c r="P16" s="2"/>
      <c r="Q16" s="42"/>
      <c r="R16" s="2"/>
      <c r="S16" s="42"/>
      <c r="T16" s="2"/>
      <c r="U16" s="42"/>
      <c r="V16" s="42"/>
      <c r="W16" s="42"/>
      <c r="X16" s="42"/>
      <c r="Y16" s="42"/>
      <c r="AA16" s="42"/>
      <c r="AC16" s="42"/>
      <c r="AD16" s="42"/>
      <c r="AE16" s="42"/>
      <c r="AG16" s="42"/>
      <c r="AI16" s="33"/>
    </row>
    <row r="17" customFormat="false" ht="12.75" hidden="false" customHeight="false" outlineLevel="0" collapsed="false">
      <c r="A17" s="33" t="s">
        <v>10</v>
      </c>
      <c r="O17" s="1"/>
      <c r="P17" s="2"/>
      <c r="Q17" s="1"/>
      <c r="R17" s="2"/>
      <c r="S17" s="1"/>
      <c r="T17" s="2"/>
      <c r="U17" s="1"/>
    </row>
    <row r="18" customFormat="false" ht="12.75" hidden="false" customHeight="false" outlineLevel="0" collapsed="false">
      <c r="A18" s="33"/>
      <c r="C18" s="42"/>
      <c r="E18" s="42"/>
      <c r="G18" s="42"/>
      <c r="I18" s="42"/>
      <c r="K18" s="42"/>
      <c r="M18" s="42"/>
      <c r="O18" s="42"/>
      <c r="P18" s="2"/>
      <c r="Q18" s="42"/>
      <c r="R18" s="2"/>
      <c r="S18" s="42"/>
      <c r="T18" s="2"/>
      <c r="U18" s="42"/>
      <c r="V18" s="42"/>
      <c r="W18" s="42"/>
      <c r="X18" s="42"/>
      <c r="Y18" s="42"/>
      <c r="AA18" s="42"/>
      <c r="AC18" s="42"/>
      <c r="AD18" s="42"/>
      <c r="AE18" s="42"/>
      <c r="AG18" s="42"/>
    </row>
    <row r="19" customFormat="false" ht="12.75" hidden="false" customHeight="false" outlineLevel="0" collapsed="false">
      <c r="A19" s="33" t="s">
        <v>11</v>
      </c>
      <c r="C19" s="43" t="n">
        <f aca="false">'[1]Roll-1'!$S14+'[1]Roll-1'!$Y16</f>
        <v>0</v>
      </c>
      <c r="E19" s="43" t="n">
        <f aca="false">'[1]Roll-2'!$S14+'[1]Roll-2'!$Y16</f>
        <v>0</v>
      </c>
      <c r="G19" s="43" t="n">
        <f aca="false">'[1]Roll-3'!$S14+'[1]Roll-3'!$Y16</f>
        <v>0</v>
      </c>
      <c r="I19" s="43" t="n">
        <f aca="false">'[1]Roll-4'!$S14+'[1]Roll-4'!$Y16</f>
        <v>0</v>
      </c>
      <c r="K19" s="43" t="n">
        <f aca="false">'[1]Roll-5'!$S14+'[1]Roll-5'!$Y16</f>
        <v>0</v>
      </c>
      <c r="M19" s="43" t="n">
        <f aca="false">'[1]Roll-6'!$S14+'[1]Roll-6'!$Y16</f>
        <v>0</v>
      </c>
      <c r="O19" s="43" t="n">
        <f aca="false">'[1]Roll-7'!$S14+'[1]Roll-7'!$Y16</f>
        <v>0</v>
      </c>
      <c r="P19" s="2"/>
      <c r="Q19" s="43" t="n">
        <f aca="false">'[1]Roll-8'!$S14+'[1]Roll-8'!$Y16</f>
        <v>0</v>
      </c>
      <c r="R19" s="2"/>
      <c r="S19" s="43" t="n">
        <f aca="false">'[1]Roll-9'!$S14+'[1]Roll-9'!$Y16</f>
        <v>0</v>
      </c>
      <c r="T19" s="2"/>
      <c r="U19" s="43" t="n">
        <f aca="false">'[1]Roll-10'!$S14+'[1]Roll-10'!$Y16</f>
        <v>0</v>
      </c>
      <c r="V19" s="44"/>
      <c r="W19" s="43" t="n">
        <f aca="false">'[1]Roll-11'!$S14+'[1]Roll-11'!$Y16</f>
        <v>0</v>
      </c>
      <c r="X19" s="44"/>
      <c r="Y19" s="43" t="n">
        <f aca="false">'[1]Roll-12'!$S14+'[1]Roll-12'!$Y16</f>
        <v>0</v>
      </c>
      <c r="AA19" s="43" t="n">
        <f aca="false">'[1]Roll-13'!$S14+'[1]Roll-13'!$Y16</f>
        <v>0</v>
      </c>
      <c r="AC19" s="43" t="n">
        <f aca="false">'[1]Roll-14'!$S14+'[1]Roll-14'!$Y16</f>
        <v>0</v>
      </c>
      <c r="AD19" s="44"/>
      <c r="AE19" s="43" t="n">
        <f aca="false">'[1]Roll-15'!$S14+'[1]Roll-15'!$Y16</f>
        <v>0</v>
      </c>
      <c r="AG19" s="34" t="n">
        <f aca="false">C19+E19+G19+I19+K19+M19+O19+Q19+S19+U19+W19+Y19+AA19+AC19</f>
        <v>0</v>
      </c>
    </row>
    <row r="20" customFormat="false" ht="12.75" hidden="false" customHeight="false" outlineLevel="0" collapsed="false">
      <c r="A20" s="33" t="s">
        <v>12</v>
      </c>
      <c r="C20" s="43" t="n">
        <f aca="false">'[1]Roll-1'!$T14+'[1]Roll-1'!$Y17</f>
        <v>0</v>
      </c>
      <c r="E20" s="43" t="n">
        <f aca="false">'[1]Roll-2'!$T14+'[1]Roll-2'!$Y17</f>
        <v>0</v>
      </c>
      <c r="G20" s="43" t="n">
        <f aca="false">'[1]Roll-3'!$T14+'[1]Roll-3'!$Y17</f>
        <v>0</v>
      </c>
      <c r="I20" s="43" t="n">
        <f aca="false">'[1]Roll-4'!$T14+'[1]Roll-4'!$Y17</f>
        <v>0</v>
      </c>
      <c r="K20" s="43" t="n">
        <f aca="false">'[1]Roll-5'!$T14+'[1]Roll-5'!$Y17</f>
        <v>0</v>
      </c>
      <c r="M20" s="43" t="n">
        <f aca="false">'[1]Roll-6'!$T14+'[1]Roll-6'!$Y17</f>
        <v>0</v>
      </c>
      <c r="O20" s="43" t="n">
        <f aca="false">'[1]Roll-7'!$T14+'[1]Roll-7'!$Y17</f>
        <v>0</v>
      </c>
      <c r="P20" s="2"/>
      <c r="Q20" s="43" t="n">
        <f aca="false">'[1]Roll-8'!$T14+'[1]Roll-8'!$Y17</f>
        <v>0</v>
      </c>
      <c r="R20" s="2"/>
      <c r="S20" s="43" t="n">
        <f aca="false">'[1]Roll-9'!$T14+'[1]Roll-9'!$Y17</f>
        <v>0</v>
      </c>
      <c r="T20" s="2"/>
      <c r="U20" s="43" t="n">
        <f aca="false">'[1]Roll-10'!$T14+'[1]Roll-10'!$Y17</f>
        <v>0</v>
      </c>
      <c r="V20" s="44"/>
      <c r="W20" s="43" t="n">
        <f aca="false">'[1]Roll-11'!$T14+'[1]Roll-11'!$Y17</f>
        <v>0</v>
      </c>
      <c r="X20" s="44"/>
      <c r="Y20" s="43" t="n">
        <f aca="false">'[1]Roll-12'!$T14+'[1]Roll-12'!$Y17</f>
        <v>0</v>
      </c>
      <c r="AA20" s="43" t="n">
        <f aca="false">'[1]Roll-13'!$T14+'[1]Roll-13'!$Y17</f>
        <v>0</v>
      </c>
      <c r="AC20" s="43" t="n">
        <f aca="false">'[1]Roll-14'!$T14+'[1]Roll-14'!$Y17</f>
        <v>0</v>
      </c>
      <c r="AD20" s="44"/>
      <c r="AE20" s="43" t="n">
        <f aca="false">'[1]Roll-15'!$T14+'[1]Roll-15'!$Y17</f>
        <v>0</v>
      </c>
      <c r="AG20" s="34" t="n">
        <f aca="false">C20+E20+G20+I20+K20+M20+O20+Q20+S20+U20+W20+Y20+AA20+AC20</f>
        <v>0</v>
      </c>
    </row>
    <row r="21" customFormat="false" ht="12.75" hidden="false" customHeight="false" outlineLevel="0" collapsed="false">
      <c r="A21" s="33" t="s">
        <v>13</v>
      </c>
      <c r="C21" s="43" t="n">
        <f aca="false">SUM(C19:C20)</f>
        <v>0</v>
      </c>
      <c r="E21" s="43" t="n">
        <f aca="false">SUM(E19:E20)</f>
        <v>0</v>
      </c>
      <c r="G21" s="43" t="n">
        <f aca="false">SUM(G19:G20)</f>
        <v>0</v>
      </c>
      <c r="I21" s="43" t="n">
        <f aca="false">SUM(I19:I20)</f>
        <v>0</v>
      </c>
      <c r="K21" s="43" t="n">
        <f aca="false">SUM(K19:K20)</f>
        <v>0</v>
      </c>
      <c r="M21" s="43" t="n">
        <f aca="false">SUM(M19:M20)</f>
        <v>0</v>
      </c>
      <c r="O21" s="43" t="n">
        <f aca="false">SUM(O19:O20)</f>
        <v>0</v>
      </c>
      <c r="P21" s="2"/>
      <c r="Q21" s="43" t="n">
        <f aca="false">SUM(Q19:Q20)</f>
        <v>0</v>
      </c>
      <c r="R21" s="2"/>
      <c r="S21" s="43" t="n">
        <f aca="false">SUM(S19:S20)</f>
        <v>0</v>
      </c>
      <c r="T21" s="2"/>
      <c r="U21" s="43" t="n">
        <f aca="false">SUM(U19:U20)</f>
        <v>0</v>
      </c>
      <c r="V21" s="44"/>
      <c r="W21" s="43" t="n">
        <f aca="false">SUM(W19:W20)</f>
        <v>0</v>
      </c>
      <c r="X21" s="44"/>
      <c r="Y21" s="43" t="n">
        <f aca="false">SUM(Y19:Y20)</f>
        <v>0</v>
      </c>
      <c r="AA21" s="43" t="n">
        <f aca="false">SUM(AA19:AA20)</f>
        <v>0</v>
      </c>
      <c r="AC21" s="43" t="n">
        <f aca="false">SUM(AC19:AC20)</f>
        <v>0</v>
      </c>
      <c r="AD21" s="44"/>
      <c r="AE21" s="43" t="n">
        <f aca="false">SUM(AE19:AE20)</f>
        <v>0</v>
      </c>
      <c r="AG21" s="34" t="n">
        <f aca="false">C21+E21+G21+I21+K21+M21+O21+Q21+S21+U21+W21+Y21+AA21+AC21</f>
        <v>0</v>
      </c>
    </row>
    <row r="22" customFormat="false" ht="12.75" hidden="false" customHeight="false" outlineLevel="0" collapsed="false">
      <c r="C22" s="42"/>
      <c r="E22" s="42"/>
      <c r="G22" s="42"/>
      <c r="I22" s="42"/>
      <c r="K22" s="42"/>
      <c r="M22" s="42"/>
      <c r="O22" s="42"/>
      <c r="P22" s="2"/>
      <c r="Q22" s="42"/>
      <c r="R22" s="2"/>
      <c r="S22" s="42"/>
      <c r="T22" s="2"/>
      <c r="U22" s="42"/>
      <c r="V22" s="42"/>
      <c r="W22" s="42"/>
      <c r="X22" s="42"/>
      <c r="Y22" s="42"/>
      <c r="AA22" s="42"/>
      <c r="AC22" s="42"/>
      <c r="AD22" s="42"/>
      <c r="AE22" s="42"/>
      <c r="AG22" s="42"/>
    </row>
    <row r="23" customFormat="false" ht="13.5" hidden="false" customHeight="false" outlineLevel="0" collapsed="false">
      <c r="A23" s="29" t="n">
        <f aca="false">EOMONTH(A4,-1)</f>
        <v>36769</v>
      </c>
      <c r="O23" s="1"/>
      <c r="P23" s="2"/>
      <c r="Q23" s="1"/>
      <c r="R23" s="2"/>
      <c r="S23" s="1"/>
      <c r="T23" s="2"/>
      <c r="U23" s="1"/>
    </row>
    <row r="24" customFormat="false" ht="12.75" hidden="false" customHeight="false" outlineLevel="0" collapsed="false">
      <c r="A24" s="33" t="s">
        <v>11</v>
      </c>
      <c r="C24" s="43" t="n">
        <f aca="false">'[1]Roll-1'!$S24+'[1]Roll-1'!$Y16</f>
        <v>0</v>
      </c>
      <c r="E24" s="43" t="n">
        <f aca="false">'[1]Roll-2'!$S24+'[1]Roll-2'!$Y16</f>
        <v>0</v>
      </c>
      <c r="G24" s="43" t="n">
        <f aca="false">'[1]Roll-3'!$S24+'[1]Roll-3'!$Y16</f>
        <v>0</v>
      </c>
      <c r="I24" s="43" t="n">
        <f aca="false">'[1]Roll-4'!$S24+'[1]Roll-4'!$Y16</f>
        <v>0</v>
      </c>
      <c r="K24" s="43" t="n">
        <f aca="false">'[1]Roll-5'!$S24+'[1]Roll-5'!$Y16</f>
        <v>0</v>
      </c>
      <c r="M24" s="43" t="n">
        <f aca="false">'[1]Roll-6'!$S24+'[1]Roll-6'!$Y16</f>
        <v>0</v>
      </c>
      <c r="O24" s="43" t="n">
        <f aca="false">'[1]Roll-7'!$S24+'[1]Roll-7'!$Y16</f>
        <v>0</v>
      </c>
      <c r="P24" s="2"/>
      <c r="Q24" s="43" t="n">
        <f aca="false">'[1]Roll-8'!$S24+'[1]Roll-8'!$Y16</f>
        <v>0</v>
      </c>
      <c r="R24" s="2"/>
      <c r="S24" s="43" t="n">
        <f aca="false">'[1]Roll-9'!$S24+'[1]Roll-9'!$Y16</f>
        <v>0</v>
      </c>
      <c r="T24" s="2"/>
      <c r="U24" s="43" t="n">
        <f aca="false">'[1]Roll-10'!$S24+'[1]Roll-10'!$Y16</f>
        <v>0</v>
      </c>
      <c r="V24" s="44"/>
      <c r="W24" s="43" t="n">
        <f aca="false">'[1]Roll-11'!$S24+'[1]Roll-11'!$Y16</f>
        <v>0</v>
      </c>
      <c r="X24" s="44"/>
      <c r="Y24" s="43" t="n">
        <f aca="false">'[1]Roll-12'!$S24+'[1]Roll-12'!$Y16</f>
        <v>0</v>
      </c>
      <c r="AA24" s="43" t="n">
        <f aca="false">'[1]Roll-13'!$S24+'[1]Roll-13'!$Y16</f>
        <v>0</v>
      </c>
      <c r="AC24" s="43" t="n">
        <f aca="false">'[1]Roll-14'!$S24+'[1]Roll-14'!$Y16</f>
        <v>0</v>
      </c>
      <c r="AD24" s="44"/>
      <c r="AE24" s="43" t="n">
        <f aca="false">'[1]Roll-15'!$S24+'[1]Roll-15'!$Y16</f>
        <v>0</v>
      </c>
      <c r="AG24" s="34" t="n">
        <f aca="false">C24+E24+G24+I24+K24+M24+O24+Q24+S24+U24+W24+Y24+AA24+AC24</f>
        <v>0</v>
      </c>
    </row>
    <row r="25" customFormat="false" ht="12.75" hidden="false" customHeight="false" outlineLevel="0" collapsed="false">
      <c r="A25" s="33" t="s">
        <v>12</v>
      </c>
      <c r="C25" s="43" t="n">
        <f aca="false">'[1]Roll-1'!$T24+'[1]Roll-1'!$Y17</f>
        <v>0</v>
      </c>
      <c r="E25" s="43" t="n">
        <f aca="false">'[1]Roll-2'!$T24+'[1]Roll-2'!$Y17</f>
        <v>0</v>
      </c>
      <c r="G25" s="43" t="n">
        <f aca="false">'[1]Roll-3'!$T24+'[1]Roll-3'!$Y17</f>
        <v>0</v>
      </c>
      <c r="I25" s="43" t="n">
        <f aca="false">'[1]Roll-4'!$T24+'[1]Roll-4'!$Y17</f>
        <v>0</v>
      </c>
      <c r="K25" s="43" t="n">
        <f aca="false">'[1]Roll-5'!$T24+'[1]Roll-5'!$Y17</f>
        <v>0</v>
      </c>
      <c r="M25" s="43" t="n">
        <f aca="false">'[1]Roll-6'!$T24+'[1]Roll-6'!$Y17</f>
        <v>0</v>
      </c>
      <c r="O25" s="43" t="n">
        <f aca="false">'[1]Roll-7'!$T24+'[1]Roll-7'!$Y17</f>
        <v>0</v>
      </c>
      <c r="P25" s="2"/>
      <c r="Q25" s="43" t="n">
        <f aca="false">'[1]Roll-8'!$T24+'[1]Roll-8'!$Y17</f>
        <v>0</v>
      </c>
      <c r="R25" s="2"/>
      <c r="S25" s="43" t="n">
        <f aca="false">'[1]Roll-9'!$T24+'[1]Roll-9'!$Y17</f>
        <v>0</v>
      </c>
      <c r="T25" s="2"/>
      <c r="U25" s="43" t="n">
        <f aca="false">'[1]Roll-10'!$T24+'[1]Roll-10'!$Y17</f>
        <v>0</v>
      </c>
      <c r="V25" s="44"/>
      <c r="W25" s="43" t="n">
        <f aca="false">'[1]Roll-11'!$T24+'[1]Roll-11'!$Y17</f>
        <v>0</v>
      </c>
      <c r="X25" s="44"/>
      <c r="Y25" s="43" t="n">
        <f aca="false">'[1]Roll-12'!$T24+'[1]Roll-12'!$Y17</f>
        <v>0</v>
      </c>
      <c r="AA25" s="43" t="n">
        <f aca="false">'[1]Roll-13'!$T24+'[1]Roll-13'!$Y17</f>
        <v>0</v>
      </c>
      <c r="AC25" s="43" t="n">
        <f aca="false">'[1]Roll-14'!$T24+'[1]Roll-14'!$Y17</f>
        <v>0</v>
      </c>
      <c r="AD25" s="44"/>
      <c r="AE25" s="43" t="n">
        <f aca="false">'[1]Roll-15'!$T24+'[1]Roll-15'!$Y17</f>
        <v>0</v>
      </c>
      <c r="AG25" s="34" t="n">
        <f aca="false">C25+E25+G25+I25+K25+M25+O25+Q25+S25+U25+W25+Y25+AA25+AC25</f>
        <v>0</v>
      </c>
    </row>
    <row r="26" customFormat="false" ht="12.75" hidden="false" customHeight="false" outlineLevel="0" collapsed="false">
      <c r="A26" s="33" t="s">
        <v>13</v>
      </c>
      <c r="C26" s="43" t="n">
        <f aca="false">SUM(C24:C25)</f>
        <v>0</v>
      </c>
      <c r="E26" s="43" t="n">
        <f aca="false">SUM(E24:E25)</f>
        <v>0</v>
      </c>
      <c r="G26" s="43" t="n">
        <f aca="false">SUM(G24:G25)</f>
        <v>0</v>
      </c>
      <c r="I26" s="43" t="n">
        <f aca="false">SUM(I24:I25)</f>
        <v>0</v>
      </c>
      <c r="K26" s="43" t="n">
        <f aca="false">SUM(K24:K25)</f>
        <v>0</v>
      </c>
      <c r="M26" s="43" t="n">
        <f aca="false">SUM(M24:M25)</f>
        <v>0</v>
      </c>
      <c r="O26" s="43" t="n">
        <f aca="false">SUM(O24:O25)</f>
        <v>0</v>
      </c>
      <c r="P26" s="2"/>
      <c r="Q26" s="43" t="n">
        <f aca="false">SUM(Q24:Q25)</f>
        <v>0</v>
      </c>
      <c r="R26" s="2"/>
      <c r="S26" s="43" t="n">
        <f aca="false">SUM(S24:S25)</f>
        <v>0</v>
      </c>
      <c r="T26" s="2"/>
      <c r="U26" s="43" t="n">
        <f aca="false">SUM(U24:U25)</f>
        <v>0</v>
      </c>
      <c r="V26" s="44"/>
      <c r="W26" s="43" t="n">
        <f aca="false">SUM(W24:W25)</f>
        <v>0</v>
      </c>
      <c r="X26" s="44"/>
      <c r="Y26" s="43" t="n">
        <f aca="false">SUM(Y24:Y25)</f>
        <v>0</v>
      </c>
      <c r="AA26" s="43" t="n">
        <f aca="false">SUM(AA24:AA25)</f>
        <v>0</v>
      </c>
      <c r="AC26" s="43" t="n">
        <f aca="false">SUM(AC24:AC25)</f>
        <v>0</v>
      </c>
      <c r="AD26" s="44"/>
      <c r="AE26" s="43" t="n">
        <f aca="false">SUM(AE24:AE25)</f>
        <v>0</v>
      </c>
      <c r="AG26" s="34" t="n">
        <f aca="false">C26+E26+G26+I26+K26+M26+O26+Q26+S26+U26+W26+Y26+AA26+AC26</f>
        <v>0</v>
      </c>
    </row>
    <row r="27" customFormat="false" ht="12.75" hidden="false" customHeight="false" outlineLevel="0" collapsed="false">
      <c r="O27" s="1"/>
      <c r="P27" s="2"/>
      <c r="Q27" s="1"/>
      <c r="R27" s="2"/>
      <c r="S27" s="1"/>
      <c r="T27" s="2"/>
      <c r="U27" s="1"/>
    </row>
    <row r="28" customFormat="false" ht="12.75" hidden="false" customHeight="false" outlineLevel="0" collapsed="false">
      <c r="A28" s="45" t="n">
        <f aca="false">EOMONTH(A4,-1)</f>
        <v>36769</v>
      </c>
      <c r="C28" s="43" t="n">
        <f aca="false">-C26+C21</f>
        <v>0</v>
      </c>
      <c r="E28" s="43" t="n">
        <f aca="false">-E26+E21</f>
        <v>0</v>
      </c>
      <c r="G28" s="43" t="n">
        <f aca="false">-G26+G21</f>
        <v>0</v>
      </c>
      <c r="I28" s="43" t="n">
        <f aca="false">-I26+I21</f>
        <v>0</v>
      </c>
      <c r="K28" s="43" t="n">
        <f aca="false">-K26+K21</f>
        <v>0</v>
      </c>
      <c r="M28" s="43" t="n">
        <f aca="false">-M26+M21</f>
        <v>0</v>
      </c>
      <c r="O28" s="43" t="n">
        <f aca="false">-O26+O21</f>
        <v>0</v>
      </c>
      <c r="P28" s="2"/>
      <c r="Q28" s="43" t="n">
        <f aca="false">-Q26+Q21</f>
        <v>0</v>
      </c>
      <c r="R28" s="2"/>
      <c r="S28" s="43" t="n">
        <f aca="false">-S26+S21</f>
        <v>0</v>
      </c>
      <c r="T28" s="2"/>
      <c r="U28" s="43" t="n">
        <f aca="false">-U26+U21</f>
        <v>0</v>
      </c>
      <c r="V28" s="44"/>
      <c r="W28" s="43" t="n">
        <f aca="false">-W26+W21</f>
        <v>0</v>
      </c>
      <c r="X28" s="44"/>
      <c r="Y28" s="43" t="n">
        <f aca="false">-Y26+Y21</f>
        <v>0</v>
      </c>
      <c r="AA28" s="43" t="n">
        <f aca="false">-AA26+AA21</f>
        <v>0</v>
      </c>
      <c r="AC28" s="43" t="n">
        <f aca="false">-AC26+AC21</f>
        <v>0</v>
      </c>
      <c r="AD28" s="44"/>
      <c r="AE28" s="43" t="n">
        <f aca="false">-AE26+AE21</f>
        <v>0</v>
      </c>
      <c r="AG28" s="34" t="n">
        <f aca="false">C28+E28+G28+I28+K28+M28+O28+Q28+S28+U28+W28+Y28+AA28+AC28</f>
        <v>0</v>
      </c>
    </row>
    <row r="29" customFormat="false" ht="12.75" hidden="false" customHeight="false" outlineLevel="0" collapsed="false">
      <c r="O29" s="1"/>
      <c r="P29" s="2"/>
      <c r="Q29" s="1"/>
      <c r="R29" s="2"/>
      <c r="S29" s="1"/>
      <c r="T29" s="2"/>
      <c r="U29" s="1"/>
    </row>
    <row r="30" customFormat="false" ht="12.75" hidden="false" customHeight="false" outlineLevel="0" collapsed="false">
      <c r="A30" s="46" t="s">
        <v>14</v>
      </c>
      <c r="O30" s="1"/>
      <c r="P30" s="2"/>
      <c r="Q30" s="1"/>
      <c r="R30" s="2"/>
      <c r="S30" s="1"/>
      <c r="T30" s="2"/>
      <c r="U30" s="1"/>
    </row>
    <row r="31" customFormat="false" ht="12.75" hidden="false" customHeight="false" outlineLevel="0" collapsed="false">
      <c r="O31" s="1"/>
      <c r="P31" s="2"/>
      <c r="Q31" s="1"/>
      <c r="R31" s="2"/>
      <c r="S31" s="1"/>
      <c r="T31" s="2"/>
      <c r="U31" s="1"/>
    </row>
    <row r="32" customFormat="false" ht="13.5" hidden="false" customHeight="false" outlineLevel="0" collapsed="false">
      <c r="A32" s="47" t="n">
        <f aca="false">EOMONTH(A4,-1)</f>
        <v>36769</v>
      </c>
      <c r="C32" s="42"/>
      <c r="E32" s="42"/>
      <c r="G32" s="42"/>
      <c r="I32" s="42"/>
      <c r="K32" s="42"/>
      <c r="M32" s="42"/>
      <c r="O32" s="42"/>
      <c r="P32" s="2"/>
      <c r="Q32" s="42"/>
      <c r="R32" s="2"/>
      <c r="S32" s="42"/>
      <c r="T32" s="2"/>
      <c r="U32" s="42"/>
      <c r="V32" s="42"/>
      <c r="W32" s="42"/>
      <c r="X32" s="42"/>
      <c r="Y32" s="42"/>
      <c r="AA32" s="42"/>
      <c r="AC32" s="42"/>
      <c r="AD32" s="42"/>
      <c r="AE32" s="42"/>
      <c r="AG32" s="42"/>
    </row>
    <row r="33" customFormat="false" ht="12.75" hidden="false" customHeight="false" outlineLevel="0" collapsed="false">
      <c r="A33" s="33" t="s">
        <v>15</v>
      </c>
      <c r="C33" s="48" t="n">
        <f aca="false">'[1]Roll-1'!$M30</f>
        <v>-116015648.7267</v>
      </c>
      <c r="E33" s="48" t="n">
        <f aca="false">'[1]Roll-2'!$M30</f>
        <v>113544306.9728</v>
      </c>
      <c r="G33" s="48" t="n">
        <f aca="false">'[1]Roll-3'!$M30</f>
        <v>-2280435.1987</v>
      </c>
      <c r="I33" s="48" t="n">
        <f aca="false">'[1]Roll-4'!$M30</f>
        <v>-1111344.4567</v>
      </c>
      <c r="K33" s="48" t="n">
        <f aca="false">'[1]Roll-5'!$M30</f>
        <v>3834598.3326</v>
      </c>
      <c r="M33" s="48" t="n">
        <f aca="false">'[1]Roll-6'!$M30</f>
        <v>0</v>
      </c>
      <c r="O33" s="48" t="n">
        <f aca="false">'[1]Roll-7'!$M30</f>
        <v>-21849.8211</v>
      </c>
      <c r="P33" s="2"/>
      <c r="Q33" s="48" t="n">
        <f aca="false">'[1]Roll-8'!$M30</f>
        <v>12394168.9447</v>
      </c>
      <c r="R33" s="2"/>
      <c r="S33" s="48" t="n">
        <f aca="false">'[1]Roll-9'!$M30</f>
        <v>-394467.7617</v>
      </c>
      <c r="T33" s="2"/>
      <c r="U33" s="48" t="n">
        <f aca="false">'[1]Roll-10'!$M30</f>
        <v>194468.7661</v>
      </c>
      <c r="V33" s="49"/>
      <c r="W33" s="48" t="n">
        <f aca="false">'[1]Roll-11'!$M30</f>
        <v>2742314.5525</v>
      </c>
      <c r="X33" s="49"/>
      <c r="Y33" s="48" t="n">
        <f aca="false">'[1]Roll-12'!$M30</f>
        <v>0</v>
      </c>
      <c r="AA33" s="48" t="n">
        <f aca="false">'[1]Roll-13'!$M30</f>
        <v>-16497.0214</v>
      </c>
      <c r="AC33" s="48" t="n">
        <f aca="false">'[1]Roll-14'!$M30</f>
        <v>5589274.9298</v>
      </c>
      <c r="AD33" s="49"/>
      <c r="AE33" s="48" t="n">
        <f aca="false">'[1]Roll-15'!$M30</f>
        <v>0</v>
      </c>
      <c r="AG33" s="34" t="n">
        <f aca="false">C33+E33+G33+I33+K33+M33+O33+Q33+S33+U33+W33+Y33+AA33+AC33</f>
        <v>18458889.5122</v>
      </c>
      <c r="AH33" s="50"/>
    </row>
    <row r="34" customFormat="false" ht="12.75" hidden="false" customHeight="false" outlineLevel="0" collapsed="false">
      <c r="A34" s="33" t="s">
        <v>16</v>
      </c>
      <c r="C34" s="48" t="n">
        <f aca="false">'[1]Roll-1'!$M31</f>
        <v>0</v>
      </c>
      <c r="E34" s="48" t="n">
        <f aca="false">'[1]Roll-2'!$M31</f>
        <v>0</v>
      </c>
      <c r="G34" s="48" t="n">
        <f aca="false">'[1]Roll-3'!$M31</f>
        <v>0</v>
      </c>
      <c r="I34" s="48" t="n">
        <f aca="false">'[1]Roll-4'!$M31</f>
        <v>0</v>
      </c>
      <c r="K34" s="48" t="n">
        <f aca="false">'[1]Roll-5'!$M31</f>
        <v>0</v>
      </c>
      <c r="M34" s="48" t="n">
        <f aca="false">'[1]Roll-6'!$M31</f>
        <v>0</v>
      </c>
      <c r="O34" s="48" t="n">
        <f aca="false">'[1]Roll-7'!$M31</f>
        <v>0</v>
      </c>
      <c r="P34" s="2"/>
      <c r="Q34" s="48" t="n">
        <f aca="false">'[1]Roll-8'!$M31</f>
        <v>0</v>
      </c>
      <c r="R34" s="2"/>
      <c r="S34" s="48" t="n">
        <f aca="false">'[1]Roll-9'!$M31</f>
        <v>0</v>
      </c>
      <c r="T34" s="2"/>
      <c r="U34" s="48" t="n">
        <f aca="false">'[1]Roll-10'!$M31</f>
        <v>0</v>
      </c>
      <c r="V34" s="49"/>
      <c r="W34" s="48" t="n">
        <f aca="false">'[1]Roll-11'!$M31</f>
        <v>0</v>
      </c>
      <c r="X34" s="49"/>
      <c r="Y34" s="48" t="n">
        <f aca="false">'[1]Roll-12'!$M31</f>
        <v>0</v>
      </c>
      <c r="AA34" s="48" t="n">
        <f aca="false">'[1]Roll-13'!$M31</f>
        <v>0</v>
      </c>
      <c r="AC34" s="48" t="n">
        <f aca="false">'[1]Roll-14'!$M31</f>
        <v>0</v>
      </c>
      <c r="AD34" s="49"/>
      <c r="AE34" s="48" t="n">
        <f aca="false">'[1]Roll-15'!$M31</f>
        <v>0</v>
      </c>
      <c r="AG34" s="34" t="n">
        <f aca="false">C34+E34+G34+I34+K34+M34+O34+Q34+S34+U34+W34+Y34+AA34+AC34</f>
        <v>0</v>
      </c>
      <c r="AH34" s="50"/>
    </row>
    <row r="35" customFormat="false" ht="12.75" hidden="false" customHeight="false" outlineLevel="0" collapsed="false">
      <c r="A35" s="33" t="s">
        <v>17</v>
      </c>
      <c r="C35" s="48" t="n">
        <f aca="false">'[1]Roll-1'!$M32</f>
        <v>4147178.4601</v>
      </c>
      <c r="E35" s="48" t="n">
        <f aca="false">'[1]Roll-2'!$M32</f>
        <v>11383365.4956</v>
      </c>
      <c r="G35" s="48" t="n">
        <f aca="false">'[1]Roll-3'!$M32</f>
        <v>-1850503.9177</v>
      </c>
      <c r="I35" s="48" t="n">
        <f aca="false">'[1]Roll-4'!$M32</f>
        <v>34060.9943</v>
      </c>
      <c r="K35" s="48" t="n">
        <f aca="false">'[1]Roll-5'!$M32</f>
        <v>397618.1828</v>
      </c>
      <c r="M35" s="48" t="n">
        <f aca="false">'[1]Roll-6'!$M32</f>
        <v>-71632.5795</v>
      </c>
      <c r="O35" s="48" t="n">
        <f aca="false">'[1]Roll-7'!$M32</f>
        <v>-414350.8797</v>
      </c>
      <c r="P35" s="2"/>
      <c r="Q35" s="48" t="n">
        <f aca="false">'[1]Roll-8'!$M32</f>
        <v>1039770.9468</v>
      </c>
      <c r="R35" s="2"/>
      <c r="S35" s="48" t="n">
        <f aca="false">'[1]Roll-9'!$M32</f>
        <v>-103300.8706</v>
      </c>
      <c r="T35" s="2"/>
      <c r="U35" s="48" t="n">
        <f aca="false">'[1]Roll-10'!$M32</f>
        <v>-822735.6304</v>
      </c>
      <c r="V35" s="49"/>
      <c r="W35" s="48" t="n">
        <f aca="false">'[1]Roll-11'!$M32</f>
        <v>-14588.0029</v>
      </c>
      <c r="X35" s="49"/>
      <c r="Y35" s="48" t="n">
        <f aca="false">'[1]Roll-12'!$M32</f>
        <v>-49675</v>
      </c>
      <c r="AA35" s="48" t="n">
        <f aca="false">'[1]Roll-13'!$M32</f>
        <v>-304156.1511</v>
      </c>
      <c r="AC35" s="48" t="n">
        <f aca="false">'[1]Roll-14'!$M32</f>
        <v>-103425.0432</v>
      </c>
      <c r="AD35" s="49"/>
      <c r="AE35" s="48" t="n">
        <f aca="false">'[1]Roll-15'!$M32</f>
        <v>116625</v>
      </c>
      <c r="AG35" s="34" t="n">
        <f aca="false">C35+E35+G35+I35+K35+M35+O35+Q35+S35+U35+W35+Y35+AA35+AC35</f>
        <v>13267626.0045</v>
      </c>
      <c r="AH35" s="50"/>
    </row>
    <row r="36" customFormat="false" ht="12.75" hidden="false" customHeight="false" outlineLevel="0" collapsed="false">
      <c r="A36" s="33" t="s">
        <v>18</v>
      </c>
      <c r="C36" s="48" t="n">
        <f aca="false">SUM(C33:C35)</f>
        <v>-111868470.2666</v>
      </c>
      <c r="E36" s="48" t="n">
        <f aca="false">SUM(E33:E35)</f>
        <v>124927672.4684</v>
      </c>
      <c r="G36" s="48" t="n">
        <f aca="false">SUM(G33:G35)</f>
        <v>-4130939.1164</v>
      </c>
      <c r="I36" s="48" t="n">
        <f aca="false">SUM(I33:I35)</f>
        <v>-1077283.4624</v>
      </c>
      <c r="K36" s="48" t="n">
        <f aca="false">SUM(K33:K35)</f>
        <v>4232216.5154</v>
      </c>
      <c r="M36" s="48" t="n">
        <f aca="false">SUM(M33:M35)</f>
        <v>-71632.5795</v>
      </c>
      <c r="O36" s="48" t="n">
        <f aca="false">SUM(O33:O35)</f>
        <v>-436200.7008</v>
      </c>
      <c r="P36" s="2"/>
      <c r="Q36" s="48" t="n">
        <f aca="false">SUM(Q33:Q35)</f>
        <v>13433939.8915</v>
      </c>
      <c r="R36" s="2"/>
      <c r="S36" s="48" t="n">
        <f aca="false">SUM(S33:S35)</f>
        <v>-497768.6323</v>
      </c>
      <c r="T36" s="2"/>
      <c r="U36" s="48" t="n">
        <f aca="false">SUM(U33:U35)</f>
        <v>-628266.8643</v>
      </c>
      <c r="V36" s="49"/>
      <c r="W36" s="48" t="n">
        <f aca="false">SUM(W33:W35)</f>
        <v>2727726.5496</v>
      </c>
      <c r="X36" s="49"/>
      <c r="Y36" s="48" t="n">
        <f aca="false">SUM(Y33:Y35)</f>
        <v>-49675</v>
      </c>
      <c r="AA36" s="48" t="n">
        <f aca="false">SUM(AA33:AA35)</f>
        <v>-320653.1725</v>
      </c>
      <c r="AC36" s="48" t="n">
        <f aca="false">SUM(AC33:AC35)</f>
        <v>5485849.8866</v>
      </c>
      <c r="AD36" s="49"/>
      <c r="AE36" s="48" t="n">
        <f aca="false">SUM(AE33:AE35)</f>
        <v>116625</v>
      </c>
      <c r="AG36" s="48" t="n">
        <f aca="false">SUM(AG33:AG35)</f>
        <v>31726515.5167</v>
      </c>
      <c r="AH36" s="50"/>
    </row>
    <row r="37" customFormat="false" ht="12.75" hidden="false" customHeight="false" outlineLevel="0" collapsed="false">
      <c r="C37" s="51"/>
      <c r="E37" s="51"/>
      <c r="G37" s="51"/>
      <c r="I37" s="51"/>
      <c r="K37" s="51"/>
      <c r="M37" s="51"/>
      <c r="O37" s="51"/>
      <c r="P37" s="2"/>
      <c r="Q37" s="51"/>
      <c r="R37" s="2"/>
      <c r="S37" s="51"/>
      <c r="T37" s="2"/>
      <c r="U37" s="51"/>
      <c r="V37" s="51"/>
      <c r="W37" s="51"/>
      <c r="X37" s="51"/>
      <c r="Y37" s="51"/>
      <c r="AA37" s="51"/>
      <c r="AC37" s="51"/>
      <c r="AD37" s="51"/>
      <c r="AE37" s="51"/>
      <c r="AG37" s="51"/>
      <c r="AH37" s="50"/>
    </row>
    <row r="38" customFormat="false" ht="13.5" hidden="false" customHeight="false" outlineLevel="0" collapsed="false">
      <c r="A38" s="52" t="n">
        <f aca="false">A4</f>
        <v>36789</v>
      </c>
      <c r="O38" s="1"/>
      <c r="P38" s="2"/>
      <c r="Q38" s="1"/>
      <c r="R38" s="2"/>
      <c r="S38" s="1"/>
      <c r="T38" s="2"/>
      <c r="U38" s="1"/>
      <c r="AH38" s="50"/>
    </row>
    <row r="39" customFormat="false" ht="12.75" hidden="false" customHeight="false" outlineLevel="0" collapsed="false">
      <c r="A39" s="33" t="s">
        <v>19</v>
      </c>
      <c r="B39" s="20"/>
      <c r="C39" s="48" t="n">
        <f aca="false">+'[1]Roll-1'!$B60</f>
        <v>0</v>
      </c>
      <c r="D39" s="20"/>
      <c r="E39" s="48" t="n">
        <f aca="false">+'[1]Roll-2'!$B60</f>
        <v>0</v>
      </c>
      <c r="F39" s="20"/>
      <c r="G39" s="48" t="n">
        <f aca="false">+'[1]Roll-3'!$B60</f>
        <v>0</v>
      </c>
      <c r="H39" s="20"/>
      <c r="I39" s="48" t="n">
        <f aca="false">+'[1]Roll-4'!$B60</f>
        <v>0</v>
      </c>
      <c r="J39" s="20"/>
      <c r="K39" s="48" t="n">
        <f aca="false">+'[1]Roll-5'!$B60</f>
        <v>0</v>
      </c>
      <c r="L39" s="20"/>
      <c r="M39" s="48" t="n">
        <f aca="false">+'[1]Roll-6'!$B60</f>
        <v>0</v>
      </c>
      <c r="N39" s="20"/>
      <c r="O39" s="48" t="n">
        <f aca="false">+'[1]Roll-7'!$B60</f>
        <v>0</v>
      </c>
      <c r="P39" s="20"/>
      <c r="Q39" s="48" t="n">
        <f aca="false">+'[1]Roll-8'!$B60</f>
        <v>0</v>
      </c>
      <c r="R39" s="20"/>
      <c r="S39" s="48" t="n">
        <f aca="false">+'[1]Roll-9'!$B60</f>
        <v>0</v>
      </c>
      <c r="T39" s="20"/>
      <c r="U39" s="48" t="n">
        <f aca="false">+'[1]Roll-10'!$B60</f>
        <v>0</v>
      </c>
      <c r="V39" s="49"/>
      <c r="W39" s="48" t="n">
        <f aca="false">+'[1]Roll-11'!$B60</f>
        <v>0</v>
      </c>
      <c r="X39" s="49"/>
      <c r="Y39" s="48" t="n">
        <f aca="false">+'[1]Roll-12'!$B60</f>
        <v>0</v>
      </c>
      <c r="Z39" s="20"/>
      <c r="AA39" s="48" t="n">
        <f aca="false">+'[1]Roll-13'!$B60</f>
        <v>0</v>
      </c>
      <c r="AB39" s="20"/>
      <c r="AC39" s="48" t="n">
        <f aca="false">+'[1]Roll-14'!$B60</f>
        <v>0</v>
      </c>
      <c r="AD39" s="49"/>
      <c r="AE39" s="48" t="n">
        <f aca="false">+'[1]Roll-15'!$B60</f>
        <v>0</v>
      </c>
      <c r="AF39" s="20"/>
      <c r="AG39" s="53" t="n">
        <f aca="false">C39+E39+G39+I39+K39+M39+O39+Q39+S39+U39+W39+Y39+AA39+AC39</f>
        <v>0</v>
      </c>
      <c r="AH39" s="50"/>
    </row>
    <row r="40" customFormat="false" ht="12.75" hidden="false" customHeight="false" outlineLevel="0" collapsed="false">
      <c r="A40" s="33" t="s">
        <v>20</v>
      </c>
      <c r="C40" s="51"/>
      <c r="E40" s="51"/>
      <c r="G40" s="51"/>
      <c r="I40" s="51"/>
      <c r="K40" s="51"/>
      <c r="M40" s="51"/>
      <c r="O40" s="51"/>
      <c r="P40" s="2"/>
      <c r="Q40" s="51"/>
      <c r="R40" s="2"/>
      <c r="S40" s="51"/>
      <c r="T40" s="2"/>
      <c r="U40" s="51"/>
      <c r="V40" s="51"/>
      <c r="W40" s="51"/>
      <c r="X40" s="51"/>
      <c r="Y40" s="51"/>
      <c r="AA40" s="51"/>
      <c r="AC40" s="51"/>
      <c r="AD40" s="51"/>
      <c r="AE40" s="51"/>
      <c r="AG40" s="51"/>
      <c r="AH40" s="50"/>
    </row>
    <row r="41" customFormat="false" ht="12.75" hidden="false" customHeight="false" outlineLevel="0" collapsed="false">
      <c r="A41" s="33" t="s">
        <v>21</v>
      </c>
      <c r="C41" s="49" t="n">
        <f aca="false">('[1]Roll-1'!$B53)</f>
        <v>-539612.3917</v>
      </c>
      <c r="E41" s="49" t="n">
        <f aca="false">('[1]Roll-2'!$B53)</f>
        <v>513143.6702</v>
      </c>
      <c r="G41" s="49" t="n">
        <f aca="false">('[1]Roll-3'!$B53)</f>
        <v>-98374</v>
      </c>
      <c r="I41" s="49" t="n">
        <f aca="false">('[1]Roll-4'!$B53)</f>
        <v>-13917.9335</v>
      </c>
      <c r="K41" s="49" t="n">
        <f aca="false">('[1]Roll-5'!$B53)</f>
        <v>-70346.2595</v>
      </c>
      <c r="M41" s="49" t="n">
        <f aca="false">('[1]Roll-6'!$B53)</f>
        <v>0</v>
      </c>
      <c r="O41" s="49" t="n">
        <f aca="false">('[1]Roll-7'!$B53)</f>
        <v>0</v>
      </c>
      <c r="P41" s="2"/>
      <c r="Q41" s="49" t="n">
        <f aca="false">'[1]Roll-8'!$B53</f>
        <v>120144.2189</v>
      </c>
      <c r="R41" s="2"/>
      <c r="S41" s="49" t="n">
        <f aca="false">'[1]Roll-9'!$B53</f>
        <v>-18905.5583</v>
      </c>
      <c r="T41" s="2"/>
      <c r="U41" s="49" t="n">
        <f aca="false">('[1]Roll-10'!$B53)</f>
        <v>-51673.9374</v>
      </c>
      <c r="V41" s="49"/>
      <c r="W41" s="49" t="n">
        <f aca="false">('[1]Roll-11'!$B53)</f>
        <v>283430.8074</v>
      </c>
      <c r="X41" s="49"/>
      <c r="Y41" s="49" t="n">
        <f aca="false">('[1]Roll-12'!$B53)</f>
        <v>0</v>
      </c>
      <c r="AA41" s="49" t="n">
        <f aca="false">('[1]Roll-13'!$B53)</f>
        <v>32408.2585</v>
      </c>
      <c r="AC41" s="49" t="n">
        <f aca="false">('[1]Roll-14'!$B53)</f>
        <v>175362.0046</v>
      </c>
      <c r="AD41" s="49"/>
      <c r="AE41" s="49" t="n">
        <f aca="false">('[1]Roll-15'!$B53)</f>
        <v>14550</v>
      </c>
      <c r="AG41" s="49" t="n">
        <f aca="false">C41+E41+G41+I41+K41+M41+O41+Q41+S41+U41+W41+Y41+AA41+AC41+AE41</f>
        <v>346208.8792</v>
      </c>
      <c r="AH41" s="50"/>
    </row>
    <row r="42" customFormat="false" ht="12.75" hidden="false" customHeight="false" outlineLevel="0" collapsed="false">
      <c r="A42" s="33" t="s">
        <v>22</v>
      </c>
      <c r="C42" s="49" t="n">
        <f aca="false">('[1]Roll-1'!$B47+'[1]Roll-1'!$B51+'[1]Roll-1'!$B54+'[1]Roll-1'!$B52)</f>
        <v>17469706.6392</v>
      </c>
      <c r="E42" s="49" t="n">
        <f aca="false">('[1]Roll-2'!$B47)</f>
        <v>0</v>
      </c>
      <c r="G42" s="49" t="n">
        <f aca="false">('[1]Roll-3'!B47+'[1]Roll-3'!B51+'[1]Roll-3'!B50+'[1]Roll-3'!B52+'[1]Roll-3'!B54)</f>
        <v>2992920.1461</v>
      </c>
      <c r="I42" s="49" t="n">
        <f aca="false">('[1]Roll-4'!$B47+'[1]Roll-4'!$B54)</f>
        <v>13919.533</v>
      </c>
      <c r="K42" s="49" t="n">
        <f aca="false">('[1]Roll-5'!$B47)</f>
        <v>0</v>
      </c>
      <c r="M42" s="49" t="n">
        <f aca="false">('[1]Roll-6'!$B47+'[1]Roll-6'!$B51+'[1]Roll-6'!$B54+'[1]Roll-6'!$B52)</f>
        <v>0</v>
      </c>
      <c r="O42" s="49" t="n">
        <f aca="false">('[1]Roll-7'!$B47+'[1]Roll-7'!$B51+'[1]Roll-7'!$B54+'[1]Roll-7'!$B52)</f>
        <v>0.0001</v>
      </c>
      <c r="P42" s="2"/>
      <c r="Q42" s="49" t="n">
        <f aca="false">'[1]Roll-8'!$B47</f>
        <v>0</v>
      </c>
      <c r="R42" s="2"/>
      <c r="S42" s="49" t="n">
        <f aca="false">'[1]Roll-9'!$B47+'[1]Roll-9'!$B54</f>
        <v>370701.015</v>
      </c>
      <c r="T42" s="2"/>
      <c r="U42" s="49" t="n">
        <f aca="false">('[1]Roll-10'!$B47+'[1]Roll-10'!$B51+'[1]Roll-10'!$B54+'[1]Roll-10'!$B52)</f>
        <v>220936.3362</v>
      </c>
      <c r="V42" s="49"/>
      <c r="W42" s="49" t="n">
        <f aca="false">('[1]Roll-11'!$B47+'[1]Roll-11'!$B51+'[1]Roll-11'!$B52)</f>
        <v>0</v>
      </c>
      <c r="X42" s="49"/>
      <c r="Y42" s="49" t="n">
        <f aca="false">('[1]Roll-12'!$B47+'[1]Roll-12'!$B51+'[1]Roll-12'!$B54+'[1]Roll-12'!$B52)</f>
        <v>0</v>
      </c>
      <c r="AA42" s="49" t="n">
        <f aca="false">('[1]Roll-13'!$B47+'[1]Roll-13'!$B51+'[1]Roll-13'!$B54+'[1]Roll-13'!$B52)</f>
        <v>-0.0002</v>
      </c>
      <c r="AC42" s="49" t="n">
        <f aca="false">('[1]Roll-14'!$B47+'[1]Roll-14'!$B51+'[1]Roll-14'!$B52)</f>
        <v>0</v>
      </c>
      <c r="AD42" s="49"/>
      <c r="AE42" s="49" t="n">
        <f aca="false">('[1]Roll-15'!$B47+'[1]Roll-15'!$B51+'[1]Roll-15'!$B54+'[1]Roll-15'!$B52)</f>
        <v>36825</v>
      </c>
      <c r="AG42" s="49" t="n">
        <f aca="false">C42+E42+G42+I42+K42+M42+O42+Q42+S42+U42+W42+Y42+AA42+AC42+AE42</f>
        <v>21105008.6694</v>
      </c>
      <c r="AH42" s="50"/>
    </row>
    <row r="43" customFormat="false" ht="12.75" hidden="false" customHeight="false" outlineLevel="0" collapsed="false">
      <c r="A43" s="33" t="s">
        <v>23</v>
      </c>
      <c r="C43" s="49" t="n">
        <f aca="false">+'[1]Roll-1'!$B48</f>
        <v>0</v>
      </c>
      <c r="E43" s="49" t="n">
        <f aca="false">('[1]Roll-2'!$B48+'[1]Roll-2'!$B52+'[1]Roll-2'!$B54+'[1]Roll-2'!$B51)</f>
        <v>-51155671.8168</v>
      </c>
      <c r="G43" s="49" t="n">
        <f aca="false">('[1]Roll-3'!$B48)</f>
        <v>0</v>
      </c>
      <c r="I43" s="49" t="n">
        <f aca="false">('[1]Roll-4'!$B48)</f>
        <v>0</v>
      </c>
      <c r="K43" s="49" t="n">
        <f aca="false">('[1]Roll-5'!$B48+'[1]Roll-5'!$B52+'[1]Roll-5'!$B54+'[1]Roll-5'!$B51)</f>
        <v>-1199375.0898</v>
      </c>
      <c r="M43" s="49" t="n">
        <f aca="false">+'[1]Roll-6'!$B48</f>
        <v>0</v>
      </c>
      <c r="O43" s="49" t="n">
        <f aca="false">+'[1]Roll-7'!$B48</f>
        <v>0</v>
      </c>
      <c r="P43" s="2"/>
      <c r="Q43" s="49" t="n">
        <f aca="false">('[1]Roll-8'!$B48+'[1]Roll-8'!$B52+'[1]Roll-8'!$B54+'[1]Roll-8'!$B51)</f>
        <v>-6085640.2222</v>
      </c>
      <c r="R43" s="2"/>
      <c r="S43" s="49" t="n">
        <f aca="false">('[1]Roll-9'!$B48+'[1]Roll-9'!$B52+'[1]Roll-9'!$B51)</f>
        <v>0</v>
      </c>
      <c r="T43" s="2"/>
      <c r="U43" s="49" t="n">
        <f aca="false">+'[1]Roll-10'!$B48</f>
        <v>0</v>
      </c>
      <c r="V43" s="49"/>
      <c r="W43" s="49" t="n">
        <f aca="false">(+'[1]Roll-11'!$B48+'[1]Roll-11'!B54)</f>
        <v>-1084416.948</v>
      </c>
      <c r="X43" s="49"/>
      <c r="Y43" s="49" t="n">
        <f aca="false">+'[1]Roll-12'!$B48</f>
        <v>0</v>
      </c>
      <c r="AA43" s="49" t="n">
        <f aca="false">+'[1]Roll-13'!$B48</f>
        <v>0</v>
      </c>
      <c r="AC43" s="49" t="n">
        <f aca="false">(+'[1]Roll-14'!$B48+'[1]Roll-14'!B54)</f>
        <v>-3074875.574</v>
      </c>
      <c r="AD43" s="49"/>
      <c r="AE43" s="49" t="n">
        <f aca="false">+'[1]Roll-15'!$B48</f>
        <v>0</v>
      </c>
      <c r="AG43" s="49" t="n">
        <f aca="false">C43+E43+G43+I43+K43+M43+O43+Q43+S43+U43+W43+Y43+AA43+AC43+AE43</f>
        <v>-62599979.6508</v>
      </c>
      <c r="AH43" s="50"/>
    </row>
    <row r="44" customFormat="false" ht="12.75" hidden="false" customHeight="false" outlineLevel="0" collapsed="false">
      <c r="A44" s="33" t="s">
        <v>24</v>
      </c>
      <c r="C44" s="49" t="n">
        <f aca="false">('[1]Roll-1'!$B50+'[1]Roll-1'!$B49)</f>
        <v>0</v>
      </c>
      <c r="E44" s="49" t="n">
        <f aca="false">('[1]Roll-2'!$B50+'[1]Roll-2'!$B49)</f>
        <v>0</v>
      </c>
      <c r="G44" s="49" t="n">
        <f aca="false">('[1]Roll-3'!$B49)</f>
        <v>0</v>
      </c>
      <c r="I44" s="49" t="n">
        <f aca="false">('[1]Roll-4'!$B49+'[1]Roll-4'!$B51+'[1]Roll-4'!$B52)</f>
        <v>0</v>
      </c>
      <c r="K44" s="49" t="n">
        <f aca="false">('[1]Roll-5'!$B49)</f>
        <v>0</v>
      </c>
      <c r="M44" s="49" t="n">
        <f aca="false">'[1]Roll-6'!$B48</f>
        <v>0</v>
      </c>
      <c r="O44" s="49" t="n">
        <f aca="false">'[1]Roll-7'!$B49</f>
        <v>0</v>
      </c>
      <c r="P44" s="2"/>
      <c r="Q44" s="49" t="n">
        <f aca="false">'[1]Roll-8'!$B49</f>
        <v>0</v>
      </c>
      <c r="R44" s="2"/>
      <c r="S44" s="49" t="n">
        <f aca="false">'[1]Roll-9'!$B49</f>
        <v>0</v>
      </c>
      <c r="T44" s="2"/>
      <c r="U44" s="49" t="n">
        <f aca="false">'[1]Roll-10'!$B49</f>
        <v>0</v>
      </c>
      <c r="V44" s="49"/>
      <c r="W44" s="49" t="n">
        <f aca="false">'[1]Roll-11'!$B49</f>
        <v>0</v>
      </c>
      <c r="X44" s="49"/>
      <c r="Y44" s="49" t="n">
        <f aca="false">'[1]Roll-12'!$B49</f>
        <v>0</v>
      </c>
      <c r="AA44" s="49" t="n">
        <f aca="false">('[1]Roll-13'!$B50+'[1]Roll-13'!$B49)</f>
        <v>0</v>
      </c>
      <c r="AC44" s="49" t="n">
        <f aca="false">('[1]Roll-14'!$B50+'[1]Roll-14'!$B49)</f>
        <v>0</v>
      </c>
      <c r="AD44" s="49"/>
      <c r="AE44" s="49" t="n">
        <f aca="false">('[1]Roll-15'!$B50+'[1]Roll-15'!$B49)</f>
        <v>0</v>
      </c>
      <c r="AG44" s="49" t="n">
        <f aca="false">C44+E44+G44+I44+K44+M44+O44+Q44+S44+U44+W44+Y44+AA44+AC44+AE44</f>
        <v>0</v>
      </c>
      <c r="AH44" s="50"/>
    </row>
    <row r="45" customFormat="false" ht="12.75" hidden="false" customHeight="false" outlineLevel="0" collapsed="false">
      <c r="A45" s="33" t="s">
        <v>25</v>
      </c>
      <c r="C45" s="49" t="n">
        <f aca="false">+'[1]Roll-1'!$B55</f>
        <v>0</v>
      </c>
      <c r="E45" s="49" t="n">
        <f aca="false">+'[1]Roll-2'!$B55</f>
        <v>0</v>
      </c>
      <c r="G45" s="49" t="n">
        <f aca="false">+'[1]Roll-3'!$B55</f>
        <v>0</v>
      </c>
      <c r="I45" s="49" t="n">
        <f aca="false">+'[1]Roll-4'!$B55</f>
        <v>0</v>
      </c>
      <c r="K45" s="49" t="n">
        <f aca="false">+'[1]Roll-5'!$B55</f>
        <v>0</v>
      </c>
      <c r="M45" s="49" t="n">
        <f aca="false">+'[1]Roll-6'!$B55</f>
        <v>0</v>
      </c>
      <c r="O45" s="49" t="n">
        <f aca="false">+'[1]Roll-7'!$B55</f>
        <v>0</v>
      </c>
      <c r="P45" s="2"/>
      <c r="Q45" s="49" t="n">
        <f aca="false">+'[1]Roll-8'!$B55</f>
        <v>0</v>
      </c>
      <c r="R45" s="2"/>
      <c r="S45" s="49" t="n">
        <f aca="false">+'[1]Roll-9'!$B55</f>
        <v>0</v>
      </c>
      <c r="T45" s="2"/>
      <c r="U45" s="49" t="n">
        <f aca="false">+'[1]Roll-10'!$B55</f>
        <v>0</v>
      </c>
      <c r="V45" s="49"/>
      <c r="W45" s="49" t="n">
        <f aca="false">+'[1]Roll-11'!$B55</f>
        <v>0</v>
      </c>
      <c r="X45" s="49"/>
      <c r="Y45" s="49" t="n">
        <f aca="false">+'[1]Roll-12'!$B55</f>
        <v>0</v>
      </c>
      <c r="AA45" s="49" t="n">
        <f aca="false">+'[1]Roll-13'!$B55</f>
        <v>0</v>
      </c>
      <c r="AC45" s="49" t="n">
        <f aca="false">+'[1]Roll-14'!$B55</f>
        <v>0</v>
      </c>
      <c r="AD45" s="49"/>
      <c r="AE45" s="49" t="n">
        <f aca="false">+'[1]Roll-15'!$B55</f>
        <v>0</v>
      </c>
      <c r="AG45" s="49" t="n">
        <f aca="false">C45+E45+G45+I45+K45+M45+O45+Q45+S45+U45+W45+Y45+AA45+AC45+AE45</f>
        <v>0</v>
      </c>
      <c r="AH45" s="50"/>
    </row>
    <row r="46" customFormat="false" ht="12.75" hidden="false" customHeight="false" outlineLevel="0" collapsed="false">
      <c r="A46" s="33" t="s">
        <v>26</v>
      </c>
      <c r="C46" s="49" t="n">
        <f aca="false">+'[1]Roll-1'!$B56</f>
        <v>0</v>
      </c>
      <c r="E46" s="49" t="n">
        <f aca="false">+'[1]Roll-2'!$B56</f>
        <v>0</v>
      </c>
      <c r="G46" s="49" t="n">
        <f aca="false">+'[1]Roll-3'!$B56</f>
        <v>0</v>
      </c>
      <c r="I46" s="49" t="n">
        <f aca="false">+'[1]Roll-4'!$B56</f>
        <v>0</v>
      </c>
      <c r="K46" s="49" t="n">
        <f aca="false">+'[1]Roll-5'!$B56</f>
        <v>0</v>
      </c>
      <c r="M46" s="49" t="n">
        <f aca="false">+'[1]Roll-6'!$B56</f>
        <v>0</v>
      </c>
      <c r="O46" s="49" t="n">
        <f aca="false">+'[1]Roll-7'!$B56</f>
        <v>0</v>
      </c>
      <c r="P46" s="2"/>
      <c r="Q46" s="49" t="n">
        <f aca="false">+'[1]Roll-8'!$B56</f>
        <v>0</v>
      </c>
      <c r="R46" s="2"/>
      <c r="S46" s="49" t="n">
        <f aca="false">+'[1]Roll-9'!$B56</f>
        <v>0</v>
      </c>
      <c r="T46" s="2"/>
      <c r="U46" s="49" t="n">
        <f aca="false">+'[1]Roll-10'!$B56</f>
        <v>0</v>
      </c>
      <c r="V46" s="49"/>
      <c r="W46" s="49" t="n">
        <f aca="false">+'[1]Roll-11'!$B56</f>
        <v>0</v>
      </c>
      <c r="X46" s="49"/>
      <c r="Y46" s="49" t="n">
        <f aca="false">+'[1]Roll-12'!$B56</f>
        <v>0</v>
      </c>
      <c r="AA46" s="49" t="n">
        <f aca="false">+'[1]Roll-13'!$B56</f>
        <v>0</v>
      </c>
      <c r="AC46" s="49" t="n">
        <f aca="false">+'[1]Roll-14'!$B56</f>
        <v>0</v>
      </c>
      <c r="AD46" s="49"/>
      <c r="AE46" s="49" t="n">
        <f aca="false">+'[1]Roll-15'!$B56</f>
        <v>0</v>
      </c>
      <c r="AG46" s="49" t="n">
        <f aca="false">C46+E46+G46+I46+K46+M46+O46+Q46+S46+U46+W46+Y46+AA46+AC46+AE46</f>
        <v>0</v>
      </c>
      <c r="AH46" s="50"/>
    </row>
    <row r="47" customFormat="false" ht="12.75" hidden="false" customHeight="false" outlineLevel="0" collapsed="false">
      <c r="A47" s="33" t="s">
        <v>27</v>
      </c>
      <c r="C47" s="49" t="n">
        <f aca="false">+'[1]Roll-1'!$B57</f>
        <v>0</v>
      </c>
      <c r="E47" s="49" t="n">
        <f aca="false">+'[1]Roll-2'!$B57</f>
        <v>0</v>
      </c>
      <c r="G47" s="49" t="n">
        <f aca="false">+'[1]Roll-3'!$B57</f>
        <v>0</v>
      </c>
      <c r="I47" s="49" t="n">
        <f aca="false">+'[1]Roll-4'!$B57</f>
        <v>0</v>
      </c>
      <c r="K47" s="49" t="n">
        <f aca="false">+'[1]Roll-5'!$B57</f>
        <v>0</v>
      </c>
      <c r="M47" s="49" t="n">
        <f aca="false">+'[1]Roll-6'!$B57</f>
        <v>0</v>
      </c>
      <c r="O47" s="49" t="n">
        <f aca="false">+'[1]Roll-7'!$B57</f>
        <v>0</v>
      </c>
      <c r="P47" s="2"/>
      <c r="Q47" s="49" t="n">
        <f aca="false">+'[1]Roll-8'!$B57</f>
        <v>0</v>
      </c>
      <c r="R47" s="2"/>
      <c r="S47" s="49" t="n">
        <f aca="false">+'[1]Roll-9'!$B57</f>
        <v>0</v>
      </c>
      <c r="T47" s="2"/>
      <c r="U47" s="49" t="n">
        <f aca="false">+'[1]Roll-10'!$B57</f>
        <v>0</v>
      </c>
      <c r="V47" s="49"/>
      <c r="W47" s="49" t="n">
        <f aca="false">+'[1]Roll-11'!$B57</f>
        <v>0</v>
      </c>
      <c r="X47" s="49"/>
      <c r="Y47" s="49" t="n">
        <f aca="false">+'[1]Roll-12'!$B57</f>
        <v>0</v>
      </c>
      <c r="AA47" s="49" t="n">
        <f aca="false">+'[1]Roll-13'!$B57</f>
        <v>0</v>
      </c>
      <c r="AC47" s="49" t="n">
        <f aca="false">+'[1]Roll-14'!$B57</f>
        <v>0</v>
      </c>
      <c r="AD47" s="49"/>
      <c r="AE47" s="49" t="n">
        <f aca="false">+'[1]Roll-15'!$B57</f>
        <v>0</v>
      </c>
      <c r="AG47" s="49" t="n">
        <f aca="false">C47+E47+G47+I47+K47+M47+O47+Q47+S47+U47+W47+Y47+AA47+AC47+AE47</f>
        <v>0</v>
      </c>
      <c r="AH47" s="50"/>
    </row>
    <row r="48" customFormat="false" ht="12.75" hidden="false" customHeight="false" outlineLevel="0" collapsed="false">
      <c r="A48" s="33" t="s">
        <v>28</v>
      </c>
      <c r="C48" s="49" t="n">
        <v>0</v>
      </c>
      <c r="E48" s="49" t="n">
        <v>0</v>
      </c>
      <c r="G48" s="49" t="n">
        <v>0</v>
      </c>
      <c r="I48" s="49" t="n">
        <v>0</v>
      </c>
      <c r="K48" s="49" t="n">
        <v>0</v>
      </c>
      <c r="M48" s="49" t="n">
        <v>0</v>
      </c>
      <c r="O48" s="49" t="n">
        <v>0</v>
      </c>
      <c r="P48" s="2"/>
      <c r="Q48" s="49" t="n">
        <v>0</v>
      </c>
      <c r="R48" s="2"/>
      <c r="S48" s="49" t="n">
        <v>0</v>
      </c>
      <c r="T48" s="2"/>
      <c r="U48" s="49" t="n">
        <v>0</v>
      </c>
      <c r="V48" s="49"/>
      <c r="W48" s="49" t="n">
        <v>0</v>
      </c>
      <c r="X48" s="49"/>
      <c r="Y48" s="49" t="n">
        <v>0</v>
      </c>
      <c r="AA48" s="49" t="n">
        <v>0</v>
      </c>
      <c r="AC48" s="49" t="n">
        <v>0</v>
      </c>
      <c r="AD48" s="49"/>
      <c r="AE48" s="49" t="n">
        <v>0</v>
      </c>
      <c r="AG48" s="49" t="n">
        <f aca="false">C48+E48+G48+I48+K48+M48+O48+Q48+S48+U48+W48+Y48+AA48+AC48+AE48</f>
        <v>0</v>
      </c>
      <c r="AH48" s="50"/>
    </row>
    <row r="49" customFormat="false" ht="14.25" hidden="false" customHeight="true" outlineLevel="0" collapsed="false">
      <c r="A49" s="33" t="s">
        <v>29</v>
      </c>
      <c r="C49" s="49" t="n">
        <f aca="false">'[1]Roll-1'!$B67</f>
        <v>0</v>
      </c>
      <c r="E49" s="49" t="n">
        <f aca="false">'[1]Roll-2'!$B67</f>
        <v>0</v>
      </c>
      <c r="G49" s="49" t="n">
        <f aca="false">'[1]Roll-3'!$B67</f>
        <v>0</v>
      </c>
      <c r="I49" s="49" t="n">
        <f aca="false">'[1]Roll-4'!$B67</f>
        <v>0</v>
      </c>
      <c r="K49" s="49" t="n">
        <f aca="false">'[1]Roll-5'!$B67</f>
        <v>0</v>
      </c>
      <c r="M49" s="49" t="n">
        <f aca="false">'[1]Roll-6'!$B67</f>
        <v>0</v>
      </c>
      <c r="O49" s="49" t="n">
        <f aca="false">'[1]Roll-7'!$B67</f>
        <v>0</v>
      </c>
      <c r="P49" s="2"/>
      <c r="Q49" s="49" t="n">
        <f aca="false">'[1]Roll-8'!$B67</f>
        <v>0</v>
      </c>
      <c r="R49" s="2"/>
      <c r="S49" s="49" t="n">
        <f aca="false">'[1]Roll-9'!$B67</f>
        <v>0</v>
      </c>
      <c r="T49" s="2"/>
      <c r="U49" s="49" t="n">
        <f aca="false">'[1]Roll-10'!$B67</f>
        <v>0</v>
      </c>
      <c r="V49" s="49"/>
      <c r="W49" s="49" t="n">
        <f aca="false">'[1]Roll-11'!$B67</f>
        <v>0</v>
      </c>
      <c r="X49" s="49"/>
      <c r="Y49" s="49" t="n">
        <f aca="false">'[1]Roll-12'!$B67</f>
        <v>0</v>
      </c>
      <c r="AA49" s="49" t="n">
        <f aca="false">'[1]Roll-13'!$B67</f>
        <v>0</v>
      </c>
      <c r="AC49" s="49" t="n">
        <f aca="false">'[1]Roll-14'!$B67</f>
        <v>0</v>
      </c>
      <c r="AD49" s="49"/>
      <c r="AE49" s="49" t="n">
        <f aca="false">'[1]Roll-15'!$B67</f>
        <v>0</v>
      </c>
      <c r="AG49" s="49" t="n">
        <f aca="false">C49+E49+G49+I49+K49+M49+O49+Q49+S49+U49+W49+Y49+AA49+AC49+AE49</f>
        <v>0</v>
      </c>
      <c r="AH49" s="50"/>
    </row>
    <row r="50" customFormat="false" ht="14.25" hidden="false" customHeight="true" outlineLevel="0" collapsed="false">
      <c r="A50" s="36" t="s">
        <v>30</v>
      </c>
      <c r="B50" s="54"/>
      <c r="C50" s="55" t="n">
        <f aca="false">SUM(C41:C49)</f>
        <v>16930094.2475</v>
      </c>
      <c r="D50" s="54"/>
      <c r="E50" s="55" t="n">
        <f aca="false">SUM(E41:E49)</f>
        <v>-50642528.1466</v>
      </c>
      <c r="F50" s="54"/>
      <c r="G50" s="55" t="n">
        <f aca="false">SUM(G41:G49)</f>
        <v>2894546.1461</v>
      </c>
      <c r="H50" s="54"/>
      <c r="I50" s="55" t="n">
        <f aca="false">SUM(I41:I49)</f>
        <v>1.59950000000208</v>
      </c>
      <c r="J50" s="54"/>
      <c r="K50" s="56" t="n">
        <f aca="false">SUM(K41:K49)</f>
        <v>-1269721.3493</v>
      </c>
      <c r="L50" s="54"/>
      <c r="M50" s="56" t="n">
        <f aca="false">SUM(M41:M49)</f>
        <v>0</v>
      </c>
      <c r="N50" s="54"/>
      <c r="O50" s="56" t="n">
        <f aca="false">SUM(O41:O49)</f>
        <v>0.0001</v>
      </c>
      <c r="P50" s="54"/>
      <c r="Q50" s="56" t="n">
        <f aca="false">SUM(Q41:Q49)</f>
        <v>-5965496.0033</v>
      </c>
      <c r="R50" s="54"/>
      <c r="S50" s="56" t="n">
        <f aca="false">SUM(S41:S49)</f>
        <v>351795.4567</v>
      </c>
      <c r="T50" s="54"/>
      <c r="U50" s="56" t="n">
        <f aca="false">SUM(U41:U49)</f>
        <v>169262.3988</v>
      </c>
      <c r="V50" s="54"/>
      <c r="W50" s="56" t="n">
        <f aca="false">SUM(W41:W49)</f>
        <v>-800986.1406</v>
      </c>
      <c r="X50" s="54"/>
      <c r="Y50" s="56" t="n">
        <f aca="false">SUM(Y41:Y49)</f>
        <v>0</v>
      </c>
      <c r="Z50" s="54"/>
      <c r="AA50" s="55" t="n">
        <f aca="false">SUM(AA41:AA49)</f>
        <v>32408.2583</v>
      </c>
      <c r="AB50" s="54"/>
      <c r="AC50" s="55" t="n">
        <f aca="false">SUM(AC41:AC49)</f>
        <v>-2899513.5694</v>
      </c>
      <c r="AD50" s="57"/>
      <c r="AE50" s="55" t="n">
        <f aca="false">SUM(AE41:AE49)</f>
        <v>51375</v>
      </c>
      <c r="AF50" s="54"/>
      <c r="AG50" s="55" t="n">
        <f aca="false">SUM(AG41:AG49)</f>
        <v>-41148762.1022</v>
      </c>
      <c r="AH50" s="50"/>
    </row>
    <row r="51" customFormat="false" ht="14.25" hidden="false" customHeight="true" outlineLevel="0" collapsed="false">
      <c r="A51" s="33" t="s">
        <v>31</v>
      </c>
      <c r="C51" s="48" t="n">
        <f aca="false">+'[1]Roll-1'!$B63</f>
        <v>0</v>
      </c>
      <c r="E51" s="48" t="n">
        <f aca="false">+'[1]Roll-2'!$B63</f>
        <v>0</v>
      </c>
      <c r="G51" s="48" t="n">
        <f aca="false">+'[1]Roll-3'!$B63</f>
        <v>0</v>
      </c>
      <c r="I51" s="48" t="n">
        <f aca="false">+'[1]Roll-4'!$B63</f>
        <v>0</v>
      </c>
      <c r="K51" s="48" t="n">
        <f aca="false">+'[1]Roll-5'!$B63</f>
        <v>0</v>
      </c>
      <c r="M51" s="48" t="n">
        <f aca="false">+'[1]Roll-6'!$B63</f>
        <v>0</v>
      </c>
      <c r="O51" s="48" t="n">
        <f aca="false">+'[1]Roll-7'!$B63</f>
        <v>0</v>
      </c>
      <c r="P51" s="2"/>
      <c r="Q51" s="48" t="n">
        <f aca="false">+'[1]Roll-8'!$B63</f>
        <v>0</v>
      </c>
      <c r="R51" s="2"/>
      <c r="S51" s="48" t="n">
        <f aca="false">+'[1]Roll-9'!$B63</f>
        <v>0</v>
      </c>
      <c r="T51" s="2"/>
      <c r="U51" s="48" t="n">
        <f aca="false">+'[1]Roll-10'!$B63</f>
        <v>0</v>
      </c>
      <c r="V51" s="2"/>
      <c r="W51" s="48" t="n">
        <f aca="false">+'[1]Roll-11'!$B63</f>
        <v>0</v>
      </c>
      <c r="X51" s="2"/>
      <c r="Y51" s="48" t="n">
        <f aca="false">+'[1]Roll-12'!$B63</f>
        <v>0</v>
      </c>
      <c r="AA51" s="48" t="n">
        <f aca="false">+'[1]Roll-13'!$B63</f>
        <v>0</v>
      </c>
      <c r="AC51" s="48" t="n">
        <f aca="false">+'[1]Roll-14'!$B63</f>
        <v>0</v>
      </c>
      <c r="AD51" s="49"/>
      <c r="AE51" s="48" t="n">
        <f aca="false">+'[1]Roll-15'!$B63</f>
        <v>0</v>
      </c>
      <c r="AG51" s="55" t="n">
        <f aca="false">C51+E51+G51+I51+K51+M51+O51+Q51+S51+U51+W51+Y51+AA51+AC51</f>
        <v>0</v>
      </c>
      <c r="AH51" s="50"/>
    </row>
    <row r="52" customFormat="false" ht="12.75" hidden="false" customHeight="false" outlineLevel="0" collapsed="false">
      <c r="A52" s="33" t="s">
        <v>32</v>
      </c>
      <c r="C52" s="48" t="n">
        <f aca="false">(+'[1]Roll-1'!$B62+'[1]Roll-1'!$B70+'[1]Roll-1'!$B66)</f>
        <v>1146.2061</v>
      </c>
      <c r="E52" s="48" t="n">
        <f aca="false">(+'[1]Roll-2'!$B62+'[1]Roll-2'!$B70+'[1]Roll-2'!$B66)</f>
        <v>-20056.8119</v>
      </c>
      <c r="G52" s="48" t="n">
        <f aca="false">(+'[1]Roll-3'!$B62+'[1]Roll-3'!$B70+'[1]Roll-3'!$B66)</f>
        <v>226.5319</v>
      </c>
      <c r="I52" s="48" t="n">
        <f aca="false">(+'[1]Roll-4'!$B62+'[1]Roll-4'!$B70+'[1]Roll-4'!$B66)</f>
        <v>6.2883</v>
      </c>
      <c r="K52" s="48" t="n">
        <f aca="false">(+'[1]Roll-5'!$B62+'[1]Roll-5'!$B70+'[1]Roll-5'!$B66)</f>
        <v>-620.8881</v>
      </c>
      <c r="M52" s="48" t="n">
        <f aca="false">(+'[1]Roll-6'!$B62+'[1]Roll-6'!$B70+'[1]Roll-6'!$B66)</f>
        <v>0</v>
      </c>
      <c r="O52" s="48" t="n">
        <f aca="false">(+'[1]Roll-7'!$B62+'[1]Roll-7'!$B70+'[1]Roll-7'!$B66)</f>
        <v>-0.0437</v>
      </c>
      <c r="P52" s="2"/>
      <c r="Q52" s="48" t="n">
        <f aca="false">(+'[1]Roll-8'!$B62+'[1]Roll-8'!$B70+'[1]Roll-8'!$B66)</f>
        <v>-3577.6697</v>
      </c>
      <c r="R52" s="2"/>
      <c r="S52" s="48" t="n">
        <f aca="false">(+'[1]Roll-9'!$B62+'[1]Roll-9'!$B70+'[1]Roll-9'!$B66)</f>
        <v>26.9992</v>
      </c>
      <c r="T52" s="2"/>
      <c r="U52" s="48" t="n">
        <f aca="false">(+'[1]Roll-10'!$B62+'[1]Roll-10'!$B70+'[1]Roll-10'!$B66)</f>
        <v>116.4667</v>
      </c>
      <c r="V52" s="2"/>
      <c r="W52" s="48" t="n">
        <f aca="false">(+'[1]Roll-11'!$B62+'[1]Roll-11'!$B70+'[1]Roll-11'!$B66)</f>
        <v>-94.2939</v>
      </c>
      <c r="X52" s="2"/>
      <c r="Y52" s="48" t="n">
        <f aca="false">(+'[1]Roll-12'!$B62+'[1]Roll-12'!$B70+'[1]Roll-12'!$B66)</f>
        <v>0</v>
      </c>
      <c r="AA52" s="48" t="n">
        <f aca="false">(+'[1]Roll-13'!$B62+'[1]Roll-13'!$B70+'[1]Roll-13'!$B66)</f>
        <v>-0.0534</v>
      </c>
      <c r="AC52" s="48" t="n">
        <f aca="false">(+'[1]Roll-14'!$B62+'[1]Roll-14'!$B70+'[1]Roll-14'!$B66)</f>
        <v>-1451.9028</v>
      </c>
      <c r="AD52" s="49"/>
      <c r="AE52" s="48" t="n">
        <f aca="false">(+'[1]Roll-15'!$B62+'[1]Roll-15'!$B70+'[1]Roll-15'!$B66)</f>
        <v>0</v>
      </c>
      <c r="AG52" s="55" t="n">
        <f aca="false">C52+E52+G52+I52+K52+M52+O52+Q52+S52+U52+W52+Y52+AA52+AC52+AE52</f>
        <v>-24279.1713</v>
      </c>
      <c r="AH52" s="50"/>
    </row>
    <row r="53" customFormat="false" ht="12.75" hidden="false" customHeight="false" outlineLevel="0" collapsed="false">
      <c r="A53" s="36" t="s">
        <v>33</v>
      </c>
      <c r="B53" s="54"/>
      <c r="C53" s="55" t="n">
        <f aca="false">C39+C50+C51+C52</f>
        <v>16931240.4536</v>
      </c>
      <c r="D53" s="54"/>
      <c r="E53" s="55" t="n">
        <f aca="false">E39+E50+E51+E52</f>
        <v>-50662584.9585</v>
      </c>
      <c r="F53" s="54"/>
      <c r="G53" s="55" t="n">
        <f aca="false">G39+G50+G51+G52</f>
        <v>2894772.678</v>
      </c>
      <c r="H53" s="54"/>
      <c r="I53" s="55" t="n">
        <f aca="false">I39+I50+I51+I52</f>
        <v>7.88780000000208</v>
      </c>
      <c r="J53" s="54"/>
      <c r="K53" s="56" t="n">
        <f aca="false">K39+K50+K51+K52</f>
        <v>-1270342.2374</v>
      </c>
      <c r="L53" s="54"/>
      <c r="M53" s="56" t="n">
        <f aca="false">M39+M50+M51+M52</f>
        <v>0</v>
      </c>
      <c r="N53" s="54"/>
      <c r="O53" s="56" t="n">
        <f aca="false">O39+O50+O51+O52</f>
        <v>-0.0436</v>
      </c>
      <c r="P53" s="54"/>
      <c r="Q53" s="56" t="n">
        <f aca="false">Q39+Q50+Q51+Q52</f>
        <v>-5969073.673</v>
      </c>
      <c r="R53" s="54"/>
      <c r="S53" s="56" t="n">
        <f aca="false">S39+S50+S51+S52</f>
        <v>351822.4559</v>
      </c>
      <c r="T53" s="54"/>
      <c r="U53" s="56" t="n">
        <f aca="false">U39+U50+U51+U52</f>
        <v>169378.8655</v>
      </c>
      <c r="V53" s="54"/>
      <c r="W53" s="56" t="n">
        <f aca="false">W39+W50+W51+W52</f>
        <v>-801080.4345</v>
      </c>
      <c r="X53" s="54"/>
      <c r="Y53" s="56" t="n">
        <f aca="false">Y39+Y50+Y51+Y52</f>
        <v>0</v>
      </c>
      <c r="Z53" s="54"/>
      <c r="AA53" s="55" t="n">
        <f aca="false">AA39+AA50+AA51+AA52</f>
        <v>32408.2049</v>
      </c>
      <c r="AB53" s="54"/>
      <c r="AC53" s="55" t="n">
        <f aca="false">AC39+AC50+AC51+AC52</f>
        <v>-2900965.4722</v>
      </c>
      <c r="AD53" s="57"/>
      <c r="AE53" s="55" t="n">
        <f aca="false">AE39+AE50+AE51+AE52</f>
        <v>51375</v>
      </c>
      <c r="AF53" s="54"/>
      <c r="AG53" s="55" t="n">
        <f aca="false">AG39+AG50+AG51+AG52</f>
        <v>-41173041.2735</v>
      </c>
      <c r="AH53" s="50"/>
    </row>
    <row r="54" customFormat="false" ht="12.75" hidden="false" customHeight="false" outlineLevel="0" collapsed="false">
      <c r="A54" s="58" t="s">
        <v>34</v>
      </c>
      <c r="B54" s="59"/>
      <c r="C54" s="60" t="n">
        <f aca="false">+C50</f>
        <v>16930094.2475</v>
      </c>
      <c r="D54" s="59"/>
      <c r="E54" s="60" t="n">
        <f aca="false">+E50</f>
        <v>-50642528.1466</v>
      </c>
      <c r="F54" s="59"/>
      <c r="G54" s="60" t="n">
        <f aca="false">+G50</f>
        <v>2894546.1461</v>
      </c>
      <c r="H54" s="59"/>
      <c r="I54" s="60" t="n">
        <f aca="false">+I50</f>
        <v>1.59950000000208</v>
      </c>
      <c r="J54" s="59"/>
      <c r="K54" s="60" t="n">
        <f aca="false">+K50</f>
        <v>-1269721.3493</v>
      </c>
      <c r="L54" s="59"/>
      <c r="M54" s="60" t="n">
        <f aca="false">+M50</f>
        <v>0</v>
      </c>
      <c r="N54" s="59"/>
      <c r="O54" s="60" t="n">
        <f aca="false">+O50</f>
        <v>0.0001</v>
      </c>
      <c r="P54" s="59"/>
      <c r="Q54" s="60" t="n">
        <f aca="false">+Q50</f>
        <v>-5965496.0033</v>
      </c>
      <c r="R54" s="59"/>
      <c r="S54" s="60" t="n">
        <f aca="false">+S50</f>
        <v>351795.4567</v>
      </c>
      <c r="T54" s="59"/>
      <c r="U54" s="60" t="n">
        <f aca="false">+U50</f>
        <v>169262.3988</v>
      </c>
      <c r="V54" s="60"/>
      <c r="W54" s="60" t="n">
        <f aca="false">+W50</f>
        <v>-800986.1406</v>
      </c>
      <c r="X54" s="60"/>
      <c r="Y54" s="60" t="n">
        <f aca="false">+Y50</f>
        <v>0</v>
      </c>
      <c r="Z54" s="59"/>
      <c r="AA54" s="60" t="n">
        <f aca="false">+AA50</f>
        <v>32408.2583</v>
      </c>
      <c r="AB54" s="59"/>
      <c r="AC54" s="60" t="n">
        <f aca="false">+AC50</f>
        <v>-2899513.5694</v>
      </c>
      <c r="AD54" s="60"/>
      <c r="AE54" s="60" t="n">
        <f aca="false">+AE50</f>
        <v>51375</v>
      </c>
      <c r="AF54" s="59"/>
      <c r="AG54" s="60" t="n">
        <f aca="false">+AG50</f>
        <v>-41148762.1022</v>
      </c>
      <c r="AH54" s="61"/>
      <c r="AI54" s="62"/>
      <c r="AJ54" s="63"/>
      <c r="AK54" s="63"/>
      <c r="AL54" s="63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false" outlineLevel="0" collapsed="false">
      <c r="A55" s="47" t="n">
        <f aca="false">A4</f>
        <v>36789</v>
      </c>
      <c r="O55" s="1"/>
      <c r="P55" s="2"/>
      <c r="Q55" s="1"/>
      <c r="R55" s="2"/>
      <c r="S55" s="1"/>
      <c r="T55" s="2"/>
      <c r="U55" s="1"/>
      <c r="AH55" s="50"/>
    </row>
    <row r="56" customFormat="false" ht="12.75" hidden="false" customHeight="false" outlineLevel="0" collapsed="false">
      <c r="A56" s="33" t="s">
        <v>35</v>
      </c>
      <c r="C56" s="48" t="n">
        <f aca="false">+('[1]Roll-1'!$E19)</f>
        <v>-99083447.4845</v>
      </c>
      <c r="E56" s="48" t="n">
        <f aca="false">+('[1]Roll-2'!$E19)</f>
        <v>63069539.8444</v>
      </c>
      <c r="G56" s="48" t="n">
        <f aca="false">+('[1]Roll-3'!$E19)</f>
        <v>613927.571</v>
      </c>
      <c r="I56" s="48" t="n">
        <f aca="false">+('[1]Roll-4'!$E19)</f>
        <v>-1114934.7096</v>
      </c>
      <c r="K56" s="48" t="n">
        <f aca="false">+('[1]Roll-5'!$E19)</f>
        <v>2573052.8668</v>
      </c>
      <c r="M56" s="48" t="n">
        <f aca="false">+('[1]Roll-6'!$E19)</f>
        <v>0</v>
      </c>
      <c r="O56" s="48" t="n">
        <f aca="false">+('[1]Roll-7'!$E19)</f>
        <v>-21867.2488</v>
      </c>
      <c r="P56" s="2"/>
      <c r="Q56" s="48" t="n">
        <f aca="false">'[1]Roll-8'!$E19</f>
        <v>6452978.655</v>
      </c>
      <c r="R56" s="2"/>
      <c r="S56" s="48" t="n">
        <f aca="false">'[1]Roll-9'!$E19</f>
        <v>-42726.5569</v>
      </c>
      <c r="T56" s="2"/>
      <c r="U56" s="48" t="n">
        <f aca="false">+('[1]Roll-10'!$E19)</f>
        <v>364348.6865</v>
      </c>
      <c r="V56" s="49"/>
      <c r="W56" s="48" t="n">
        <f aca="false">+('[1]Roll-11'!$E19)</f>
        <v>1940153.9751</v>
      </c>
      <c r="X56" s="49"/>
      <c r="Y56" s="48" t="n">
        <f aca="false">+('[1]Roll-12'!$E19)</f>
        <v>0</v>
      </c>
      <c r="AA56" s="48" t="n">
        <f aca="false">+('[1]Roll-13'!$E19)</f>
        <v>15984.8903</v>
      </c>
      <c r="AC56" s="48" t="n">
        <f aca="false">+('[1]Roll-14'!$E19)</f>
        <v>2699563.6438</v>
      </c>
      <c r="AD56" s="49"/>
      <c r="AE56" s="48" t="n">
        <f aca="false">+('[1]Roll-15'!$E19)</f>
        <v>51375</v>
      </c>
      <c r="AG56" s="55" t="n">
        <f aca="false">C56+E56+G56+I56+K56+M56+O56+Q56+S56+U56+W56+Y56+AA56+AC56</f>
        <v>-22533425.8669</v>
      </c>
      <c r="AH56" s="50"/>
    </row>
    <row r="57" customFormat="false" ht="12.75" hidden="false" customHeight="false" outlineLevel="0" collapsed="false">
      <c r="A57" s="33" t="s">
        <v>36</v>
      </c>
      <c r="C57" s="48" t="n">
        <f aca="false">('[1]Roll-1'!$B58)</f>
        <v>-795.8485</v>
      </c>
      <c r="E57" s="48" t="n">
        <f aca="false">('[1]Roll-2'!$B58)</f>
        <v>22353.8125</v>
      </c>
      <c r="G57" s="48" t="n">
        <f aca="false">('[1]Roll-3'!$B58)</f>
        <v>5.8373</v>
      </c>
      <c r="I57" s="48" t="n">
        <f aca="false">('[1]Roll-4'!$B58)</f>
        <v>314.5738</v>
      </c>
      <c r="K57" s="48" t="n">
        <f aca="false">('[1]Roll-5'!$B58)</f>
        <v>1173.8448</v>
      </c>
      <c r="M57" s="48" t="n">
        <f aca="false">('[1]Roll-6'!$B58)</f>
        <v>0</v>
      </c>
      <c r="O57" s="48" t="n">
        <f aca="false">('[1]Roll-7'!$B58)</f>
        <v>-0.0333</v>
      </c>
      <c r="P57" s="2"/>
      <c r="Q57" s="48" t="n">
        <f aca="false">('[1]Roll-8'!$B58)</f>
        <v>4731.3462</v>
      </c>
      <c r="R57" s="2"/>
      <c r="S57" s="48" t="n">
        <f aca="false">('[1]Roll-9'!$B58)</f>
        <v>0.9715</v>
      </c>
      <c r="T57" s="2"/>
      <c r="U57" s="48" t="n">
        <f aca="false">('[1]Roll-10'!$B58)</f>
        <v>3.3887</v>
      </c>
      <c r="V57" s="49"/>
      <c r="W57" s="48" t="n">
        <f aca="false">('[1]Roll-11'!$B58)</f>
        <v>-16.6223</v>
      </c>
      <c r="X57" s="49"/>
      <c r="Y57" s="48" t="n">
        <f aca="false">('[1]Roll-12'!$B58)</f>
        <v>0</v>
      </c>
      <c r="AA57" s="48" t="n">
        <f aca="false">('[1]Roll-13'!$B58)</f>
        <v>0.5711</v>
      </c>
      <c r="AC57" s="48" t="n">
        <f aca="false">('[1]Roll-14'!$B58)</f>
        <v>1657.6808</v>
      </c>
      <c r="AD57" s="49"/>
      <c r="AE57" s="48" t="n">
        <f aca="false">('[1]Roll-15'!$B58)</f>
        <v>0</v>
      </c>
      <c r="AG57" s="55" t="n">
        <f aca="false">C57+E57+G57+I57+K57+M57+O57+Q57+S57+U57+W57+Y57+AA57+AC57</f>
        <v>29429.5226</v>
      </c>
      <c r="AH57" s="50"/>
    </row>
    <row r="58" customFormat="false" ht="12.75" hidden="false" customHeight="false" outlineLevel="0" collapsed="false">
      <c r="A58" s="33" t="s">
        <v>37</v>
      </c>
      <c r="C58" s="48" t="n">
        <f aca="false">('[1]Roll-1'!$B59)</f>
        <v>1756.4154</v>
      </c>
      <c r="E58" s="48" t="n">
        <f aca="false">('[1]Roll-2'!$B59)</f>
        <v>165464.0953</v>
      </c>
      <c r="G58" s="48" t="n">
        <f aca="false">('[1]Roll-3'!$B59)</f>
        <v>-415.7658</v>
      </c>
      <c r="I58" s="48" t="n">
        <f aca="false">('[1]Roll-4'!$B59)</f>
        <v>-3912.7145</v>
      </c>
      <c r="K58" s="48" t="n">
        <f aca="false">('[1]Roll-5'!$B59)</f>
        <v>7622.8749</v>
      </c>
      <c r="M58" s="48" t="n">
        <f aca="false">('[1]Roll-6'!$B59)</f>
        <v>0</v>
      </c>
      <c r="O58" s="48" t="n">
        <f aca="false">('[1]Roll-7'!$B59)</f>
        <v>-17.3508</v>
      </c>
      <c r="P58" s="2"/>
      <c r="Q58" s="48" t="n">
        <f aca="false">('[1]Roll-8'!$B59)</f>
        <v>23152.0371</v>
      </c>
      <c r="R58" s="2"/>
      <c r="S58" s="48" t="n">
        <f aca="false">('[1]Roll-9'!$B59)</f>
        <v>-82.2112</v>
      </c>
      <c r="T58" s="2"/>
      <c r="U58" s="48" t="n">
        <f aca="false">('[1]Roll-10'!$B59)</f>
        <v>497.6662</v>
      </c>
      <c r="V58" s="49"/>
      <c r="W58" s="48" t="n">
        <f aca="false">('[1]Roll-11'!$B59)</f>
        <v>-1063.5206</v>
      </c>
      <c r="X58" s="49"/>
      <c r="Y58" s="48" t="n">
        <f aca="false">('[1]Roll-12'!$B59)</f>
        <v>0</v>
      </c>
      <c r="AA58" s="48" t="n">
        <f aca="false">('[1]Roll-13'!$B59)</f>
        <v>73.1357</v>
      </c>
      <c r="AC58" s="48" t="n">
        <f aca="false">('[1]Roll-14'!$B59)</f>
        <v>9596.5054</v>
      </c>
      <c r="AD58" s="49"/>
      <c r="AE58" s="48" t="n">
        <f aca="false">('[1]Roll-15'!$B59)</f>
        <v>0</v>
      </c>
      <c r="AG58" s="55" t="n">
        <f aca="false">C58+E58+G58+I58+K58+M58+O58+Q58+S58+U58+W58+Y58+AA58+AC58</f>
        <v>202671.1671</v>
      </c>
      <c r="AH58" s="50"/>
    </row>
    <row r="59" customFormat="false" ht="12.75" hidden="false" customHeight="false" outlineLevel="0" collapsed="false">
      <c r="A59" s="33"/>
      <c r="C59" s="49"/>
      <c r="E59" s="49"/>
      <c r="G59" s="49"/>
      <c r="I59" s="49"/>
      <c r="K59" s="49"/>
      <c r="M59" s="49"/>
      <c r="O59" s="49"/>
      <c r="P59" s="2"/>
      <c r="Q59" s="49"/>
      <c r="R59" s="2"/>
      <c r="S59" s="49"/>
      <c r="T59" s="2"/>
      <c r="U59" s="49"/>
      <c r="V59" s="49"/>
      <c r="W59" s="49"/>
      <c r="X59" s="49"/>
      <c r="Y59" s="49"/>
      <c r="AA59" s="49"/>
      <c r="AC59" s="49"/>
      <c r="AD59" s="49"/>
      <c r="AE59" s="49"/>
      <c r="AG59" s="64"/>
      <c r="AH59" s="50"/>
    </row>
    <row r="60" customFormat="false" ht="12.75" hidden="false" customHeight="false" outlineLevel="0" collapsed="false">
      <c r="A60" s="33" t="s">
        <v>38</v>
      </c>
      <c r="C60" s="48" t="n">
        <f aca="false">C56</f>
        <v>-99083447.4845</v>
      </c>
      <c r="E60" s="48" t="n">
        <f aca="false">E56</f>
        <v>63069539.8444</v>
      </c>
      <c r="G60" s="48" t="n">
        <f aca="false">G56</f>
        <v>613927.571</v>
      </c>
      <c r="I60" s="48" t="n">
        <f aca="false">I56</f>
        <v>-1114934.7096</v>
      </c>
      <c r="K60" s="48" t="n">
        <f aca="false">K56</f>
        <v>2573052.8668</v>
      </c>
      <c r="M60" s="48" t="n">
        <f aca="false">M56</f>
        <v>0</v>
      </c>
      <c r="O60" s="48" t="n">
        <f aca="false">O56</f>
        <v>-21867.2488</v>
      </c>
      <c r="P60" s="2"/>
      <c r="Q60" s="48" t="n">
        <f aca="false">Q56</f>
        <v>6452978.655</v>
      </c>
      <c r="R60" s="2"/>
      <c r="S60" s="48" t="n">
        <f aca="false">S56</f>
        <v>-42726.5569</v>
      </c>
      <c r="T60" s="2"/>
      <c r="U60" s="48" t="n">
        <f aca="false">U56</f>
        <v>364348.6865</v>
      </c>
      <c r="V60" s="49"/>
      <c r="W60" s="48" t="n">
        <f aca="false">W56</f>
        <v>1940153.9751</v>
      </c>
      <c r="X60" s="49"/>
      <c r="Y60" s="48" t="n">
        <f aca="false">Y56-SUM(Y57:Y58)</f>
        <v>0</v>
      </c>
      <c r="AA60" s="48" t="n">
        <f aca="false">AA56</f>
        <v>15984.8903</v>
      </c>
      <c r="AC60" s="48" t="n">
        <f aca="false">AC56</f>
        <v>2699563.6438</v>
      </c>
      <c r="AD60" s="49"/>
      <c r="AE60" s="48" t="n">
        <f aca="false">AE56</f>
        <v>51375</v>
      </c>
      <c r="AG60" s="55" t="n">
        <f aca="false">C60+E60+G60+I60+K60+M60+O60+Q60+S60+U60+W60+Y60+AA60+AC60</f>
        <v>-22533425.8669</v>
      </c>
      <c r="AH60" s="50"/>
    </row>
    <row r="61" customFormat="false" ht="12.75" hidden="false" customHeight="false" outlineLevel="0" collapsed="false">
      <c r="A61" s="33" t="s">
        <v>39</v>
      </c>
      <c r="B61" s="2" t="n">
        <f aca="false">C34+C51-C61</f>
        <v>0</v>
      </c>
      <c r="C61" s="48" t="n">
        <f aca="false">+'[1]Roll-1'!$E26</f>
        <v>0</v>
      </c>
      <c r="D61" s="2" t="n">
        <f aca="false">E34+E51-E61</f>
        <v>0</v>
      </c>
      <c r="E61" s="48" t="n">
        <f aca="false">+'[1]Roll-2'!$E26</f>
        <v>0</v>
      </c>
      <c r="F61" s="2" t="n">
        <f aca="false">G34+G51-G61</f>
        <v>0</v>
      </c>
      <c r="G61" s="48" t="n">
        <f aca="false">+'[1]Roll-3'!$E26</f>
        <v>0</v>
      </c>
      <c r="H61" s="2" t="n">
        <f aca="false">I34+I51-I61</f>
        <v>0</v>
      </c>
      <c r="I61" s="48" t="n">
        <f aca="false">+'[1]Roll-4'!$E26</f>
        <v>0</v>
      </c>
      <c r="J61" s="2" t="n">
        <f aca="false">K34+K51-K61</f>
        <v>0</v>
      </c>
      <c r="K61" s="48" t="n">
        <f aca="false">+'[1]Roll-5'!$E26</f>
        <v>0</v>
      </c>
      <c r="L61" s="2" t="n">
        <f aca="false">M34+M51-M61</f>
        <v>0</v>
      </c>
      <c r="M61" s="48" t="n">
        <f aca="false">+'[1]Roll-6'!$E26</f>
        <v>0</v>
      </c>
      <c r="N61" s="2" t="n">
        <f aca="false">O34+O51-O61</f>
        <v>0</v>
      </c>
      <c r="O61" s="48" t="n">
        <f aca="false">+'[1]Roll-7'!$E26</f>
        <v>0</v>
      </c>
      <c r="P61" s="2" t="n">
        <f aca="false">Q34+Q51-Q61</f>
        <v>0</v>
      </c>
      <c r="Q61" s="48" t="n">
        <f aca="false">+'[1]Roll-8'!$E26</f>
        <v>0</v>
      </c>
      <c r="R61" s="2" t="n">
        <f aca="false">S34+S51-S61</f>
        <v>0</v>
      </c>
      <c r="S61" s="48" t="n">
        <f aca="false">+'[1]Roll-9'!$E26</f>
        <v>0</v>
      </c>
      <c r="T61" s="2" t="n">
        <f aca="false">U34+U51-U61</f>
        <v>0</v>
      </c>
      <c r="U61" s="48" t="n">
        <f aca="false">+'[1]Roll-10'!$E26</f>
        <v>0</v>
      </c>
      <c r="V61" s="2" t="n">
        <f aca="false">W34+W51-W61</f>
        <v>0</v>
      </c>
      <c r="W61" s="48" t="n">
        <f aca="false">+'[1]Roll-11'!$E26</f>
        <v>0</v>
      </c>
      <c r="X61" s="49"/>
      <c r="Y61" s="48" t="n">
        <f aca="false">+'[1]Roll-12'!$E26</f>
        <v>0</v>
      </c>
      <c r="Z61" s="2" t="n">
        <f aca="false">AA34+AA51-AA61</f>
        <v>0</v>
      </c>
      <c r="AA61" s="48" t="n">
        <f aca="false">+'[1]Roll-13'!$E26</f>
        <v>0</v>
      </c>
      <c r="AB61" s="2" t="n">
        <f aca="false">AC34+AC51-AC61</f>
        <v>0</v>
      </c>
      <c r="AC61" s="48" t="n">
        <f aca="false">+'[1]Roll-14'!$E26</f>
        <v>0</v>
      </c>
      <c r="AD61" s="2" t="n">
        <f aca="false">AE34+AE51-AE61</f>
        <v>0</v>
      </c>
      <c r="AE61" s="48" t="n">
        <f aca="false">+'[1]Roll-15'!$E26</f>
        <v>0</v>
      </c>
      <c r="AG61" s="55" t="n">
        <f aca="false">C61+E61+G61+I61+K61+M61+O61+Q61+S61+U61+W61+Y61+AA61+AC61</f>
        <v>0</v>
      </c>
      <c r="AH61" s="50"/>
    </row>
    <row r="62" customFormat="false" ht="12.75" hidden="false" customHeight="false" outlineLevel="0" collapsed="false">
      <c r="A62" s="33" t="s">
        <v>40</v>
      </c>
      <c r="C62" s="48" t="n">
        <f aca="false">+'[1]Roll-1'!$E36</f>
        <v>4146217.8932</v>
      </c>
      <c r="E62" s="48" t="n">
        <f aca="false">+'[1]Roll-2'!$E36</f>
        <v>11195547.5878</v>
      </c>
      <c r="G62" s="48" t="n">
        <f aca="false">+'[1]Roll-3'!$E36</f>
        <v>-1850093.9892</v>
      </c>
      <c r="I62" s="48" t="n">
        <f aca="false">+'[1]Roll-4'!$E36</f>
        <v>37659.135</v>
      </c>
      <c r="K62" s="48" t="n">
        <f aca="false">+'[1]Roll-5'!$E36</f>
        <v>388821.4631</v>
      </c>
      <c r="M62" s="48" t="n">
        <f aca="false">+'[1]Roll-6'!$E36</f>
        <v>-71632.5795</v>
      </c>
      <c r="O62" s="48" t="n">
        <f aca="false">+'[1]Roll-7'!$E36</f>
        <v>-414333.4956</v>
      </c>
      <c r="P62" s="2"/>
      <c r="Q62" s="48" t="n">
        <f aca="false">+'[1]Roll-8'!$E36</f>
        <v>1011887.5635</v>
      </c>
      <c r="R62" s="2"/>
      <c r="S62" s="48" t="n">
        <f aca="false">+'[1]Roll-9'!$E36</f>
        <v>-103219.6309</v>
      </c>
      <c r="T62" s="2"/>
      <c r="U62" s="48" t="n">
        <f aca="false">+'[1]Roll-10'!$E36</f>
        <v>-823236.6853</v>
      </c>
      <c r="V62" s="2"/>
      <c r="W62" s="48" t="n">
        <f aca="false">+'[1]Roll-11'!$E36</f>
        <v>-13507.86</v>
      </c>
      <c r="X62" s="49"/>
      <c r="Y62" s="48" t="n">
        <f aca="false">+'[1]Roll-12'!$E36</f>
        <v>-49675</v>
      </c>
      <c r="AA62" s="48" t="n">
        <f aca="false">+'[1]Roll-13'!$E36</f>
        <v>-304229.8579</v>
      </c>
      <c r="AC62" s="48" t="n">
        <f aca="false">+'[1]Roll-14'!$E36</f>
        <v>-114679.2294</v>
      </c>
      <c r="AD62" s="2"/>
      <c r="AE62" s="48" t="n">
        <f aca="false">+'[1]Roll-15'!$E36</f>
        <v>116625</v>
      </c>
      <c r="AG62" s="55" t="n">
        <f aca="false">C62+E62+G62+I62+K62+M62+O62+Q62+S62+U62+W62+Y62+AA62+AC62</f>
        <v>13035525.3148</v>
      </c>
      <c r="AH62" s="50"/>
    </row>
    <row r="63" customFormat="false" ht="12.75" hidden="false" customHeight="false" outlineLevel="0" collapsed="false">
      <c r="A63" s="30" t="s">
        <v>41</v>
      </c>
      <c r="B63" s="2" t="n">
        <f aca="false">C63-SUM(C60:C62)+('[1]Roll-1'!B67/1000)*0</f>
        <v>-0.221699982881546</v>
      </c>
      <c r="C63" s="48" t="n">
        <f aca="false">C36+C53</f>
        <v>-94937229.813</v>
      </c>
      <c r="D63" s="2" t="n">
        <f aca="false">E63-SUM(E60:E62)+('[1]Roll-2'!D67/1000)*0</f>
        <v>0.0777000337839127</v>
      </c>
      <c r="E63" s="48" t="n">
        <f aca="false">E36+E53</f>
        <v>74265087.5099</v>
      </c>
      <c r="F63" s="2" t="n">
        <f aca="false">G63-SUM(G60:G62)+('[1]Roll-3'!G67/1000)*0</f>
        <v>-0.02019999967888</v>
      </c>
      <c r="G63" s="48" t="n">
        <f aca="false">G36+G53</f>
        <v>-1236166.4384</v>
      </c>
      <c r="H63" s="2" t="n">
        <f aca="false">I63-SUM(I60:I62)+('[1]Roll-3'!H67/1000)*0</f>
        <v>0</v>
      </c>
      <c r="I63" s="48" t="n">
        <f aca="false">I36+I53</f>
        <v>-1077275.5746</v>
      </c>
      <c r="J63" s="2" t="n">
        <f aca="false">K63-SUM(K60:K62)+('[1]Roll-3'!J67/1000)*0</f>
        <v>-0.0519000003114343</v>
      </c>
      <c r="K63" s="48" t="n">
        <f aca="false">K36+K53</f>
        <v>2961874.278</v>
      </c>
      <c r="L63" s="2" t="n">
        <f aca="false">M63-SUM(M60:M62)+('[1]Roll-6'!L67/1000)*0</f>
        <v>0</v>
      </c>
      <c r="M63" s="48" t="n">
        <f aca="false">M36+M53</f>
        <v>-71632.5795</v>
      </c>
      <c r="N63" s="2" t="n">
        <f aca="false">O63-SUM(O60:O62)+('[1]Roll-7'!N67/1000)*0</f>
        <v>0</v>
      </c>
      <c r="O63" s="48" t="n">
        <f aca="false">O36+O53</f>
        <v>-436200.7444</v>
      </c>
      <c r="P63" s="2" t="n">
        <f aca="false">Q63-SUM(Q60:Q62)+('[1]Roll-8'!P67/1000)*0</f>
        <v>0</v>
      </c>
      <c r="Q63" s="48" t="n">
        <f aca="false">Q36+Q53</f>
        <v>7464866.2185</v>
      </c>
      <c r="R63" s="2" t="n">
        <f aca="false">S63-SUM(S60:S62)+('[1]Roll-9'!R67/1000)*0</f>
        <v>0.011400000017602</v>
      </c>
      <c r="S63" s="48" t="n">
        <f aca="false">S36+S53</f>
        <v>-145946.1764</v>
      </c>
      <c r="T63" s="2" t="n">
        <f aca="false">U63-SUM(U60:U62)+('[1]Roll-10'!U67/1000)*0</f>
        <v>0</v>
      </c>
      <c r="U63" s="48" t="n">
        <f aca="false">U36+U53</f>
        <v>-458887.9988</v>
      </c>
      <c r="V63" s="2" t="n">
        <f aca="false">W63-SUM(W60:W62)+('[1]Roll-10'!V67/1000)*0</f>
        <v>0</v>
      </c>
      <c r="W63" s="48" t="n">
        <f aca="false">W36+W53</f>
        <v>1926646.1151</v>
      </c>
      <c r="X63" s="49"/>
      <c r="Y63" s="48" t="n">
        <f aca="false">Y36+Y53-Y49</f>
        <v>-49675</v>
      </c>
      <c r="Z63" s="2" t="n">
        <f aca="false">AA63-SUM(AA60:AA62)+('[1]Roll-13'!Z67/1000)*0</f>
        <v>0</v>
      </c>
      <c r="AA63" s="48" t="n">
        <f aca="false">AA36+AA53</f>
        <v>-288244.9676</v>
      </c>
      <c r="AB63" s="2" t="n">
        <f aca="false">AC63-SUM(AC60:AC62)+('[1]Roll-14'!AB67/1000)*0</f>
        <v>0</v>
      </c>
      <c r="AC63" s="48" t="n">
        <f aca="false">AC36+AC53</f>
        <v>2584884.4144</v>
      </c>
      <c r="AD63" s="2" t="n">
        <f aca="false">AE63-SUM(AE60:AE62)+('[1]Roll-14'!AD67/1000)*0</f>
        <v>0</v>
      </c>
      <c r="AE63" s="48" t="n">
        <f aca="false">AE36+AE53</f>
        <v>168000</v>
      </c>
      <c r="AG63" s="55" t="n">
        <f aca="false">C63+E63+G63+I63+K63+M63+O63+Q63+S63+U63+W63+Y63+AA63+AC63</f>
        <v>-9497900.75679996</v>
      </c>
      <c r="AH63" s="50"/>
    </row>
    <row r="64" customFormat="false" ht="12.75" hidden="false" customHeight="false" outlineLevel="0" collapsed="false">
      <c r="O64" s="1"/>
      <c r="P64" s="2"/>
      <c r="Q64" s="1"/>
      <c r="R64" s="2"/>
      <c r="S64" s="1"/>
      <c r="T64" s="2"/>
      <c r="U64" s="1"/>
      <c r="V64" s="2"/>
      <c r="AD64" s="2"/>
      <c r="AG64" s="65"/>
      <c r="AH64" s="50"/>
    </row>
    <row r="65" customFormat="false" ht="13.5" hidden="false" customHeight="false" outlineLevel="0" collapsed="false">
      <c r="A65" s="47" t="s">
        <v>42</v>
      </c>
      <c r="O65" s="1"/>
      <c r="P65" s="2"/>
      <c r="Q65" s="1"/>
      <c r="R65" s="2"/>
      <c r="S65" s="1"/>
      <c r="T65" s="2"/>
      <c r="U65" s="1"/>
      <c r="V65" s="2"/>
      <c r="AD65" s="2"/>
      <c r="AG65" s="65"/>
      <c r="AH65" s="50"/>
      <c r="AM65" s="66"/>
    </row>
    <row r="66" customFormat="false" ht="12.75" hidden="false" customHeight="false" outlineLevel="0" collapsed="false">
      <c r="A66" s="30" t="s">
        <v>41</v>
      </c>
      <c r="C66" s="48" t="n">
        <v>0</v>
      </c>
      <c r="E66" s="48" t="n">
        <v>0</v>
      </c>
      <c r="G66" s="48" t="n">
        <v>0</v>
      </c>
      <c r="I66" s="48" t="n">
        <v>0</v>
      </c>
      <c r="K66" s="48" t="n">
        <v>0</v>
      </c>
      <c r="M66" s="48" t="n">
        <v>0</v>
      </c>
      <c r="O66" s="48" t="n">
        <v>0</v>
      </c>
      <c r="P66" s="2"/>
      <c r="Q66" s="48" t="n">
        <v>0</v>
      </c>
      <c r="R66" s="2"/>
      <c r="S66" s="48" t="n">
        <v>0</v>
      </c>
      <c r="T66" s="2"/>
      <c r="U66" s="48" t="n">
        <v>0</v>
      </c>
      <c r="V66" s="2"/>
      <c r="W66" s="48" t="n">
        <v>0</v>
      </c>
      <c r="X66" s="49"/>
      <c r="Y66" s="48" t="n">
        <v>0</v>
      </c>
      <c r="AA66" s="48" t="n">
        <v>0</v>
      </c>
      <c r="AC66" s="48" t="n">
        <v>0</v>
      </c>
      <c r="AD66" s="2"/>
      <c r="AE66" s="48" t="n">
        <v>0</v>
      </c>
      <c r="AG66" s="55" t="n">
        <f aca="false">C66+E66+G66+I66+K66+M66+O66+Q66+S66+U66+W66+Y66+AA66+AC66</f>
        <v>0</v>
      </c>
      <c r="AH66" s="50"/>
    </row>
    <row r="67" customFormat="false" ht="12.75" hidden="false" customHeight="false" outlineLevel="0" collapsed="false">
      <c r="B67" s="2" t="n">
        <f aca="false">SUM(C69:C71)-C63+C66</f>
        <v>0.221699982881546</v>
      </c>
      <c r="C67" s="67"/>
      <c r="D67" s="2" t="n">
        <f aca="false">SUM(E69:E71)-E63+E66</f>
        <v>-0.0777000337839127</v>
      </c>
      <c r="E67" s="67"/>
      <c r="F67" s="2" t="n">
        <f aca="false">SUM(G69:G71)-G63+G66</f>
        <v>0.02019999967888</v>
      </c>
      <c r="G67" s="67"/>
      <c r="H67" s="2" t="n">
        <f aca="false">SUM(I69:I71)-I63+I66</f>
        <v>0</v>
      </c>
      <c r="I67" s="67"/>
      <c r="J67" s="2" t="n">
        <f aca="false">SUM(K69:K71)-K63+K66</f>
        <v>0.0519000003114343</v>
      </c>
      <c r="K67" s="67"/>
      <c r="L67" s="2" t="n">
        <f aca="false">SUM(M69:M71)-M63+M66</f>
        <v>0</v>
      </c>
      <c r="M67" s="67"/>
      <c r="N67" s="2" t="n">
        <f aca="false">SUM(O69:O71)-O63+O66</f>
        <v>0</v>
      </c>
      <c r="O67" s="67"/>
      <c r="P67" s="2" t="n">
        <f aca="false">SUM(Q69:Q71)-Q63+Q66</f>
        <v>0</v>
      </c>
      <c r="Q67" s="67"/>
      <c r="R67" s="2" t="n">
        <f aca="false">SUM(S69:S71)-S63+S66</f>
        <v>-0.011400000017602</v>
      </c>
      <c r="S67" s="67"/>
      <c r="T67" s="2" t="n">
        <f aca="false">SUM(U69:U71)-U63+U66</f>
        <v>0</v>
      </c>
      <c r="U67" s="67"/>
      <c r="V67" s="2" t="n">
        <f aca="false">SUM(W69:W71)-W63+W66</f>
        <v>0</v>
      </c>
      <c r="W67" s="67"/>
      <c r="X67" s="67"/>
      <c r="Y67" s="67"/>
      <c r="Z67" s="2" t="n">
        <f aca="false">SUM(AA69:AA71)-AA63+AA66</f>
        <v>0</v>
      </c>
      <c r="AA67" s="67"/>
      <c r="AB67" s="2" t="n">
        <f aca="false">SUM(AC69:AC71)-AC63+AC66</f>
        <v>0</v>
      </c>
      <c r="AC67" s="67"/>
      <c r="AD67" s="2" t="n">
        <f aca="false">SUM(AE69:AE71)-AE63+AE66</f>
        <v>0</v>
      </c>
      <c r="AE67" s="67"/>
      <c r="AG67" s="68"/>
      <c r="AH67" s="50"/>
    </row>
    <row r="68" customFormat="false" ht="13.5" hidden="false" customHeight="false" outlineLevel="0" collapsed="false">
      <c r="A68" s="69" t="n">
        <f aca="false">A4</f>
        <v>36789</v>
      </c>
      <c r="O68" s="1"/>
      <c r="P68" s="2"/>
      <c r="Q68" s="1"/>
      <c r="R68" s="2"/>
      <c r="S68" s="1"/>
      <c r="T68" s="2"/>
      <c r="U68" s="1"/>
      <c r="AG68" s="65"/>
      <c r="AH68" s="50"/>
    </row>
    <row r="69" customFormat="false" ht="12.75" hidden="false" customHeight="false" outlineLevel="0" collapsed="false">
      <c r="A69" s="33" t="s">
        <v>15</v>
      </c>
      <c r="C69" s="48" t="n">
        <f aca="false">+C60</f>
        <v>-99083447.4845</v>
      </c>
      <c r="E69" s="48" t="n">
        <f aca="false">+E60</f>
        <v>63069539.8444</v>
      </c>
      <c r="G69" s="48" t="n">
        <f aca="false">+G60</f>
        <v>613927.571</v>
      </c>
      <c r="I69" s="48" t="n">
        <f aca="false">+I60</f>
        <v>-1114934.7096</v>
      </c>
      <c r="K69" s="48" t="n">
        <f aca="false">+K60</f>
        <v>2573052.8668</v>
      </c>
      <c r="M69" s="48" t="n">
        <f aca="false">+M60</f>
        <v>0</v>
      </c>
      <c r="O69" s="48" t="n">
        <f aca="false">+O60</f>
        <v>-21867.2488</v>
      </c>
      <c r="P69" s="2"/>
      <c r="Q69" s="48" t="n">
        <f aca="false">+Q60</f>
        <v>6452978.655</v>
      </c>
      <c r="R69" s="2"/>
      <c r="S69" s="48" t="n">
        <f aca="false">+S60</f>
        <v>-42726.5569</v>
      </c>
      <c r="T69" s="2"/>
      <c r="U69" s="48" t="n">
        <f aca="false">+U60</f>
        <v>364348.6865</v>
      </c>
      <c r="V69" s="49"/>
      <c r="W69" s="48" t="n">
        <f aca="false">+W60</f>
        <v>1940153.9751</v>
      </c>
      <c r="X69" s="49"/>
      <c r="Y69" s="48" t="n">
        <f aca="false">+Y60</f>
        <v>0</v>
      </c>
      <c r="AA69" s="48" t="n">
        <f aca="false">+AA60</f>
        <v>15984.8903</v>
      </c>
      <c r="AC69" s="48" t="n">
        <f aca="false">+AC60</f>
        <v>2699563.6438</v>
      </c>
      <c r="AD69" s="49"/>
      <c r="AE69" s="48" t="n">
        <f aca="false">+AE60</f>
        <v>51375</v>
      </c>
      <c r="AG69" s="55" t="n">
        <f aca="false">C69+E69+G69+I69+K69+M69+O69+Q69+S69+U69+W69+Y69+AA69+AC69</f>
        <v>-22533425.8669</v>
      </c>
      <c r="AH69" s="50"/>
    </row>
    <row r="70" customFormat="false" ht="12.75" hidden="false" customHeight="false" outlineLevel="0" collapsed="false">
      <c r="A70" s="33" t="s">
        <v>43</v>
      </c>
      <c r="C70" s="48" t="n">
        <f aca="false">+C61+0</f>
        <v>0</v>
      </c>
      <c r="E70" s="48" t="n">
        <f aca="false">+E61+0</f>
        <v>0</v>
      </c>
      <c r="G70" s="48" t="n">
        <f aca="false">+G61+0</f>
        <v>0</v>
      </c>
      <c r="I70" s="48" t="n">
        <f aca="false">+I61+0</f>
        <v>0</v>
      </c>
      <c r="K70" s="48" t="n">
        <f aca="false">+K61+0</f>
        <v>0</v>
      </c>
      <c r="M70" s="48" t="n">
        <f aca="false">+M61+0</f>
        <v>0</v>
      </c>
      <c r="O70" s="48" t="n">
        <f aca="false">+O61+0</f>
        <v>0</v>
      </c>
      <c r="P70" s="2"/>
      <c r="Q70" s="48" t="n">
        <f aca="false">+Q61+0</f>
        <v>0</v>
      </c>
      <c r="R70" s="2"/>
      <c r="S70" s="48" t="n">
        <f aca="false">+S61+0</f>
        <v>0</v>
      </c>
      <c r="T70" s="2"/>
      <c r="U70" s="48" t="n">
        <f aca="false">+U61+0</f>
        <v>0</v>
      </c>
      <c r="V70" s="49"/>
      <c r="W70" s="48" t="n">
        <f aca="false">+W61+0</f>
        <v>0</v>
      </c>
      <c r="X70" s="49"/>
      <c r="Y70" s="48" t="n">
        <f aca="false">+Y61+0</f>
        <v>0</v>
      </c>
      <c r="AA70" s="48" t="n">
        <f aca="false">+AA61+0</f>
        <v>0</v>
      </c>
      <c r="AC70" s="48" t="n">
        <f aca="false">+AC61+0</f>
        <v>0</v>
      </c>
      <c r="AD70" s="49"/>
      <c r="AE70" s="48" t="n">
        <f aca="false">+AE61+0</f>
        <v>0</v>
      </c>
      <c r="AG70" s="55" t="n">
        <f aca="false">C70+E70+G70+I70+K70+M70+O70+Q70+S70+U70+W70+Y70+AA70+AC70</f>
        <v>0</v>
      </c>
      <c r="AH70" s="50"/>
    </row>
    <row r="71" customFormat="false" ht="12.75" hidden="false" customHeight="false" outlineLevel="0" collapsed="false">
      <c r="A71" s="33" t="s">
        <v>40</v>
      </c>
      <c r="C71" s="48" t="n">
        <f aca="false">+C62</f>
        <v>4146217.8932</v>
      </c>
      <c r="E71" s="48" t="n">
        <f aca="false">+E62</f>
        <v>11195547.5878</v>
      </c>
      <c r="G71" s="48" t="n">
        <f aca="false">+G62</f>
        <v>-1850093.9892</v>
      </c>
      <c r="I71" s="48" t="n">
        <f aca="false">+I62</f>
        <v>37659.135</v>
      </c>
      <c r="K71" s="48" t="n">
        <f aca="false">+K62</f>
        <v>388821.4631</v>
      </c>
      <c r="M71" s="48" t="n">
        <f aca="false">+M62</f>
        <v>-71632.5795</v>
      </c>
      <c r="O71" s="48" t="n">
        <f aca="false">+O62</f>
        <v>-414333.4956</v>
      </c>
      <c r="P71" s="2"/>
      <c r="Q71" s="48" t="n">
        <f aca="false">+Q62</f>
        <v>1011887.5635</v>
      </c>
      <c r="R71" s="2"/>
      <c r="S71" s="48" t="n">
        <f aca="false">+S62</f>
        <v>-103219.6309</v>
      </c>
      <c r="T71" s="2"/>
      <c r="U71" s="48" t="n">
        <f aca="false">+U62</f>
        <v>-823236.6853</v>
      </c>
      <c r="V71" s="49"/>
      <c r="W71" s="48" t="n">
        <f aca="false">+W62</f>
        <v>-13507.86</v>
      </c>
      <c r="X71" s="49"/>
      <c r="Y71" s="48" t="n">
        <f aca="false">+Y62</f>
        <v>-49675</v>
      </c>
      <c r="AA71" s="48" t="n">
        <f aca="false">+AA62</f>
        <v>-304229.8579</v>
      </c>
      <c r="AC71" s="48" t="n">
        <f aca="false">+AC62</f>
        <v>-114679.2294</v>
      </c>
      <c r="AD71" s="49"/>
      <c r="AE71" s="48" t="n">
        <f aca="false">+AE62</f>
        <v>116625</v>
      </c>
      <c r="AG71" s="55" t="n">
        <f aca="false">C71+E71+G71+I71+K71+M71+O71+Q71+S71+U71+W71+Y71+AA71+AC71</f>
        <v>13035525.3148</v>
      </c>
      <c r="AH71" s="50"/>
    </row>
    <row r="72" customFormat="false" ht="12.75" hidden="false" customHeight="false" outlineLevel="0" collapsed="false">
      <c r="A72" s="70" t="s">
        <v>41</v>
      </c>
      <c r="B72" s="54"/>
      <c r="C72" s="71" t="n">
        <f aca="false">SUM(C69:C71)</f>
        <v>-94937229.5913</v>
      </c>
      <c r="D72" s="54"/>
      <c r="E72" s="71" t="n">
        <f aca="false">SUM(E69:E71)</f>
        <v>74265087.4322</v>
      </c>
      <c r="F72" s="54"/>
      <c r="G72" s="71" t="n">
        <f aca="false">SUM(G69:G71)</f>
        <v>-1236166.4182</v>
      </c>
      <c r="H72" s="54"/>
      <c r="I72" s="71" t="n">
        <f aca="false">SUM(I69:I71)</f>
        <v>-1077275.5746</v>
      </c>
      <c r="J72" s="54"/>
      <c r="K72" s="71" t="n">
        <f aca="false">SUM(K69:K71)</f>
        <v>2961874.3299</v>
      </c>
      <c r="L72" s="54"/>
      <c r="M72" s="71" t="n">
        <f aca="false">SUM(M69:M71)</f>
        <v>-71632.5795</v>
      </c>
      <c r="N72" s="54"/>
      <c r="O72" s="71" t="n">
        <f aca="false">SUM(O69:O71)</f>
        <v>-436200.7444</v>
      </c>
      <c r="P72" s="54"/>
      <c r="Q72" s="71" t="n">
        <f aca="false">SUM(Q69:Q71)</f>
        <v>7464866.2185</v>
      </c>
      <c r="R72" s="54"/>
      <c r="S72" s="71" t="n">
        <f aca="false">SUM(S69:S71)</f>
        <v>-145946.1878</v>
      </c>
      <c r="T72" s="54"/>
      <c r="U72" s="71" t="n">
        <f aca="false">SUM(U69:U71)</f>
        <v>-458887.9988</v>
      </c>
      <c r="V72" s="54"/>
      <c r="W72" s="71" t="n">
        <f aca="false">SUM(W69:W71)</f>
        <v>1926646.1151</v>
      </c>
      <c r="X72" s="54"/>
      <c r="Y72" s="71" t="n">
        <f aca="false">SUM(Y69:Y71)</f>
        <v>-49675</v>
      </c>
      <c r="Z72" s="54"/>
      <c r="AA72" s="71" t="n">
        <f aca="false">SUM(AA69:AA71)</f>
        <v>-288244.9676</v>
      </c>
      <c r="AB72" s="54"/>
      <c r="AC72" s="71" t="n">
        <f aca="false">SUM(AC69:AC71)</f>
        <v>2584884.4144</v>
      </c>
      <c r="AD72" s="72"/>
      <c r="AE72" s="71" t="n">
        <f aca="false">SUM(AE69:AE71)</f>
        <v>168000</v>
      </c>
      <c r="AF72" s="54"/>
      <c r="AG72" s="55" t="n">
        <f aca="false">C72+E72+G72+I72+K72+M72+O72+Q72+S72+U72+W72+Y72+AA72+AC72</f>
        <v>-9497900.55210001</v>
      </c>
      <c r="AH72" s="50"/>
      <c r="AI72" s="73"/>
      <c r="AJ72" s="73"/>
      <c r="AK72" s="73"/>
      <c r="AL72" s="73"/>
    </row>
    <row r="73" customFormat="false" ht="12.75" hidden="false" customHeight="false" outlineLevel="0" collapsed="false">
      <c r="A73" s="30"/>
      <c r="O73" s="1"/>
      <c r="P73" s="2"/>
      <c r="Q73" s="1"/>
      <c r="R73" s="2"/>
      <c r="S73" s="1"/>
      <c r="T73" s="2"/>
      <c r="U73" s="1"/>
      <c r="AH73" s="50"/>
      <c r="AI73" s="73"/>
      <c r="AJ73" s="73"/>
      <c r="AK73" s="73"/>
      <c r="AL73" s="74"/>
    </row>
    <row r="74" customFormat="false" ht="13.5" hidden="false" customHeight="false" outlineLevel="0" collapsed="false">
      <c r="A74" s="75" t="s">
        <v>44</v>
      </c>
      <c r="O74" s="1"/>
      <c r="P74" s="2"/>
      <c r="Q74" s="1"/>
      <c r="R74" s="2"/>
      <c r="S74" s="1"/>
      <c r="T74" s="2"/>
      <c r="U74" s="1"/>
      <c r="AH74" s="50"/>
      <c r="AI74" s="73"/>
      <c r="AJ74" s="73"/>
      <c r="AK74" s="73"/>
      <c r="AL74" s="73"/>
    </row>
    <row r="75" customFormat="false" ht="12.75" hidden="false" customHeight="false" outlineLevel="0" collapsed="false">
      <c r="A75" s="33" t="s">
        <v>19</v>
      </c>
      <c r="C75" s="76" t="n">
        <f aca="false">C39-C93</f>
        <v>0</v>
      </c>
      <c r="E75" s="76" t="n">
        <f aca="false">E39-E93</f>
        <v>0</v>
      </c>
      <c r="G75" s="76" t="n">
        <f aca="false">G39-G93</f>
        <v>0</v>
      </c>
      <c r="I75" s="76" t="n">
        <f aca="false">I39-I93</f>
        <v>0</v>
      </c>
      <c r="K75" s="76" t="n">
        <f aca="false">K39-K93</f>
        <v>0</v>
      </c>
      <c r="M75" s="76" t="n">
        <f aca="false">M39-M93</f>
        <v>0</v>
      </c>
      <c r="O75" s="76" t="n">
        <f aca="false">O39-O93</f>
        <v>0</v>
      </c>
      <c r="P75" s="2"/>
      <c r="Q75" s="76" t="n">
        <f aca="false">Q39-Q93</f>
        <v>0</v>
      </c>
      <c r="R75" s="2"/>
      <c r="S75" s="76" t="n">
        <f aca="false">S39-S93</f>
        <v>0</v>
      </c>
      <c r="T75" s="2"/>
      <c r="U75" s="76" t="n">
        <f aca="false">U39-U93</f>
        <v>0</v>
      </c>
      <c r="V75" s="77"/>
      <c r="W75" s="76" t="n">
        <f aca="false">W39-W93</f>
        <v>0</v>
      </c>
      <c r="X75" s="77"/>
      <c r="Y75" s="76" t="n">
        <f aca="false">Y39-Y93</f>
        <v>0</v>
      </c>
      <c r="AA75" s="76" t="n">
        <f aca="false">AA39-AA93</f>
        <v>0</v>
      </c>
      <c r="AC75" s="76" t="n">
        <f aca="false">AC39-AC93</f>
        <v>0</v>
      </c>
      <c r="AD75" s="77"/>
      <c r="AE75" s="76" t="n">
        <f aca="false">AE39-AE93</f>
        <v>0</v>
      </c>
      <c r="AG75" s="53" t="n">
        <f aca="false">C75+E75+G75+I75+K75+M75+O75+Q75+S75+U75+W75+Y75+AA75+AC75</f>
        <v>0</v>
      </c>
      <c r="AH75" s="50"/>
      <c r="AI75" s="73"/>
      <c r="AJ75" s="73"/>
      <c r="AK75" s="73"/>
      <c r="AL75" s="78"/>
    </row>
    <row r="76" customFormat="false" ht="12.75" hidden="false" customHeight="false" outlineLevel="0" collapsed="false">
      <c r="A76" s="33" t="s">
        <v>20</v>
      </c>
      <c r="O76" s="1"/>
      <c r="P76" s="2"/>
      <c r="Q76" s="1"/>
      <c r="R76" s="2"/>
      <c r="S76" s="1"/>
      <c r="T76" s="2"/>
      <c r="U76" s="1"/>
      <c r="AG76" s="51"/>
      <c r="AH76" s="50" t="s">
        <v>45</v>
      </c>
      <c r="AI76" s="73"/>
      <c r="AJ76" s="73"/>
      <c r="AK76" s="73"/>
      <c r="AL76" s="79"/>
    </row>
    <row r="77" customFormat="false" ht="12.75" hidden="false" customHeight="false" outlineLevel="0" collapsed="false">
      <c r="A77" s="33" t="s">
        <v>21</v>
      </c>
      <c r="C77" s="80" t="n">
        <f aca="false">C41-C95</f>
        <v>18562.7944</v>
      </c>
      <c r="E77" s="80" t="n">
        <f aca="false">E41-E95</f>
        <v>29243.6378</v>
      </c>
      <c r="G77" s="80" t="n">
        <f aca="false">G41-G95</f>
        <v>0</v>
      </c>
      <c r="I77" s="80" t="n">
        <f aca="false">I41-I95</f>
        <v>8662.6374</v>
      </c>
      <c r="K77" s="80" t="n">
        <f aca="false">K41-K95</f>
        <v>-297.259000000005</v>
      </c>
      <c r="M77" s="80" t="n">
        <f aca="false">M41-M95</f>
        <v>0</v>
      </c>
      <c r="O77" s="80" t="n">
        <f aca="false">O41-O95</f>
        <v>0</v>
      </c>
      <c r="P77" s="2"/>
      <c r="Q77" s="80" t="n">
        <f aca="false">Q41-Q95</f>
        <v>16588.4386</v>
      </c>
      <c r="R77" s="2"/>
      <c r="S77" s="80" t="n">
        <f aca="false">S41-S95</f>
        <v>-386.724900000001</v>
      </c>
      <c r="T77" s="2"/>
      <c r="U77" s="80" t="n">
        <f aca="false">U41-U95</f>
        <v>15468.9954</v>
      </c>
      <c r="V77" s="80"/>
      <c r="W77" s="80" t="n">
        <f aca="false">W41-W95</f>
        <v>-8894.67239999998</v>
      </c>
      <c r="X77" s="80"/>
      <c r="Y77" s="80" t="n">
        <f aca="false">Y41-Y95</f>
        <v>0</v>
      </c>
      <c r="AA77" s="80" t="n">
        <f aca="false">AA41-AA95</f>
        <v>0</v>
      </c>
      <c r="AC77" s="80" t="n">
        <f aca="false">AC41-AC95</f>
        <v>-1959.78200000001</v>
      </c>
      <c r="AD77" s="80"/>
      <c r="AE77" s="80" t="n">
        <f aca="false">AE41-AE95</f>
        <v>0</v>
      </c>
      <c r="AG77" s="49" t="n">
        <f aca="false">C77+E77+G77+I77+K77+M77+O77+Q77+S77+U77+W77+Y77+AA77+AC77+AE77</f>
        <v>76988.0653000001</v>
      </c>
      <c r="AH77" s="50"/>
      <c r="AI77" s="73"/>
      <c r="AJ77" s="73"/>
      <c r="AK77" s="73"/>
      <c r="AL77" s="79"/>
    </row>
    <row r="78" customFormat="false" ht="12.75" hidden="false" customHeight="false" outlineLevel="0" collapsed="false">
      <c r="A78" s="33" t="s">
        <v>22</v>
      </c>
      <c r="C78" s="80" t="n">
        <f aca="false">C42-C96</f>
        <v>-7126.7602000013</v>
      </c>
      <c r="E78" s="80" t="n">
        <f aca="false">E42-E96</f>
        <v>0</v>
      </c>
      <c r="G78" s="80" t="n">
        <f aca="false">G42-G96</f>
        <v>11220.0003000004</v>
      </c>
      <c r="I78" s="80" t="n">
        <f aca="false">I42-I96</f>
        <v>13919.5308</v>
      </c>
      <c r="K78" s="80" t="n">
        <f aca="false">K42-K96</f>
        <v>0</v>
      </c>
      <c r="M78" s="80" t="n">
        <f aca="false">M42-M96</f>
        <v>0</v>
      </c>
      <c r="O78" s="80" t="n">
        <f aca="false">O42-O96</f>
        <v>0.0001</v>
      </c>
      <c r="P78" s="2"/>
      <c r="Q78" s="80" t="n">
        <f aca="false">Q42-Q96</f>
        <v>0</v>
      </c>
      <c r="R78" s="2"/>
      <c r="S78" s="80" t="n">
        <f aca="false">S42-S96</f>
        <v>28360</v>
      </c>
      <c r="T78" s="2"/>
      <c r="U78" s="80" t="n">
        <f aca="false">U42-U96</f>
        <v>-34798.8251</v>
      </c>
      <c r="V78" s="80"/>
      <c r="W78" s="80" t="n">
        <f aca="false">W42-W96</f>
        <v>0</v>
      </c>
      <c r="X78" s="80"/>
      <c r="Y78" s="80" t="n">
        <f aca="false">Y42-Y96</f>
        <v>0</v>
      </c>
      <c r="AA78" s="80" t="n">
        <f aca="false">AA42-AA96</f>
        <v>-0.0001</v>
      </c>
      <c r="AC78" s="80" t="n">
        <f aca="false">AC42-AC96</f>
        <v>0</v>
      </c>
      <c r="AD78" s="80"/>
      <c r="AE78" s="80" t="n">
        <f aca="false">AE42-AE96</f>
        <v>-13500</v>
      </c>
      <c r="AG78" s="49" t="n">
        <f aca="false">C78+E78+G78+I78+K78+M78+O78+Q78+S78+U78+W78+Y78+AA78+AC78+AE78</f>
        <v>-1926.05420000087</v>
      </c>
      <c r="AH78" s="50"/>
      <c r="AI78" s="73"/>
      <c r="AJ78" s="73"/>
      <c r="AK78" s="73"/>
      <c r="AL78" s="79"/>
    </row>
    <row r="79" customFormat="false" ht="12.75" hidden="false" customHeight="false" outlineLevel="0" collapsed="false">
      <c r="A79" s="33" t="s">
        <v>23</v>
      </c>
      <c r="C79" s="80" t="n">
        <f aca="false">C43-C97</f>
        <v>0</v>
      </c>
      <c r="E79" s="80" t="n">
        <f aca="false">E43-E97</f>
        <v>-862031.020499997</v>
      </c>
      <c r="G79" s="80" t="n">
        <f aca="false">G43-G97</f>
        <v>0</v>
      </c>
      <c r="I79" s="80" t="n">
        <f aca="false">I43-I97</f>
        <v>0</v>
      </c>
      <c r="K79" s="80" t="n">
        <f aca="false">K43-K97</f>
        <v>-30971.8315999999</v>
      </c>
      <c r="M79" s="80" t="n">
        <f aca="false">M43-M97</f>
        <v>0</v>
      </c>
      <c r="O79" s="80" t="n">
        <f aca="false">O43-O97</f>
        <v>0</v>
      </c>
      <c r="P79" s="2"/>
      <c r="Q79" s="80" t="n">
        <f aca="false">Q43-Q97</f>
        <v>-84723.5601000004</v>
      </c>
      <c r="R79" s="2"/>
      <c r="S79" s="80" t="n">
        <f aca="false">S43-S97</f>
        <v>0</v>
      </c>
      <c r="T79" s="2"/>
      <c r="U79" s="80" t="n">
        <f aca="false">U43-U97</f>
        <v>0</v>
      </c>
      <c r="V79" s="80"/>
      <c r="W79" s="80" t="n">
        <f aca="false">W43-W97</f>
        <v>-33638.8635</v>
      </c>
      <c r="X79" s="80"/>
      <c r="Y79" s="80" t="n">
        <f aca="false">Y43-Y97</f>
        <v>0</v>
      </c>
      <c r="AA79" s="80" t="n">
        <f aca="false">AA43-AA97</f>
        <v>0</v>
      </c>
      <c r="AC79" s="80" t="n">
        <f aca="false">AC43-AC97</f>
        <v>-14349.5073000002</v>
      </c>
      <c r="AD79" s="80"/>
      <c r="AE79" s="80" t="n">
        <f aca="false">AE43-AE97</f>
        <v>0</v>
      </c>
      <c r="AG79" s="49" t="n">
        <f aca="false">C79+E79+G79+I79+K79+M79+O79+Q79+S79+U79+W79+Y79+AA79+AC79+AE79</f>
        <v>-1025714.783</v>
      </c>
      <c r="AH79" s="50"/>
      <c r="AI79" s="73"/>
      <c r="AJ79" s="73"/>
      <c r="AK79" s="73"/>
      <c r="AL79" s="79"/>
    </row>
    <row r="80" customFormat="false" ht="12.75" hidden="false" customHeight="false" outlineLevel="0" collapsed="false">
      <c r="A80" s="33" t="s">
        <v>24</v>
      </c>
      <c r="C80" s="80" t="n">
        <f aca="false">C44-C98</f>
        <v>0</v>
      </c>
      <c r="E80" s="80" t="n">
        <f aca="false">E44-E98</f>
        <v>0</v>
      </c>
      <c r="G80" s="80" t="n">
        <f aca="false">G44-G98</f>
        <v>0</v>
      </c>
      <c r="I80" s="80" t="n">
        <f aca="false">I44-I98</f>
        <v>0</v>
      </c>
      <c r="K80" s="80" t="n">
        <f aca="false">K44-K98</f>
        <v>0</v>
      </c>
      <c r="M80" s="80" t="n">
        <f aca="false">M44-M98</f>
        <v>0</v>
      </c>
      <c r="O80" s="80" t="n">
        <f aca="false">O44-O98</f>
        <v>0</v>
      </c>
      <c r="P80" s="2"/>
      <c r="Q80" s="80" t="n">
        <f aca="false">Q44-Q98</f>
        <v>0</v>
      </c>
      <c r="R80" s="2"/>
      <c r="S80" s="80" t="n">
        <f aca="false">S44-S98</f>
        <v>0</v>
      </c>
      <c r="T80" s="2"/>
      <c r="U80" s="80" t="n">
        <f aca="false">U44-U98</f>
        <v>0</v>
      </c>
      <c r="V80" s="80"/>
      <c r="W80" s="80" t="n">
        <f aca="false">W44-W98</f>
        <v>0</v>
      </c>
      <c r="X80" s="80"/>
      <c r="Y80" s="80" t="n">
        <f aca="false">Y44-Y98</f>
        <v>0</v>
      </c>
      <c r="AA80" s="80" t="n">
        <f aca="false">AA44-AA98</f>
        <v>0</v>
      </c>
      <c r="AC80" s="80" t="n">
        <f aca="false">AC44-AC98</f>
        <v>0</v>
      </c>
      <c r="AD80" s="80"/>
      <c r="AE80" s="80" t="n">
        <f aca="false">AE44-AE98</f>
        <v>0</v>
      </c>
      <c r="AG80" s="49" t="n">
        <f aca="false">C80+E80+G80+I80+K80+M80+O80+Q80+S80+U80+W80+Y80+AA80+AC80+AE80</f>
        <v>0</v>
      </c>
      <c r="AH80" s="50"/>
      <c r="AI80" s="73"/>
      <c r="AJ80" s="73"/>
      <c r="AK80" s="73"/>
      <c r="AL80" s="79"/>
    </row>
    <row r="81" customFormat="false" ht="12.75" hidden="false" customHeight="false" outlineLevel="0" collapsed="false">
      <c r="A81" s="33" t="s">
        <v>25</v>
      </c>
      <c r="C81" s="80" t="n">
        <f aca="false">C45-C99</f>
        <v>0</v>
      </c>
      <c r="E81" s="80" t="n">
        <f aca="false">E45-E99</f>
        <v>0</v>
      </c>
      <c r="G81" s="80" t="n">
        <f aca="false">G45-G99</f>
        <v>0</v>
      </c>
      <c r="I81" s="80" t="n">
        <f aca="false">I45-I99</f>
        <v>0</v>
      </c>
      <c r="K81" s="80" t="n">
        <f aca="false">K45-K99</f>
        <v>0</v>
      </c>
      <c r="M81" s="80" t="n">
        <f aca="false">M45-M99</f>
        <v>0</v>
      </c>
      <c r="O81" s="80" t="n">
        <f aca="false">O45-O99</f>
        <v>0</v>
      </c>
      <c r="P81" s="2"/>
      <c r="Q81" s="80" t="n">
        <f aca="false">Q45-Q99</f>
        <v>0</v>
      </c>
      <c r="R81" s="2"/>
      <c r="S81" s="80" t="n">
        <f aca="false">S45-S99</f>
        <v>0</v>
      </c>
      <c r="T81" s="2"/>
      <c r="U81" s="80" t="n">
        <f aca="false">U45-U99</f>
        <v>0</v>
      </c>
      <c r="V81" s="80"/>
      <c r="W81" s="80" t="n">
        <f aca="false">W45-W99</f>
        <v>0</v>
      </c>
      <c r="X81" s="80"/>
      <c r="Y81" s="80" t="n">
        <f aca="false">Y45-Y99</f>
        <v>0</v>
      </c>
      <c r="AA81" s="80" t="n">
        <f aca="false">AA45-AA99</f>
        <v>0</v>
      </c>
      <c r="AC81" s="80" t="n">
        <f aca="false">AC45-AC99</f>
        <v>0</v>
      </c>
      <c r="AD81" s="80"/>
      <c r="AE81" s="80" t="n">
        <f aca="false">AE45-AE99</f>
        <v>0</v>
      </c>
      <c r="AG81" s="49" t="n">
        <f aca="false">C81+E81+G81+I81+K81+M81+O81+Q81+S81+U81+W81+Y81+AA81+AC81+AE81</f>
        <v>0</v>
      </c>
      <c r="AH81" s="50"/>
      <c r="AI81" s="73"/>
      <c r="AJ81" s="73"/>
      <c r="AK81" s="73"/>
      <c r="AL81" s="79"/>
    </row>
    <row r="82" customFormat="false" ht="12.75" hidden="false" customHeight="false" outlineLevel="0" collapsed="false">
      <c r="A82" s="33" t="s">
        <v>26</v>
      </c>
      <c r="C82" s="80" t="n">
        <f aca="false">C46-C100</f>
        <v>0</v>
      </c>
      <c r="E82" s="80" t="n">
        <f aca="false">E46-E100</f>
        <v>0</v>
      </c>
      <c r="G82" s="80" t="n">
        <f aca="false">G46-G100</f>
        <v>0</v>
      </c>
      <c r="I82" s="80" t="n">
        <f aca="false">I46-I100</f>
        <v>0</v>
      </c>
      <c r="K82" s="80" t="n">
        <f aca="false">K46-K100</f>
        <v>0</v>
      </c>
      <c r="M82" s="80" t="n">
        <f aca="false">M46-M100</f>
        <v>0</v>
      </c>
      <c r="O82" s="80" t="n">
        <f aca="false">O46-O100</f>
        <v>0</v>
      </c>
      <c r="P82" s="2"/>
      <c r="Q82" s="80" t="n">
        <f aca="false">Q46-Q100</f>
        <v>0</v>
      </c>
      <c r="R82" s="2"/>
      <c r="S82" s="80" t="n">
        <f aca="false">S46-S100</f>
        <v>0</v>
      </c>
      <c r="T82" s="2"/>
      <c r="U82" s="80" t="n">
        <f aca="false">U46-U100</f>
        <v>0</v>
      </c>
      <c r="V82" s="80"/>
      <c r="W82" s="80" t="n">
        <f aca="false">W46-W100</f>
        <v>0</v>
      </c>
      <c r="X82" s="80"/>
      <c r="Y82" s="80" t="n">
        <f aca="false">Y46-Y100</f>
        <v>0</v>
      </c>
      <c r="AA82" s="80" t="n">
        <f aca="false">AA46-AA100</f>
        <v>0</v>
      </c>
      <c r="AC82" s="80" t="n">
        <f aca="false">AC46-AC100</f>
        <v>0</v>
      </c>
      <c r="AD82" s="80"/>
      <c r="AE82" s="80" t="n">
        <f aca="false">AE46-AE100</f>
        <v>0</v>
      </c>
      <c r="AG82" s="49" t="n">
        <f aca="false">C82+E82+G82+I82+K82+M82+O82+Q82+S82+U82+W82+Y82+AA82+AC82+AE82</f>
        <v>0</v>
      </c>
      <c r="AH82" s="50"/>
      <c r="AI82" s="73"/>
      <c r="AJ82" s="73"/>
      <c r="AK82" s="73"/>
      <c r="AL82" s="79"/>
    </row>
    <row r="83" customFormat="false" ht="12.75" hidden="false" customHeight="false" outlineLevel="0" collapsed="false">
      <c r="A83" s="33" t="s">
        <v>27</v>
      </c>
      <c r="C83" s="80" t="n">
        <f aca="false">C47-C101</f>
        <v>0</v>
      </c>
      <c r="E83" s="80" t="n">
        <f aca="false">E47-E101</f>
        <v>0</v>
      </c>
      <c r="G83" s="80" t="n">
        <f aca="false">G47-G101</f>
        <v>0</v>
      </c>
      <c r="I83" s="80" t="n">
        <f aca="false">I47-I101</f>
        <v>0</v>
      </c>
      <c r="K83" s="80" t="n">
        <f aca="false">K47-K101</f>
        <v>0</v>
      </c>
      <c r="M83" s="80" t="n">
        <f aca="false">M47-M101</f>
        <v>0</v>
      </c>
      <c r="O83" s="80" t="n">
        <f aca="false">O47-O101</f>
        <v>0</v>
      </c>
      <c r="P83" s="2"/>
      <c r="Q83" s="80" t="n">
        <f aca="false">Q47-Q101</f>
        <v>0</v>
      </c>
      <c r="R83" s="2"/>
      <c r="S83" s="80" t="n">
        <f aca="false">S47-S101</f>
        <v>0</v>
      </c>
      <c r="T83" s="2"/>
      <c r="U83" s="80" t="n">
        <f aca="false">U47-U101</f>
        <v>0</v>
      </c>
      <c r="V83" s="80"/>
      <c r="W83" s="80" t="n">
        <f aca="false">W47-W101</f>
        <v>0</v>
      </c>
      <c r="X83" s="80"/>
      <c r="Y83" s="80" t="n">
        <f aca="false">Y47-Y101</f>
        <v>0</v>
      </c>
      <c r="AA83" s="80" t="n">
        <f aca="false">AA47-AA101</f>
        <v>0</v>
      </c>
      <c r="AC83" s="80" t="n">
        <f aca="false">AC47-AC101</f>
        <v>0</v>
      </c>
      <c r="AD83" s="80"/>
      <c r="AE83" s="80" t="n">
        <f aca="false">AE47-AE101</f>
        <v>0</v>
      </c>
      <c r="AG83" s="49" t="n">
        <f aca="false">C83+E83+G83+I83+K83+M83+O83+Q83+S83+U83+W83+Y83+AA83+AC83+AE83</f>
        <v>0</v>
      </c>
      <c r="AH83" s="50"/>
      <c r="AI83" s="73"/>
      <c r="AJ83" s="73"/>
      <c r="AK83" s="73"/>
      <c r="AL83" s="79"/>
    </row>
    <row r="84" customFormat="false" ht="12.75" hidden="false" customHeight="false" outlineLevel="0" collapsed="false">
      <c r="A84" s="33" t="s">
        <v>28</v>
      </c>
      <c r="C84" s="80" t="n">
        <f aca="false">C48-C102</f>
        <v>0</v>
      </c>
      <c r="E84" s="80" t="n">
        <f aca="false">E48-E102</f>
        <v>0</v>
      </c>
      <c r="G84" s="80" t="n">
        <f aca="false">G48-G102</f>
        <v>0</v>
      </c>
      <c r="I84" s="80" t="n">
        <f aca="false">I48-I102</f>
        <v>0</v>
      </c>
      <c r="K84" s="80" t="n">
        <f aca="false">K48-K102</f>
        <v>0</v>
      </c>
      <c r="M84" s="80" t="n">
        <f aca="false">M48-M102</f>
        <v>0</v>
      </c>
      <c r="O84" s="80" t="n">
        <f aca="false">O48-O102</f>
        <v>0</v>
      </c>
      <c r="P84" s="2"/>
      <c r="Q84" s="80" t="n">
        <f aca="false">Q48-Q102</f>
        <v>0</v>
      </c>
      <c r="R84" s="2"/>
      <c r="S84" s="80" t="n">
        <f aca="false">S48-S102</f>
        <v>0</v>
      </c>
      <c r="T84" s="2"/>
      <c r="U84" s="80" t="n">
        <f aca="false">U48-U102</f>
        <v>0</v>
      </c>
      <c r="V84" s="80"/>
      <c r="W84" s="80" t="n">
        <f aca="false">W48-W102</f>
        <v>0</v>
      </c>
      <c r="X84" s="80"/>
      <c r="Y84" s="80" t="n">
        <f aca="false">Y48-Y102</f>
        <v>0</v>
      </c>
      <c r="AA84" s="80" t="n">
        <f aca="false">AA48-AA102</f>
        <v>0</v>
      </c>
      <c r="AC84" s="80" t="n">
        <f aca="false">AC48-AC102</f>
        <v>0</v>
      </c>
      <c r="AD84" s="80"/>
      <c r="AE84" s="80" t="n">
        <f aca="false">AE48-AE102</f>
        <v>0</v>
      </c>
      <c r="AG84" s="49" t="n">
        <f aca="false">C84+E84+G84+I84+K84+M84+O84+Q84+S84+U84+W84+Y84+AA84+AC84+AE84</f>
        <v>0</v>
      </c>
      <c r="AH84" s="50"/>
      <c r="AI84" s="73"/>
      <c r="AJ84" s="73"/>
      <c r="AK84" s="73"/>
      <c r="AL84" s="79"/>
    </row>
    <row r="85" customFormat="false" ht="12.75" hidden="false" customHeight="false" outlineLevel="0" collapsed="false">
      <c r="A85" s="33" t="s">
        <v>29</v>
      </c>
      <c r="C85" s="80" t="n">
        <f aca="false">C49-C103</f>
        <v>0</v>
      </c>
      <c r="E85" s="80" t="n">
        <f aca="false">E49-E103</f>
        <v>0</v>
      </c>
      <c r="G85" s="80" t="n">
        <f aca="false">G49-G103</f>
        <v>0</v>
      </c>
      <c r="I85" s="80" t="n">
        <f aca="false">I49-I103</f>
        <v>0</v>
      </c>
      <c r="K85" s="80" t="n">
        <f aca="false">K49-K103</f>
        <v>0</v>
      </c>
      <c r="M85" s="80" t="n">
        <f aca="false">M49-M103</f>
        <v>0</v>
      </c>
      <c r="O85" s="80" t="n">
        <f aca="false">O49-O103</f>
        <v>0</v>
      </c>
      <c r="P85" s="2"/>
      <c r="Q85" s="80" t="n">
        <f aca="false">Q49-Q103</f>
        <v>0</v>
      </c>
      <c r="R85" s="2"/>
      <c r="S85" s="80" t="n">
        <f aca="false">S49-S103</f>
        <v>0</v>
      </c>
      <c r="T85" s="2"/>
      <c r="U85" s="80" t="n">
        <f aca="false">U49-U103</f>
        <v>0</v>
      </c>
      <c r="V85" s="80"/>
      <c r="W85" s="80" t="n">
        <f aca="false">W49-W103</f>
        <v>0</v>
      </c>
      <c r="X85" s="80"/>
      <c r="Y85" s="80" t="n">
        <f aca="false">Y49-Y103</f>
        <v>0</v>
      </c>
      <c r="AA85" s="80" t="n">
        <f aca="false">AA49-AA103</f>
        <v>0</v>
      </c>
      <c r="AC85" s="80" t="n">
        <f aca="false">AC49-AC103</f>
        <v>0</v>
      </c>
      <c r="AD85" s="80"/>
      <c r="AE85" s="80" t="n">
        <f aca="false">AE49-AE103</f>
        <v>0</v>
      </c>
      <c r="AG85" s="49" t="n">
        <f aca="false">C85+E85+G85+I85+K85+M85+O85+Q85+S85+U85+W85+Y85+AA85+AC85+AE85</f>
        <v>0</v>
      </c>
      <c r="AH85" s="50"/>
      <c r="AI85" s="73"/>
      <c r="AJ85" s="73"/>
      <c r="AK85" s="73"/>
      <c r="AL85" s="79"/>
    </row>
    <row r="86" customFormat="false" ht="12.75" hidden="false" customHeight="false" outlineLevel="0" collapsed="false">
      <c r="A86" s="81" t="s">
        <v>30</v>
      </c>
      <c r="B86" s="82"/>
      <c r="C86" s="83" t="n">
        <f aca="false">SUM(C77:C85)</f>
        <v>11436.0341999987</v>
      </c>
      <c r="D86" s="82"/>
      <c r="E86" s="83" t="n">
        <f aca="false">SUM(E77:E85)</f>
        <v>-832787.382699997</v>
      </c>
      <c r="F86" s="82"/>
      <c r="G86" s="83" t="n">
        <f aca="false">SUM(G77:G85)</f>
        <v>11220.0003000004</v>
      </c>
      <c r="H86" s="82"/>
      <c r="I86" s="83" t="n">
        <f aca="false">SUM(I77:I85)</f>
        <v>22582.1682</v>
      </c>
      <c r="J86" s="82"/>
      <c r="K86" s="83" t="n">
        <f aca="false">SUM(K77:K85)</f>
        <v>-31269.0905999999</v>
      </c>
      <c r="L86" s="82"/>
      <c r="M86" s="83" t="n">
        <f aca="false">SUM(M77:M85)</f>
        <v>0</v>
      </c>
      <c r="N86" s="82"/>
      <c r="O86" s="83" t="n">
        <f aca="false">SUM(O77:O85)</f>
        <v>0.0001</v>
      </c>
      <c r="P86" s="82"/>
      <c r="Q86" s="83" t="n">
        <f aca="false">SUM(Q77:Q85)</f>
        <v>-68135.1215000003</v>
      </c>
      <c r="R86" s="82"/>
      <c r="S86" s="83" t="n">
        <f aca="false">SUM(S77:S85)</f>
        <v>27973.2751</v>
      </c>
      <c r="T86" s="82"/>
      <c r="U86" s="83" t="n">
        <f aca="false">SUM(U77:U85)</f>
        <v>-19329.8297</v>
      </c>
      <c r="V86" s="84"/>
      <c r="W86" s="83" t="n">
        <f aca="false">SUM(W77:W85)</f>
        <v>-42533.5359</v>
      </c>
      <c r="X86" s="84"/>
      <c r="Y86" s="83" t="n">
        <f aca="false">SUM(Y77:Y85)</f>
        <v>0</v>
      </c>
      <c r="Z86" s="82"/>
      <c r="AA86" s="83" t="n">
        <f aca="false">SUM(AA77:AA85)</f>
        <v>-0.0001</v>
      </c>
      <c r="AB86" s="82"/>
      <c r="AC86" s="83" t="n">
        <f aca="false">SUM(AC77:AC85)</f>
        <v>-16309.2893000002</v>
      </c>
      <c r="AD86" s="84"/>
      <c r="AE86" s="83" t="n">
        <f aca="false">SUM(AE77:AE85)</f>
        <v>-13500</v>
      </c>
      <c r="AF86" s="82"/>
      <c r="AG86" s="55" t="n">
        <f aca="false">SUM(AG77:AG85)</f>
        <v>-950652.771899998</v>
      </c>
      <c r="AH86" s="50"/>
      <c r="AI86" s="73"/>
      <c r="AJ86" s="73"/>
      <c r="AK86" s="73"/>
      <c r="AL86" s="79"/>
    </row>
    <row r="87" customFormat="false" ht="12.75" hidden="false" customHeight="false" outlineLevel="0" collapsed="false">
      <c r="A87" s="85" t="s">
        <v>31</v>
      </c>
      <c r="B87" s="82"/>
      <c r="C87" s="83" t="n">
        <f aca="false">C51-C105</f>
        <v>0</v>
      </c>
      <c r="D87" s="82"/>
      <c r="E87" s="83" t="n">
        <f aca="false">E51-E105</f>
        <v>0</v>
      </c>
      <c r="F87" s="82"/>
      <c r="G87" s="83" t="n">
        <f aca="false">G51-G105</f>
        <v>0</v>
      </c>
      <c r="H87" s="82"/>
      <c r="I87" s="83" t="n">
        <f aca="false">I51-I105</f>
        <v>0</v>
      </c>
      <c r="J87" s="82"/>
      <c r="K87" s="83" t="n">
        <f aca="false">K51-K105</f>
        <v>0</v>
      </c>
      <c r="L87" s="82"/>
      <c r="M87" s="83" t="n">
        <f aca="false">M51-M105</f>
        <v>0</v>
      </c>
      <c r="N87" s="82"/>
      <c r="O87" s="83" t="n">
        <f aca="false">O51-O105</f>
        <v>0</v>
      </c>
      <c r="P87" s="82"/>
      <c r="Q87" s="83" t="n">
        <f aca="false">Q51-Q105</f>
        <v>0</v>
      </c>
      <c r="R87" s="82"/>
      <c r="S87" s="83" t="n">
        <f aca="false">S51-S105</f>
        <v>0</v>
      </c>
      <c r="T87" s="82"/>
      <c r="U87" s="83" t="n">
        <f aca="false">U51-U105</f>
        <v>0</v>
      </c>
      <c r="V87" s="84"/>
      <c r="W87" s="83" t="n">
        <f aca="false">W51-W105</f>
        <v>0</v>
      </c>
      <c r="X87" s="84"/>
      <c r="Y87" s="83" t="n">
        <f aca="false">Y51-Y105</f>
        <v>0</v>
      </c>
      <c r="Z87" s="82"/>
      <c r="AA87" s="83" t="n">
        <f aca="false">AA51-AA105</f>
        <v>0</v>
      </c>
      <c r="AB87" s="82"/>
      <c r="AC87" s="83" t="n">
        <f aca="false">AC51-AC105</f>
        <v>0</v>
      </c>
      <c r="AD87" s="84"/>
      <c r="AE87" s="83" t="n">
        <f aca="false">AE51-AE105</f>
        <v>0</v>
      </c>
      <c r="AF87" s="82"/>
      <c r="AG87" s="53" t="n">
        <f aca="false">C87+E87+G87+I87+K87+M87+O87+Q87+S87+U87+W87+Y87+AA87+AC87</f>
        <v>0</v>
      </c>
      <c r="AH87" s="50"/>
    </row>
    <row r="88" customFormat="false" ht="12.75" hidden="false" customHeight="false" outlineLevel="0" collapsed="false">
      <c r="A88" s="85" t="s">
        <v>32</v>
      </c>
      <c r="B88" s="82"/>
      <c r="C88" s="83" t="n">
        <f aca="false">C52-C106</f>
        <v>-2.2355</v>
      </c>
      <c r="D88" s="82"/>
      <c r="E88" s="83" t="n">
        <f aca="false">E52-E106</f>
        <v>-93.9972000000016</v>
      </c>
      <c r="F88" s="82"/>
      <c r="G88" s="83" t="n">
        <f aca="false">G52-G106</f>
        <v>0.00280000000000769</v>
      </c>
      <c r="H88" s="82"/>
      <c r="I88" s="83" t="n">
        <f aca="false">I52-I106</f>
        <v>4.4254</v>
      </c>
      <c r="J88" s="82"/>
      <c r="K88" s="83" t="n">
        <f aca="false">K52-K106</f>
        <v>-4.89670000000001</v>
      </c>
      <c r="L88" s="82"/>
      <c r="M88" s="83" t="n">
        <f aca="false">M52-M106</f>
        <v>0</v>
      </c>
      <c r="N88" s="82"/>
      <c r="O88" s="83" t="n">
        <f aca="false">O52-O106</f>
        <v>0.000600000000000003</v>
      </c>
      <c r="P88" s="82"/>
      <c r="Q88" s="83" t="n">
        <f aca="false">Q52-Q106</f>
        <v>-9.00289999999995</v>
      </c>
      <c r="R88" s="82"/>
      <c r="S88" s="83" t="n">
        <f aca="false">S52-S106</f>
        <v>0.00189999999999912</v>
      </c>
      <c r="T88" s="82"/>
      <c r="U88" s="83" t="n">
        <f aca="false">U52-U106</f>
        <v>-6.4589</v>
      </c>
      <c r="V88" s="84"/>
      <c r="W88" s="83" t="n">
        <f aca="false">W52-W106</f>
        <v>-6.15340000000001</v>
      </c>
      <c r="X88" s="84"/>
      <c r="Y88" s="83" t="n">
        <f aca="false">Y52-Y106</f>
        <v>0</v>
      </c>
      <c r="Z88" s="82"/>
      <c r="AA88" s="83" t="n">
        <f aca="false">AA52-AA106</f>
        <v>-0.006</v>
      </c>
      <c r="AB88" s="82"/>
      <c r="AC88" s="83" t="n">
        <f aca="false">AC52-AC106</f>
        <v>-1.71029999999996</v>
      </c>
      <c r="AD88" s="84"/>
      <c r="AE88" s="83" t="n">
        <f aca="false">AE52-AE106</f>
        <v>0</v>
      </c>
      <c r="AF88" s="82"/>
      <c r="AG88" s="53" t="n">
        <f aca="false">C88+E88+G88+I88+K88+M88+O88+Q88+S88+U88+W88+Y88+AA88+AC88</f>
        <v>-120.030200000002</v>
      </c>
      <c r="AH88" s="50"/>
    </row>
    <row r="89" customFormat="false" ht="12.75" hidden="false" customHeight="false" outlineLevel="0" collapsed="false">
      <c r="A89" s="81" t="s">
        <v>46</v>
      </c>
      <c r="B89" s="86" t="n">
        <f aca="false">SUM(C86:C88)+C75-C89</f>
        <v>-6.10270944889635E-009</v>
      </c>
      <c r="C89" s="55" t="n">
        <f aca="false">C63-C91</f>
        <v>11433.7987000048</v>
      </c>
      <c r="D89" s="86" t="n">
        <f aca="false">SUM(E86:E88)+E75-E89</f>
        <v>-1.81607902050018E-008</v>
      </c>
      <c r="E89" s="55" t="n">
        <f aca="false">E63-E91</f>
        <v>-832881.379899979</v>
      </c>
      <c r="F89" s="86" t="n">
        <f aca="false">SUM(G86:G88)+G75-G89</f>
        <v>1.00044417195022E-010</v>
      </c>
      <c r="G89" s="55" t="n">
        <f aca="false">G63-G91</f>
        <v>11220.0031000003</v>
      </c>
      <c r="H89" s="86" t="n">
        <f aca="false">SUM(I86:I88)+I75-I89</f>
        <v>0</v>
      </c>
      <c r="I89" s="55" t="n">
        <f aca="false">I63-I91</f>
        <v>22586.5936</v>
      </c>
      <c r="J89" s="86" t="n">
        <f aca="false">SUM(K86:K88)+K75-K89</f>
        <v>2.29192664846778E-010</v>
      </c>
      <c r="K89" s="55" t="n">
        <f aca="false">K63-K91</f>
        <v>-31273.9873000002</v>
      </c>
      <c r="L89" s="86" t="n">
        <f aca="false">SUM(M86:M88)+M75-M89</f>
        <v>0</v>
      </c>
      <c r="M89" s="55" t="n">
        <f aca="false">M63-M91</f>
        <v>0</v>
      </c>
      <c r="N89" s="86" t="n">
        <f aca="false">SUM(O86:O88)+O75-O89</f>
        <v>-3.32482125598582E-011</v>
      </c>
      <c r="O89" s="55" t="n">
        <f aca="false">O63-O91</f>
        <v>0.000700000033248216</v>
      </c>
      <c r="P89" s="86" t="n">
        <f aca="false">SUM(Q86:Q88)+Q75-Q89</f>
        <v>6.69388100504875E-010</v>
      </c>
      <c r="Q89" s="55" t="n">
        <f aca="false">Q63-Q91</f>
        <v>-68144.124400001</v>
      </c>
      <c r="R89" s="86" t="n">
        <f aca="false">SUM(S86:S88)+S75-S89</f>
        <v>0</v>
      </c>
      <c r="S89" s="55" t="n">
        <f aca="false">S63-S91</f>
        <v>27973.2770000001</v>
      </c>
      <c r="T89" s="86" t="n">
        <f aca="false">SUM(U86:U88)+U75-U89</f>
        <v>0</v>
      </c>
      <c r="U89" s="55" t="n">
        <f aca="false">U63-U91</f>
        <v>-19336.2886</v>
      </c>
      <c r="V89" s="86" t="n">
        <f aca="false">SUM(W86:W88)+W75-W89</f>
        <v>2.40106601268053E-010</v>
      </c>
      <c r="W89" s="55" t="n">
        <f aca="false">W63-W91+W85</f>
        <v>-42539.6893000002</v>
      </c>
      <c r="X89" s="86" t="n">
        <f aca="false">SUM(Y86:Y88)+Y75-Y89</f>
        <v>0</v>
      </c>
      <c r="Y89" s="55" t="n">
        <f aca="false">Y63-Y91+Y85</f>
        <v>0</v>
      </c>
      <c r="Z89" s="86" t="n">
        <f aca="false">SUM(AA86:AA88)+AA75-AA89</f>
        <v>-1.30385025692847E-012</v>
      </c>
      <c r="AA89" s="55" t="n">
        <f aca="false">AA63-AA91</f>
        <v>-0.00609999999869615</v>
      </c>
      <c r="AB89" s="86" t="n">
        <f aca="false">SUM(AC86:AC88)+AC75-AC89</f>
        <v>0</v>
      </c>
      <c r="AC89" s="55" t="n">
        <f aca="false">AC63-AC91</f>
        <v>-16310.9996000002</v>
      </c>
      <c r="AD89" s="57"/>
      <c r="AE89" s="55" t="n">
        <f aca="false">AE63-AE91</f>
        <v>-13500</v>
      </c>
      <c r="AF89" s="86"/>
      <c r="AG89" s="55" t="n">
        <f aca="false">AG75+AG86+AG87+AG88</f>
        <v>-950772.802099998</v>
      </c>
      <c r="AH89" s="87"/>
      <c r="AI89" s="66"/>
    </row>
    <row r="90" customFormat="false" ht="15.75" hidden="false" customHeight="false" outlineLevel="0" collapsed="false">
      <c r="A90" s="30"/>
      <c r="C90" s="88"/>
      <c r="E90" s="88"/>
      <c r="O90" s="1"/>
      <c r="P90" s="2"/>
      <c r="Q90" s="1"/>
      <c r="R90" s="2"/>
      <c r="S90" s="1"/>
      <c r="T90" s="2"/>
      <c r="U90" s="1"/>
      <c r="V90" s="2"/>
      <c r="X90" s="2"/>
      <c r="AA90" s="88"/>
    </row>
    <row r="91" customFormat="false" ht="12.75" hidden="false" customHeight="false" outlineLevel="0" collapsed="false">
      <c r="A91" s="33" t="s">
        <v>47</v>
      </c>
      <c r="C91" s="89" t="n">
        <v>-94948663.6117</v>
      </c>
      <c r="D91" s="2" t="n">
        <v>0.0777000188827515</v>
      </c>
      <c r="E91" s="89" t="n">
        <v>75097968.8898</v>
      </c>
      <c r="F91" s="2" t="n">
        <v>-0.0202000001445413</v>
      </c>
      <c r="G91" s="89" t="n">
        <v>-1247386.4415</v>
      </c>
      <c r="H91" s="2" t="n">
        <v>-2.3283064365387E-010</v>
      </c>
      <c r="I91" s="89" t="n">
        <v>-1099862.1682</v>
      </c>
      <c r="J91" s="2" t="n">
        <v>-0.051899999845773</v>
      </c>
      <c r="K91" s="89" t="n">
        <v>2993148.2653</v>
      </c>
      <c r="L91" s="2" t="n">
        <v>0</v>
      </c>
      <c r="M91" s="89" t="n">
        <v>-71632.5795</v>
      </c>
      <c r="N91" s="2" t="n">
        <v>-5.82076609134674E-011</v>
      </c>
      <c r="O91" s="89" t="n">
        <v>-436200.7451</v>
      </c>
      <c r="P91" s="2" t="n">
        <v>9.31322574615479E-010</v>
      </c>
      <c r="Q91" s="89" t="n">
        <v>7533010.3429</v>
      </c>
      <c r="R91" s="2" t="n">
        <v>0.0113999999593943</v>
      </c>
      <c r="S91" s="89" t="n">
        <v>-173919.4534</v>
      </c>
      <c r="T91" s="2" t="n">
        <v>5.82076609134674E-011</v>
      </c>
      <c r="U91" s="89" t="n">
        <v>-439551.7102</v>
      </c>
      <c r="V91" s="2" t="n">
        <v>2.3283064365387E-010</v>
      </c>
      <c r="W91" s="89" t="n">
        <v>1969185.8044</v>
      </c>
      <c r="X91" s="2"/>
      <c r="Y91" s="89" t="n">
        <v>-49675</v>
      </c>
      <c r="Z91" s="2" t="n">
        <v>-5.82076609134674E-011</v>
      </c>
      <c r="AA91" s="89" t="n">
        <v>-288244.9615</v>
      </c>
      <c r="AB91" s="2" t="n">
        <v>0</v>
      </c>
      <c r="AC91" s="89" t="n">
        <v>2601195.414</v>
      </c>
      <c r="AD91" s="89" t="n">
        <v>0</v>
      </c>
      <c r="AE91" s="89" t="n">
        <v>181500</v>
      </c>
      <c r="AG91" s="89" t="n">
        <v>116619.5715</v>
      </c>
      <c r="AH91" s="66"/>
    </row>
    <row r="92" customFormat="false" ht="12.75" hidden="false" customHeight="false" outlineLevel="0" collapsed="false">
      <c r="A92" s="33"/>
      <c r="C92" s="19"/>
      <c r="E92" s="19"/>
      <c r="G92" s="19"/>
      <c r="I92" s="19"/>
      <c r="K92" s="19"/>
      <c r="M92" s="19"/>
      <c r="O92" s="19"/>
      <c r="P92" s="2"/>
      <c r="Q92" s="19"/>
      <c r="R92" s="2"/>
      <c r="S92" s="19"/>
      <c r="T92" s="2"/>
      <c r="U92" s="19"/>
      <c r="V92" s="2"/>
      <c r="W92" s="19"/>
      <c r="X92" s="2"/>
      <c r="Y92" s="19"/>
      <c r="AA92" s="19"/>
      <c r="AC92" s="19"/>
      <c r="AD92" s="19"/>
      <c r="AE92" s="19"/>
      <c r="AG92" s="19"/>
    </row>
    <row r="93" customFormat="false" ht="12.75" hidden="false" customHeight="false" outlineLevel="0" collapsed="false">
      <c r="A93" s="33" t="s">
        <v>48</v>
      </c>
      <c r="C93" s="90" t="n">
        <v>0</v>
      </c>
      <c r="E93" s="90" t="n">
        <v>0</v>
      </c>
      <c r="G93" s="90" t="n">
        <v>0</v>
      </c>
      <c r="I93" s="90" t="n">
        <v>0</v>
      </c>
      <c r="K93" s="90" t="n">
        <v>0</v>
      </c>
      <c r="M93" s="90" t="n">
        <v>0</v>
      </c>
      <c r="O93" s="90" t="n">
        <v>0</v>
      </c>
      <c r="P93" s="2"/>
      <c r="Q93" s="90" t="n">
        <v>0</v>
      </c>
      <c r="R93" s="2"/>
      <c r="S93" s="90" t="n">
        <v>0</v>
      </c>
      <c r="T93" s="2"/>
      <c r="U93" s="90" t="n">
        <v>0</v>
      </c>
      <c r="V93" s="2"/>
      <c r="W93" s="90" t="n">
        <v>0</v>
      </c>
      <c r="X93" s="2"/>
      <c r="Y93" s="90" t="n">
        <v>0</v>
      </c>
      <c r="AA93" s="90" t="n">
        <v>0</v>
      </c>
      <c r="AC93" s="90" t="n">
        <v>0</v>
      </c>
      <c r="AD93" s="91"/>
      <c r="AE93" s="90" t="n">
        <v>0</v>
      </c>
      <c r="AG93" s="90" t="n">
        <v>0</v>
      </c>
    </row>
    <row r="94" customFormat="false" ht="12.75" hidden="false" customHeight="false" outlineLevel="0" collapsed="false">
      <c r="A94" s="33" t="s">
        <v>49</v>
      </c>
      <c r="C94" s="89"/>
      <c r="E94" s="89"/>
      <c r="G94" s="89"/>
      <c r="I94" s="89"/>
      <c r="K94" s="89"/>
      <c r="M94" s="89"/>
      <c r="O94" s="89"/>
      <c r="P94" s="2"/>
      <c r="Q94" s="89"/>
      <c r="R94" s="2"/>
      <c r="S94" s="89"/>
      <c r="T94" s="2"/>
      <c r="U94" s="89"/>
      <c r="V94" s="2"/>
      <c r="W94" s="89"/>
      <c r="X94" s="2"/>
      <c r="Y94" s="89"/>
      <c r="AA94" s="89"/>
      <c r="AC94" s="89"/>
      <c r="AD94" s="89"/>
      <c r="AE94" s="89"/>
      <c r="AG94" s="89"/>
    </row>
    <row r="95" customFormat="false" ht="12.75" hidden="false" customHeight="false" outlineLevel="0" collapsed="false">
      <c r="A95" s="33" t="s">
        <v>50</v>
      </c>
      <c r="C95" s="91" t="n">
        <v>-558175.1861</v>
      </c>
      <c r="E95" s="91" t="n">
        <v>483900.0324</v>
      </c>
      <c r="G95" s="91" t="n">
        <v>-98374</v>
      </c>
      <c r="I95" s="91" t="n">
        <v>-22580.5709</v>
      </c>
      <c r="K95" s="91" t="n">
        <v>-70049.0005</v>
      </c>
      <c r="M95" s="91" t="n">
        <v>0</v>
      </c>
      <c r="O95" s="91" t="n">
        <v>0</v>
      </c>
      <c r="P95" s="2"/>
      <c r="Q95" s="91" t="n">
        <v>103555.7803</v>
      </c>
      <c r="R95" s="2"/>
      <c r="S95" s="91" t="n">
        <v>-18518.8334</v>
      </c>
      <c r="T95" s="2"/>
      <c r="U95" s="91" t="n">
        <v>-67142.9328</v>
      </c>
      <c r="V95" s="2"/>
      <c r="W95" s="91" t="n">
        <v>292325.4798</v>
      </c>
      <c r="X95" s="2"/>
      <c r="Y95" s="91" t="n">
        <v>0</v>
      </c>
      <c r="AA95" s="91" t="n">
        <v>32408.2585</v>
      </c>
      <c r="AC95" s="91" t="n">
        <v>177321.7866</v>
      </c>
      <c r="AD95" s="91"/>
      <c r="AE95" s="91" t="n">
        <v>14550</v>
      </c>
      <c r="AG95" s="91" t="n">
        <v>0</v>
      </c>
    </row>
    <row r="96" customFormat="false" ht="12.75" hidden="false" customHeight="false" outlineLevel="0" collapsed="false">
      <c r="A96" s="33" t="s">
        <v>51</v>
      </c>
      <c r="C96" s="91" t="n">
        <v>17476833.3994</v>
      </c>
      <c r="E96" s="91" t="n">
        <v>0</v>
      </c>
      <c r="G96" s="91" t="n">
        <v>2981700.1458</v>
      </c>
      <c r="I96" s="91" t="n">
        <v>0.0022</v>
      </c>
      <c r="K96" s="91" t="n">
        <v>0</v>
      </c>
      <c r="M96" s="91" t="n">
        <v>0</v>
      </c>
      <c r="O96" s="91" t="n">
        <v>0</v>
      </c>
      <c r="P96" s="2"/>
      <c r="Q96" s="91" t="n">
        <v>0</v>
      </c>
      <c r="R96" s="2"/>
      <c r="S96" s="91" t="n">
        <v>342341.015</v>
      </c>
      <c r="T96" s="2"/>
      <c r="U96" s="91" t="n">
        <v>255735.1613</v>
      </c>
      <c r="V96" s="2"/>
      <c r="W96" s="91" t="n">
        <v>0</v>
      </c>
      <c r="X96" s="2"/>
      <c r="Y96" s="91" t="n">
        <v>0</v>
      </c>
      <c r="AA96" s="91" t="n">
        <v>-0.0001</v>
      </c>
      <c r="AC96" s="91" t="n">
        <v>0</v>
      </c>
      <c r="AD96" s="91"/>
      <c r="AE96" s="91" t="n">
        <v>50325</v>
      </c>
      <c r="AG96" s="91" t="n">
        <v>0</v>
      </c>
    </row>
    <row r="97" customFormat="false" ht="12.75" hidden="false" customHeight="false" outlineLevel="0" collapsed="false">
      <c r="A97" s="33" t="s">
        <v>52</v>
      </c>
      <c r="C97" s="91" t="n">
        <v>0</v>
      </c>
      <c r="E97" s="91" t="n">
        <v>-50293640.7963</v>
      </c>
      <c r="G97" s="91" t="n">
        <v>0</v>
      </c>
      <c r="I97" s="91" t="n">
        <v>0</v>
      </c>
      <c r="K97" s="91" t="n">
        <v>-1168403.2582</v>
      </c>
      <c r="M97" s="91" t="n">
        <v>0</v>
      </c>
      <c r="O97" s="91" t="n">
        <v>0</v>
      </c>
      <c r="P97" s="2"/>
      <c r="Q97" s="91" t="n">
        <v>-6000916.6621</v>
      </c>
      <c r="R97" s="2"/>
      <c r="S97" s="91" t="n">
        <v>0</v>
      </c>
      <c r="T97" s="2"/>
      <c r="U97" s="91" t="n">
        <v>0</v>
      </c>
      <c r="V97" s="2"/>
      <c r="W97" s="91" t="n">
        <v>-1050778.0845</v>
      </c>
      <c r="X97" s="2"/>
      <c r="Y97" s="91" t="n">
        <v>0</v>
      </c>
      <c r="AA97" s="91" t="n">
        <v>0</v>
      </c>
      <c r="AC97" s="91" t="n">
        <v>-3060526.0667</v>
      </c>
      <c r="AD97" s="91"/>
      <c r="AE97" s="91" t="n">
        <v>0</v>
      </c>
      <c r="AG97" s="91" t="n">
        <v>0</v>
      </c>
    </row>
    <row r="98" customFormat="false" ht="12.75" hidden="false" customHeight="false" outlineLevel="0" collapsed="false">
      <c r="A98" s="33" t="s">
        <v>53</v>
      </c>
      <c r="C98" s="91" t="n">
        <v>0</v>
      </c>
      <c r="E98" s="91" t="n">
        <v>0</v>
      </c>
      <c r="G98" s="91" t="n">
        <v>0</v>
      </c>
      <c r="I98" s="91" t="n">
        <v>0</v>
      </c>
      <c r="K98" s="91" t="n">
        <v>0</v>
      </c>
      <c r="M98" s="91" t="n">
        <v>0</v>
      </c>
      <c r="O98" s="91" t="n">
        <v>0</v>
      </c>
      <c r="P98" s="2"/>
      <c r="Q98" s="91" t="n">
        <v>0</v>
      </c>
      <c r="R98" s="2"/>
      <c r="S98" s="91" t="n">
        <v>0</v>
      </c>
      <c r="T98" s="2"/>
      <c r="U98" s="91" t="n">
        <v>0</v>
      </c>
      <c r="V98" s="2"/>
      <c r="W98" s="91" t="n">
        <v>0</v>
      </c>
      <c r="X98" s="2"/>
      <c r="Y98" s="91" t="n">
        <v>0</v>
      </c>
      <c r="AA98" s="91" t="n">
        <v>0</v>
      </c>
      <c r="AC98" s="91" t="n">
        <v>0</v>
      </c>
      <c r="AD98" s="91"/>
      <c r="AE98" s="91" t="n">
        <v>0</v>
      </c>
      <c r="AG98" s="91" t="n">
        <v>0</v>
      </c>
    </row>
    <row r="99" customFormat="false" ht="12.75" hidden="false" customHeight="false" outlineLevel="0" collapsed="false">
      <c r="A99" s="33" t="s">
        <v>54</v>
      </c>
      <c r="C99" s="91" t="n">
        <v>0</v>
      </c>
      <c r="E99" s="91" t="n">
        <v>0</v>
      </c>
      <c r="G99" s="91" t="n">
        <v>0</v>
      </c>
      <c r="I99" s="91" t="n">
        <v>0</v>
      </c>
      <c r="K99" s="91" t="n">
        <v>0</v>
      </c>
      <c r="M99" s="91" t="n">
        <v>0</v>
      </c>
      <c r="O99" s="91" t="n">
        <v>0</v>
      </c>
      <c r="P99" s="2"/>
      <c r="Q99" s="91" t="n">
        <v>0</v>
      </c>
      <c r="R99" s="2"/>
      <c r="S99" s="91" t="n">
        <v>0</v>
      </c>
      <c r="T99" s="2"/>
      <c r="U99" s="91" t="n">
        <v>0</v>
      </c>
      <c r="V99" s="2"/>
      <c r="W99" s="91" t="n">
        <v>0</v>
      </c>
      <c r="X99" s="2"/>
      <c r="Y99" s="91" t="n">
        <v>0</v>
      </c>
      <c r="AA99" s="91" t="n">
        <v>0</v>
      </c>
      <c r="AC99" s="91" t="n">
        <v>0</v>
      </c>
      <c r="AD99" s="91"/>
      <c r="AE99" s="91" t="n">
        <v>0</v>
      </c>
      <c r="AG99" s="91" t="n">
        <v>0</v>
      </c>
    </row>
    <row r="100" customFormat="false" ht="12.75" hidden="false" customHeight="false" outlineLevel="0" collapsed="false">
      <c r="A100" s="33" t="s">
        <v>55</v>
      </c>
      <c r="C100" s="91" t="n">
        <v>0</v>
      </c>
      <c r="E100" s="91" t="n">
        <v>0</v>
      </c>
      <c r="G100" s="91" t="n">
        <v>0</v>
      </c>
      <c r="I100" s="91" t="n">
        <v>0</v>
      </c>
      <c r="K100" s="91" t="n">
        <v>0</v>
      </c>
      <c r="M100" s="91" t="n">
        <v>0</v>
      </c>
      <c r="O100" s="91" t="n">
        <v>0</v>
      </c>
      <c r="P100" s="2"/>
      <c r="Q100" s="91" t="n">
        <v>0</v>
      </c>
      <c r="R100" s="2"/>
      <c r="S100" s="91" t="n">
        <v>0</v>
      </c>
      <c r="T100" s="2"/>
      <c r="U100" s="91" t="n">
        <v>0</v>
      </c>
      <c r="V100" s="2"/>
      <c r="W100" s="91" t="n">
        <v>0</v>
      </c>
      <c r="X100" s="2"/>
      <c r="Y100" s="91" t="n">
        <v>0</v>
      </c>
      <c r="AA100" s="91" t="n">
        <v>0</v>
      </c>
      <c r="AC100" s="91" t="n">
        <v>0</v>
      </c>
      <c r="AD100" s="91"/>
      <c r="AE100" s="91" t="n">
        <v>0</v>
      </c>
      <c r="AG100" s="91" t="n">
        <v>0</v>
      </c>
    </row>
    <row r="101" customFormat="false" ht="12.75" hidden="false" customHeight="false" outlineLevel="0" collapsed="false">
      <c r="A101" s="33" t="s">
        <v>56</v>
      </c>
      <c r="C101" s="91" t="n">
        <v>0</v>
      </c>
      <c r="E101" s="91" t="n">
        <v>0</v>
      </c>
      <c r="G101" s="91" t="n">
        <v>0</v>
      </c>
      <c r="I101" s="91" t="n">
        <v>0</v>
      </c>
      <c r="K101" s="91" t="n">
        <v>0</v>
      </c>
      <c r="M101" s="91" t="n">
        <v>0</v>
      </c>
      <c r="O101" s="91" t="n">
        <v>0</v>
      </c>
      <c r="P101" s="2"/>
      <c r="Q101" s="91" t="n">
        <v>0</v>
      </c>
      <c r="R101" s="2"/>
      <c r="S101" s="91" t="n">
        <v>0</v>
      </c>
      <c r="T101" s="2"/>
      <c r="U101" s="91" t="n">
        <v>0</v>
      </c>
      <c r="V101" s="2"/>
      <c r="W101" s="91" t="n">
        <v>0</v>
      </c>
      <c r="X101" s="2"/>
      <c r="Y101" s="91" t="n">
        <v>0</v>
      </c>
      <c r="AA101" s="91" t="n">
        <v>0</v>
      </c>
      <c r="AC101" s="91" t="n">
        <v>0</v>
      </c>
      <c r="AD101" s="91"/>
      <c r="AE101" s="91" t="n">
        <v>0</v>
      </c>
      <c r="AG101" s="91" t="n">
        <v>0</v>
      </c>
    </row>
    <row r="102" customFormat="false" ht="12.75" hidden="false" customHeight="false" outlineLevel="0" collapsed="false">
      <c r="A102" s="33" t="s">
        <v>57</v>
      </c>
      <c r="C102" s="91" t="n">
        <v>0</v>
      </c>
      <c r="E102" s="91" t="n">
        <v>0</v>
      </c>
      <c r="G102" s="91" t="n">
        <v>0</v>
      </c>
      <c r="I102" s="91" t="n">
        <v>0</v>
      </c>
      <c r="K102" s="91" t="n">
        <v>0</v>
      </c>
      <c r="M102" s="91" t="n">
        <v>0</v>
      </c>
      <c r="O102" s="91" t="n">
        <v>0</v>
      </c>
      <c r="P102" s="2"/>
      <c r="Q102" s="91" t="n">
        <v>0</v>
      </c>
      <c r="R102" s="2"/>
      <c r="S102" s="91" t="n">
        <v>0</v>
      </c>
      <c r="T102" s="2"/>
      <c r="U102" s="91" t="n">
        <v>0</v>
      </c>
      <c r="V102" s="2"/>
      <c r="W102" s="91" t="n">
        <v>0</v>
      </c>
      <c r="X102" s="2"/>
      <c r="Y102" s="91" t="n">
        <v>0</v>
      </c>
      <c r="AA102" s="91" t="n">
        <v>0</v>
      </c>
      <c r="AC102" s="91" t="n">
        <v>0</v>
      </c>
      <c r="AD102" s="91"/>
      <c r="AE102" s="91" t="n">
        <v>0</v>
      </c>
      <c r="AG102" s="91" t="n">
        <v>0</v>
      </c>
    </row>
    <row r="103" customFormat="false" ht="12.75" hidden="false" customHeight="false" outlineLevel="0" collapsed="false">
      <c r="A103" s="33" t="s">
        <v>58</v>
      </c>
      <c r="C103" s="91" t="n">
        <v>0</v>
      </c>
      <c r="E103" s="91" t="n">
        <v>0</v>
      </c>
      <c r="G103" s="91" t="n">
        <v>0</v>
      </c>
      <c r="I103" s="91" t="n">
        <v>0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n">
        <v>0</v>
      </c>
      <c r="V103" s="2"/>
      <c r="W103" s="91" t="n">
        <v>0</v>
      </c>
      <c r="X103" s="2"/>
      <c r="Y103" s="91" t="n">
        <v>0</v>
      </c>
      <c r="AA103" s="91" t="n">
        <v>0</v>
      </c>
      <c r="AC103" s="91" t="n">
        <v>0</v>
      </c>
      <c r="AD103" s="91"/>
      <c r="AE103" s="91" t="n">
        <v>0</v>
      </c>
      <c r="AG103" s="91" t="n">
        <v>0</v>
      </c>
    </row>
    <row r="104" customFormat="false" ht="12.75" hidden="false" customHeight="false" outlineLevel="0" collapsed="false">
      <c r="A104" s="33" t="s">
        <v>59</v>
      </c>
      <c r="C104" s="92" t="n">
        <v>16918658.2133</v>
      </c>
      <c r="E104" s="92" t="n">
        <v>-49809740.7639</v>
      </c>
      <c r="G104" s="92" t="n">
        <v>2883326.1458</v>
      </c>
      <c r="I104" s="92" t="n">
        <v>-22580.5687</v>
      </c>
      <c r="K104" s="92" t="n">
        <v>-1238452.2587</v>
      </c>
      <c r="M104" s="92" t="n">
        <v>0</v>
      </c>
      <c r="O104" s="92" t="n">
        <v>0</v>
      </c>
      <c r="P104" s="2"/>
      <c r="Q104" s="92" t="n">
        <v>-5897360.8818</v>
      </c>
      <c r="R104" s="2"/>
      <c r="S104" s="92" t="n">
        <v>323822.1816</v>
      </c>
      <c r="T104" s="2"/>
      <c r="U104" s="92" t="n">
        <v>188592.2285</v>
      </c>
      <c r="V104" s="2"/>
      <c r="W104" s="92" t="n">
        <v>-758452.6047</v>
      </c>
      <c r="X104" s="2"/>
      <c r="Y104" s="92" t="n">
        <v>0</v>
      </c>
      <c r="AA104" s="92" t="n">
        <v>32408.2584</v>
      </c>
      <c r="AC104" s="92" t="n">
        <v>-2883204.2801</v>
      </c>
      <c r="AD104" s="93"/>
      <c r="AE104" s="92" t="n">
        <v>64875</v>
      </c>
      <c r="AG104" s="92" t="n">
        <v>0</v>
      </c>
    </row>
    <row r="105" customFormat="false" ht="12.75" hidden="false" customHeight="false" outlineLevel="0" collapsed="false">
      <c r="A105" s="33" t="s">
        <v>60</v>
      </c>
      <c r="C105" s="90" t="n">
        <v>0</v>
      </c>
      <c r="E105" s="90" t="n">
        <v>0</v>
      </c>
      <c r="G105" s="90" t="n">
        <v>0</v>
      </c>
      <c r="I105" s="90" t="n">
        <v>0</v>
      </c>
      <c r="K105" s="90" t="n">
        <v>0</v>
      </c>
      <c r="M105" s="90" t="n">
        <v>0</v>
      </c>
      <c r="O105" s="90" t="n">
        <v>0</v>
      </c>
      <c r="P105" s="2"/>
      <c r="Q105" s="90" t="n">
        <v>0</v>
      </c>
      <c r="R105" s="2"/>
      <c r="S105" s="90" t="n">
        <v>0</v>
      </c>
      <c r="T105" s="2"/>
      <c r="U105" s="90" t="n">
        <v>0</v>
      </c>
      <c r="V105" s="2"/>
      <c r="W105" s="90" t="n">
        <v>0</v>
      </c>
      <c r="X105" s="2"/>
      <c r="Y105" s="90" t="n">
        <v>0</v>
      </c>
      <c r="AA105" s="90" t="n">
        <v>0</v>
      </c>
      <c r="AC105" s="90" t="n">
        <v>0</v>
      </c>
      <c r="AD105" s="91"/>
      <c r="AE105" s="90" t="n">
        <v>0</v>
      </c>
      <c r="AG105" s="90" t="n">
        <v>0</v>
      </c>
    </row>
    <row r="106" customFormat="false" ht="12.75" hidden="false" customHeight="false" outlineLevel="0" collapsed="false">
      <c r="A106" s="33" t="s">
        <v>61</v>
      </c>
      <c r="C106" s="90" t="n">
        <v>1148.4416</v>
      </c>
      <c r="E106" s="90" t="n">
        <v>-19962.8147</v>
      </c>
      <c r="G106" s="90" t="n">
        <v>226.5291</v>
      </c>
      <c r="I106" s="90" t="n">
        <v>1.8629</v>
      </c>
      <c r="K106" s="90" t="n">
        <v>-615.9914</v>
      </c>
      <c r="M106" s="90" t="n">
        <v>0</v>
      </c>
      <c r="O106" s="90" t="n">
        <v>-0.0443</v>
      </c>
      <c r="P106" s="2"/>
      <c r="Q106" s="90" t="n">
        <v>-3568.6668</v>
      </c>
      <c r="R106" s="2"/>
      <c r="S106" s="90" t="n">
        <v>26.9973</v>
      </c>
      <c r="T106" s="2"/>
      <c r="U106" s="90" t="n">
        <v>122.9256</v>
      </c>
      <c r="V106" s="2"/>
      <c r="W106" s="90" t="n">
        <v>-88.1405</v>
      </c>
      <c r="X106" s="2"/>
      <c r="Y106" s="90" t="n">
        <v>0</v>
      </c>
      <c r="AA106" s="90" t="n">
        <v>-0.0474</v>
      </c>
      <c r="AC106" s="90" t="n">
        <v>-1450.1925</v>
      </c>
      <c r="AD106" s="91"/>
      <c r="AE106" s="90" t="n">
        <v>0</v>
      </c>
      <c r="AG106" s="90" t="n">
        <v>0</v>
      </c>
    </row>
    <row r="107" customFormat="false" ht="12.75" hidden="false" customHeight="false" outlineLevel="0" collapsed="false">
      <c r="I107" s="57"/>
      <c r="O107" s="1"/>
      <c r="P107" s="2"/>
      <c r="Q107" s="1"/>
      <c r="R107" s="2"/>
      <c r="S107" s="1"/>
      <c r="T107" s="2"/>
      <c r="U107" s="1"/>
      <c r="V107" s="2"/>
      <c r="W107" s="1" t="n">
        <v>0</v>
      </c>
      <c r="X107" s="2"/>
      <c r="Y107" s="1" t="n">
        <v>0</v>
      </c>
    </row>
    <row r="108" customFormat="false" ht="12.75" hidden="false" customHeight="false" outlineLevel="0" collapsed="false">
      <c r="A108" s="33"/>
      <c r="C108" s="57"/>
      <c r="E108" s="57"/>
      <c r="G108" s="57"/>
      <c r="I108" s="57"/>
      <c r="K108" s="57"/>
      <c r="M108" s="57"/>
      <c r="O108" s="57"/>
      <c r="P108" s="2"/>
      <c r="Q108" s="57"/>
      <c r="R108" s="2"/>
      <c r="S108" s="57"/>
      <c r="T108" s="2"/>
      <c r="U108" s="57"/>
      <c r="V108" s="2"/>
      <c r="W108" s="57"/>
      <c r="X108" s="2"/>
      <c r="Y108" s="57"/>
      <c r="AA108" s="57"/>
      <c r="AC108" s="57"/>
      <c r="AD108" s="57"/>
      <c r="AE108" s="57"/>
      <c r="AG108" s="57"/>
    </row>
    <row r="109" customFormat="false" ht="12.75" hidden="false" customHeight="false" outlineLevel="0" collapsed="false">
      <c r="A109" s="94"/>
      <c r="O109" s="1"/>
      <c r="P109" s="2"/>
      <c r="Q109" s="1"/>
      <c r="R109" s="2"/>
      <c r="S109" s="1"/>
      <c r="T109" s="2"/>
      <c r="U109" s="1"/>
      <c r="V109" s="2"/>
      <c r="X109" s="2"/>
    </row>
    <row r="110" customFormat="false" ht="12.75" hidden="false" customHeight="false" outlineLevel="0" collapsed="false">
      <c r="O110" s="1"/>
      <c r="P110" s="2"/>
      <c r="Q110" s="1"/>
      <c r="R110" s="2"/>
      <c r="S110" s="1"/>
      <c r="T110" s="2"/>
      <c r="U110" s="1"/>
      <c r="V110" s="2"/>
      <c r="X110" s="2"/>
    </row>
    <row r="111" customFormat="false" ht="12.75" hidden="false" customHeight="false" outlineLevel="0" collapsed="false">
      <c r="O111" s="1"/>
      <c r="P111" s="2"/>
      <c r="Q111" s="1"/>
      <c r="R111" s="2"/>
      <c r="S111" s="1"/>
      <c r="T111" s="2"/>
      <c r="U111" s="1"/>
      <c r="V111" s="2"/>
      <c r="X111" s="2"/>
    </row>
    <row r="112" customFormat="false" ht="12.75" hidden="false" customHeight="false" outlineLevel="0" collapsed="false">
      <c r="O112" s="1"/>
      <c r="P112" s="2"/>
      <c r="Q112" s="1"/>
      <c r="R112" s="2"/>
      <c r="S112" s="1"/>
      <c r="T112" s="2"/>
      <c r="U112" s="1"/>
      <c r="V112" s="2"/>
      <c r="X112" s="2"/>
    </row>
    <row r="113" customFormat="false" ht="12.75" hidden="false" customHeight="false" outlineLevel="0" collapsed="false">
      <c r="A113" s="33" t="s">
        <v>62</v>
      </c>
      <c r="C113" s="89" t="n">
        <v>0</v>
      </c>
      <c r="D113" s="2" t="n">
        <v>0</v>
      </c>
      <c r="E113" s="89" t="n">
        <v>0</v>
      </c>
      <c r="F113" s="2" t="n">
        <v>0</v>
      </c>
      <c r="G113" s="89" t="n">
        <v>0</v>
      </c>
      <c r="H113" s="2" t="n">
        <v>0</v>
      </c>
      <c r="I113" s="89" t="n">
        <v>0</v>
      </c>
      <c r="J113" s="2" t="n">
        <v>0</v>
      </c>
      <c r="K113" s="89" t="n">
        <v>0</v>
      </c>
      <c r="L113" s="2" t="n">
        <v>0</v>
      </c>
      <c r="M113" s="89" t="n">
        <v>0</v>
      </c>
      <c r="N113" s="2" t="n">
        <v>0</v>
      </c>
      <c r="O113" s="89" t="n">
        <v>0</v>
      </c>
      <c r="P113" s="2" t="n">
        <v>0</v>
      </c>
      <c r="Q113" s="89" t="n">
        <v>0</v>
      </c>
      <c r="R113" s="2" t="n">
        <v>0</v>
      </c>
      <c r="S113" s="89" t="n">
        <v>0</v>
      </c>
      <c r="T113" s="2" t="n">
        <v>0</v>
      </c>
      <c r="U113" s="89" t="n">
        <v>0</v>
      </c>
      <c r="V113" s="2" t="n">
        <v>0</v>
      </c>
      <c r="W113" s="89" t="n">
        <v>0</v>
      </c>
      <c r="X113" s="2" t="n">
        <v>0</v>
      </c>
      <c r="Y113" s="89" t="n">
        <v>0</v>
      </c>
      <c r="AA113" s="89" t="n">
        <v>0</v>
      </c>
      <c r="AB113" s="2" t="n">
        <v>0</v>
      </c>
      <c r="AC113" s="89" t="n">
        <v>0</v>
      </c>
      <c r="AD113" s="89"/>
      <c r="AE113" s="89" t="n">
        <v>0</v>
      </c>
      <c r="AG113" s="89" t="n">
        <v>0</v>
      </c>
    </row>
    <row r="114" customFormat="false" ht="12.75" hidden="false" customHeight="false" outlineLevel="0" collapsed="false">
      <c r="A114" s="33"/>
      <c r="C114" s="19"/>
      <c r="E114" s="19"/>
      <c r="G114" s="19"/>
      <c r="I114" s="19"/>
      <c r="K114" s="19"/>
      <c r="M114" s="19"/>
      <c r="O114" s="19"/>
      <c r="P114" s="2"/>
      <c r="Q114" s="19"/>
      <c r="R114" s="2"/>
      <c r="S114" s="19"/>
      <c r="T114" s="2"/>
      <c r="U114" s="19"/>
      <c r="V114" s="2"/>
      <c r="W114" s="19"/>
      <c r="X114" s="2"/>
      <c r="Y114" s="19"/>
      <c r="AA114" s="19"/>
      <c r="AC114" s="19"/>
      <c r="AD114" s="19"/>
      <c r="AE114" s="19"/>
      <c r="AG114" s="19"/>
    </row>
    <row r="115" customFormat="false" ht="12.75" hidden="false" customHeight="false" outlineLevel="0" collapsed="false">
      <c r="A115" s="33" t="s">
        <v>63</v>
      </c>
      <c r="C115" s="90" t="n">
        <v>0</v>
      </c>
      <c r="E115" s="90" t="n">
        <v>0</v>
      </c>
      <c r="G115" s="90" t="n">
        <v>0</v>
      </c>
      <c r="I115" s="90" t="n">
        <v>0</v>
      </c>
      <c r="K115" s="90" t="n">
        <v>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n">
        <v>0</v>
      </c>
      <c r="V115" s="2"/>
      <c r="W115" s="90" t="n">
        <v>0</v>
      </c>
      <c r="X115" s="2"/>
      <c r="Y115" s="90" t="n">
        <v>0</v>
      </c>
      <c r="AA115" s="90" t="n">
        <v>0</v>
      </c>
      <c r="AC115" s="90" t="n">
        <v>0</v>
      </c>
      <c r="AD115" s="91"/>
      <c r="AE115" s="90" t="n">
        <v>0</v>
      </c>
      <c r="AG115" s="90" t="n">
        <v>0</v>
      </c>
    </row>
    <row r="116" customFormat="false" ht="12.75" hidden="false" customHeight="false" outlineLevel="0" collapsed="false">
      <c r="A116" s="33" t="s">
        <v>64</v>
      </c>
      <c r="C116" s="89"/>
      <c r="E116" s="89"/>
      <c r="G116" s="89"/>
      <c r="I116" s="89"/>
      <c r="K116" s="89"/>
      <c r="M116" s="89"/>
      <c r="O116" s="89"/>
      <c r="P116" s="2"/>
      <c r="Q116" s="89"/>
      <c r="R116" s="2"/>
      <c r="S116" s="89"/>
      <c r="T116" s="2"/>
      <c r="U116" s="89"/>
      <c r="V116" s="2"/>
      <c r="W116" s="89"/>
      <c r="X116" s="2"/>
      <c r="Y116" s="89"/>
      <c r="AA116" s="89"/>
      <c r="AC116" s="89"/>
      <c r="AD116" s="89"/>
      <c r="AE116" s="89"/>
      <c r="AG116" s="89"/>
    </row>
    <row r="117" customFormat="false" ht="12.75" hidden="false" customHeight="false" outlineLevel="0" collapsed="false">
      <c r="A117" s="33" t="s">
        <v>65</v>
      </c>
      <c r="C117" s="91" t="n">
        <v>0</v>
      </c>
      <c r="E117" s="91" t="n">
        <v>0</v>
      </c>
      <c r="G117" s="91" t="n">
        <v>0</v>
      </c>
      <c r="I117" s="91" t="n">
        <v>0</v>
      </c>
      <c r="K117" s="91" t="n">
        <v>0</v>
      </c>
      <c r="M117" s="91" t="n">
        <v>0</v>
      </c>
      <c r="O117" s="91" t="n">
        <v>0</v>
      </c>
      <c r="P117" s="2"/>
      <c r="Q117" s="91" t="n">
        <v>0</v>
      </c>
      <c r="R117" s="2"/>
      <c r="S117" s="91" t="n">
        <v>0</v>
      </c>
      <c r="T117" s="2"/>
      <c r="U117" s="91" t="n">
        <v>0</v>
      </c>
      <c r="V117" s="2"/>
      <c r="W117" s="91" t="n">
        <v>0</v>
      </c>
      <c r="X117" s="2"/>
      <c r="Y117" s="91" t="n">
        <v>0</v>
      </c>
      <c r="AA117" s="91" t="n">
        <v>0</v>
      </c>
      <c r="AC117" s="91" t="n">
        <v>0</v>
      </c>
      <c r="AD117" s="91"/>
      <c r="AE117" s="91" t="n">
        <v>0</v>
      </c>
      <c r="AG117" s="91" t="n">
        <v>0</v>
      </c>
    </row>
    <row r="118" customFormat="false" ht="12.75" hidden="false" customHeight="false" outlineLevel="0" collapsed="false">
      <c r="A118" s="33" t="s">
        <v>66</v>
      </c>
      <c r="C118" s="91" t="n">
        <v>0</v>
      </c>
      <c r="E118" s="91" t="n">
        <v>0</v>
      </c>
      <c r="G118" s="91" t="n">
        <v>0</v>
      </c>
      <c r="I118" s="91" t="n">
        <v>0</v>
      </c>
      <c r="K118" s="91" t="n">
        <v>0</v>
      </c>
      <c r="M118" s="91" t="n">
        <v>0</v>
      </c>
      <c r="O118" s="91" t="n">
        <v>0</v>
      </c>
      <c r="P118" s="2"/>
      <c r="Q118" s="91" t="n">
        <v>0</v>
      </c>
      <c r="R118" s="2"/>
      <c r="S118" s="91" t="n">
        <v>0</v>
      </c>
      <c r="T118" s="2"/>
      <c r="U118" s="91" t="n">
        <v>0</v>
      </c>
      <c r="V118" s="2"/>
      <c r="W118" s="91" t="n">
        <v>0</v>
      </c>
      <c r="X118" s="2"/>
      <c r="Y118" s="91" t="n">
        <v>0</v>
      </c>
      <c r="AA118" s="91" t="n">
        <v>0</v>
      </c>
      <c r="AC118" s="91" t="n">
        <v>0</v>
      </c>
      <c r="AD118" s="91"/>
      <c r="AE118" s="91" t="n">
        <v>0</v>
      </c>
      <c r="AG118" s="91" t="n">
        <v>0</v>
      </c>
    </row>
    <row r="119" customFormat="false" ht="12.75" hidden="false" customHeight="false" outlineLevel="0" collapsed="false">
      <c r="A119" s="33" t="s">
        <v>67</v>
      </c>
      <c r="C119" s="91" t="n">
        <v>0</v>
      </c>
      <c r="E119" s="91" t="n">
        <v>0</v>
      </c>
      <c r="G119" s="91" t="n">
        <v>0</v>
      </c>
      <c r="I119" s="91" t="n">
        <v>0</v>
      </c>
      <c r="K119" s="91" t="n">
        <v>0</v>
      </c>
      <c r="M119" s="91" t="n">
        <v>0</v>
      </c>
      <c r="O119" s="91" t="n">
        <v>0</v>
      </c>
      <c r="P119" s="2"/>
      <c r="Q119" s="91" t="n">
        <v>0</v>
      </c>
      <c r="R119" s="2"/>
      <c r="S119" s="91" t="n">
        <v>0</v>
      </c>
      <c r="T119" s="2"/>
      <c r="U119" s="91" t="n">
        <v>0</v>
      </c>
      <c r="V119" s="2"/>
      <c r="W119" s="91" t="n">
        <v>0</v>
      </c>
      <c r="X119" s="2"/>
      <c r="Y119" s="91" t="n">
        <v>0</v>
      </c>
      <c r="AA119" s="91" t="n">
        <v>0</v>
      </c>
      <c r="AC119" s="91" t="n">
        <v>0</v>
      </c>
      <c r="AD119" s="91"/>
      <c r="AE119" s="91" t="n">
        <v>0</v>
      </c>
      <c r="AG119" s="91" t="n">
        <v>0</v>
      </c>
    </row>
    <row r="120" customFormat="false" ht="12.75" hidden="false" customHeight="false" outlineLevel="0" collapsed="false">
      <c r="A120" s="33" t="s">
        <v>68</v>
      </c>
      <c r="C120" s="91" t="n">
        <v>0</v>
      </c>
      <c r="E120" s="91" t="n">
        <v>0</v>
      </c>
      <c r="G120" s="91" t="n">
        <v>0</v>
      </c>
      <c r="I120" s="91" t="n">
        <v>0</v>
      </c>
      <c r="K120" s="91" t="n">
        <v>0</v>
      </c>
      <c r="M120" s="91" t="n">
        <v>0</v>
      </c>
      <c r="O120" s="91" t="n">
        <v>0</v>
      </c>
      <c r="P120" s="2"/>
      <c r="Q120" s="91" t="n">
        <v>0</v>
      </c>
      <c r="R120" s="2"/>
      <c r="S120" s="91" t="n">
        <v>0</v>
      </c>
      <c r="T120" s="2"/>
      <c r="U120" s="91" t="n">
        <v>0</v>
      </c>
      <c r="V120" s="2"/>
      <c r="W120" s="91" t="n">
        <v>0</v>
      </c>
      <c r="X120" s="2"/>
      <c r="Y120" s="91" t="n">
        <v>0</v>
      </c>
      <c r="AA120" s="91" t="n">
        <v>0</v>
      </c>
      <c r="AC120" s="91" t="n">
        <v>0</v>
      </c>
      <c r="AD120" s="91"/>
      <c r="AE120" s="91" t="n">
        <v>0</v>
      </c>
      <c r="AG120" s="91" t="n">
        <v>0</v>
      </c>
    </row>
    <row r="121" customFormat="false" ht="12.75" hidden="false" customHeight="false" outlineLevel="0" collapsed="false">
      <c r="A121" s="33" t="s">
        <v>69</v>
      </c>
      <c r="C121" s="91" t="n">
        <v>0</v>
      </c>
      <c r="E121" s="91" t="n">
        <v>0</v>
      </c>
      <c r="G121" s="91" t="n">
        <v>0</v>
      </c>
      <c r="I121" s="91" t="n">
        <v>0</v>
      </c>
      <c r="K121" s="91" t="n">
        <v>0</v>
      </c>
      <c r="M121" s="91" t="n">
        <v>0</v>
      </c>
      <c r="O121" s="91" t="n">
        <v>0</v>
      </c>
      <c r="P121" s="2"/>
      <c r="Q121" s="91" t="n">
        <v>0</v>
      </c>
      <c r="R121" s="2"/>
      <c r="S121" s="91" t="n">
        <v>0</v>
      </c>
      <c r="T121" s="2"/>
      <c r="U121" s="91" t="n">
        <v>0</v>
      </c>
      <c r="V121" s="2"/>
      <c r="W121" s="91" t="n">
        <v>0</v>
      </c>
      <c r="X121" s="2"/>
      <c r="Y121" s="91" t="n">
        <v>0</v>
      </c>
      <c r="AA121" s="91" t="n">
        <v>0</v>
      </c>
      <c r="AC121" s="91" t="n">
        <v>0</v>
      </c>
      <c r="AD121" s="91"/>
      <c r="AE121" s="91" t="n">
        <v>0</v>
      </c>
      <c r="AG121" s="91" t="n">
        <v>0</v>
      </c>
    </row>
    <row r="122" customFormat="false" ht="12.75" hidden="false" customHeight="false" outlineLevel="0" collapsed="false">
      <c r="A122" s="33" t="s">
        <v>70</v>
      </c>
      <c r="C122" s="91" t="n">
        <v>0</v>
      </c>
      <c r="E122" s="91" t="n">
        <v>0</v>
      </c>
      <c r="G122" s="91" t="n">
        <v>0</v>
      </c>
      <c r="I122" s="91" t="n">
        <v>0</v>
      </c>
      <c r="K122" s="91" t="n">
        <v>0</v>
      </c>
      <c r="M122" s="91" t="n">
        <v>0</v>
      </c>
      <c r="O122" s="91" t="n">
        <v>0</v>
      </c>
      <c r="P122" s="2"/>
      <c r="Q122" s="91" t="n">
        <v>0</v>
      </c>
      <c r="R122" s="2"/>
      <c r="S122" s="91" t="n">
        <v>0</v>
      </c>
      <c r="T122" s="2"/>
      <c r="U122" s="91" t="n">
        <v>0</v>
      </c>
      <c r="V122" s="2"/>
      <c r="W122" s="91" t="n">
        <v>0</v>
      </c>
      <c r="X122" s="2"/>
      <c r="Y122" s="91" t="n">
        <v>0</v>
      </c>
      <c r="AA122" s="91" t="n">
        <v>0</v>
      </c>
      <c r="AC122" s="91" t="n">
        <v>0</v>
      </c>
      <c r="AD122" s="91"/>
      <c r="AE122" s="91" t="n">
        <v>0</v>
      </c>
      <c r="AG122" s="91" t="n">
        <v>0</v>
      </c>
    </row>
    <row r="123" customFormat="false" ht="12.75" hidden="false" customHeight="false" outlineLevel="0" collapsed="false">
      <c r="A123" s="33" t="s">
        <v>71</v>
      </c>
      <c r="C123" s="91" t="n">
        <v>0</v>
      </c>
      <c r="E123" s="91" t="n">
        <v>0</v>
      </c>
      <c r="G123" s="91" t="n">
        <v>0</v>
      </c>
      <c r="I123" s="91" t="n">
        <v>0</v>
      </c>
      <c r="K123" s="91" t="n">
        <v>0</v>
      </c>
      <c r="M123" s="91" t="n">
        <v>0</v>
      </c>
      <c r="O123" s="91" t="n">
        <v>0</v>
      </c>
      <c r="P123" s="2"/>
      <c r="Q123" s="91" t="n">
        <v>0</v>
      </c>
      <c r="R123" s="2"/>
      <c r="S123" s="91" t="n">
        <v>0</v>
      </c>
      <c r="T123" s="2"/>
      <c r="U123" s="91" t="n">
        <v>0</v>
      </c>
      <c r="V123" s="2"/>
      <c r="W123" s="91" t="n">
        <v>0</v>
      </c>
      <c r="X123" s="2"/>
      <c r="Y123" s="91" t="n">
        <v>0</v>
      </c>
      <c r="AA123" s="91" t="n">
        <v>0</v>
      </c>
      <c r="AC123" s="91" t="n">
        <v>0</v>
      </c>
      <c r="AD123" s="91"/>
      <c r="AE123" s="91" t="n">
        <v>0</v>
      </c>
      <c r="AG123" s="91" t="n">
        <v>0</v>
      </c>
    </row>
    <row r="124" customFormat="false" ht="12.75" hidden="false" customHeight="false" outlineLevel="0" collapsed="false">
      <c r="A124" s="33" t="s">
        <v>72</v>
      </c>
      <c r="C124" s="91" t="n">
        <v>0</v>
      </c>
      <c r="E124" s="91" t="n">
        <v>0</v>
      </c>
      <c r="G124" s="91" t="n">
        <v>0</v>
      </c>
      <c r="I124" s="91" t="n">
        <v>0</v>
      </c>
      <c r="K124" s="91" t="n">
        <v>0</v>
      </c>
      <c r="M124" s="91" t="n">
        <v>0</v>
      </c>
      <c r="O124" s="91" t="n">
        <v>0</v>
      </c>
      <c r="P124" s="2"/>
      <c r="Q124" s="91" t="n">
        <v>0</v>
      </c>
      <c r="R124" s="2"/>
      <c r="S124" s="91" t="n">
        <v>0</v>
      </c>
      <c r="T124" s="2"/>
      <c r="U124" s="91" t="n">
        <v>0</v>
      </c>
      <c r="V124" s="2"/>
      <c r="W124" s="91" t="n">
        <v>0</v>
      </c>
      <c r="X124" s="2"/>
      <c r="Y124" s="91" t="n">
        <v>0</v>
      </c>
      <c r="AA124" s="91" t="n">
        <v>0</v>
      </c>
      <c r="AC124" s="91" t="n">
        <v>0</v>
      </c>
      <c r="AD124" s="91"/>
      <c r="AE124" s="91" t="n">
        <v>0</v>
      </c>
      <c r="AG124" s="91" t="n">
        <v>0</v>
      </c>
    </row>
    <row r="125" customFormat="false" ht="12.75" hidden="false" customHeight="false" outlineLevel="0" collapsed="false">
      <c r="A125" s="33" t="s">
        <v>73</v>
      </c>
      <c r="C125" s="91" t="n">
        <v>0</v>
      </c>
      <c r="E125" s="91" t="n">
        <v>0</v>
      </c>
      <c r="G125" s="91" t="n">
        <v>0</v>
      </c>
      <c r="I125" s="91" t="n">
        <v>0</v>
      </c>
      <c r="K125" s="91" t="n">
        <v>0</v>
      </c>
      <c r="M125" s="91" t="n">
        <v>0</v>
      </c>
      <c r="O125" s="91" t="n">
        <v>0</v>
      </c>
      <c r="P125" s="2"/>
      <c r="Q125" s="91" t="n">
        <v>0</v>
      </c>
      <c r="R125" s="2"/>
      <c r="S125" s="91" t="n">
        <v>0</v>
      </c>
      <c r="T125" s="2"/>
      <c r="U125" s="91" t="n">
        <v>0</v>
      </c>
      <c r="V125" s="2"/>
      <c r="W125" s="91" t="n">
        <v>0</v>
      </c>
      <c r="X125" s="2"/>
      <c r="Y125" s="91" t="n">
        <v>0</v>
      </c>
      <c r="AA125" s="91" t="n">
        <v>0</v>
      </c>
      <c r="AC125" s="91" t="n">
        <v>0</v>
      </c>
      <c r="AD125" s="91"/>
      <c r="AE125" s="91" t="n">
        <v>0</v>
      </c>
      <c r="AG125" s="91" t="n">
        <v>0</v>
      </c>
    </row>
    <row r="126" customFormat="false" ht="12.75" hidden="false" customHeight="false" outlineLevel="0" collapsed="false">
      <c r="A126" s="33" t="s">
        <v>74</v>
      </c>
      <c r="C126" s="92" t="n">
        <v>0</v>
      </c>
      <c r="E126" s="92" t="n">
        <v>0</v>
      </c>
      <c r="G126" s="92" t="n">
        <v>0</v>
      </c>
      <c r="I126" s="92" t="n">
        <v>0</v>
      </c>
      <c r="K126" s="92" t="n">
        <v>0</v>
      </c>
      <c r="M126" s="92" t="n">
        <v>0</v>
      </c>
      <c r="O126" s="92" t="n">
        <v>0</v>
      </c>
      <c r="P126" s="2"/>
      <c r="Q126" s="92" t="n">
        <v>0</v>
      </c>
      <c r="R126" s="2"/>
      <c r="S126" s="92" t="n">
        <v>0</v>
      </c>
      <c r="T126" s="2"/>
      <c r="U126" s="92" t="n">
        <v>0</v>
      </c>
      <c r="V126" s="2"/>
      <c r="W126" s="92" t="n">
        <v>0</v>
      </c>
      <c r="X126" s="2"/>
      <c r="Y126" s="92" t="n">
        <v>0</v>
      </c>
      <c r="AA126" s="92" t="n">
        <v>0</v>
      </c>
      <c r="AC126" s="92" t="n">
        <v>0</v>
      </c>
      <c r="AD126" s="93"/>
      <c r="AE126" s="92" t="n">
        <v>0</v>
      </c>
      <c r="AG126" s="92" t="n">
        <v>0</v>
      </c>
    </row>
    <row r="127" customFormat="false" ht="12.75" hidden="false" customHeight="false" outlineLevel="0" collapsed="false">
      <c r="A127" s="33" t="s">
        <v>75</v>
      </c>
      <c r="C127" s="90" t="n">
        <v>0</v>
      </c>
      <c r="E127" s="90" t="n">
        <v>0</v>
      </c>
      <c r="G127" s="90" t="n">
        <v>0</v>
      </c>
      <c r="I127" s="90" t="n">
        <v>0</v>
      </c>
      <c r="K127" s="90" t="n">
        <v>0</v>
      </c>
      <c r="M127" s="90" t="n">
        <v>0</v>
      </c>
      <c r="O127" s="90" t="n">
        <v>0</v>
      </c>
      <c r="P127" s="2"/>
      <c r="Q127" s="90" t="n">
        <v>0</v>
      </c>
      <c r="R127" s="2"/>
      <c r="S127" s="90" t="n">
        <v>0</v>
      </c>
      <c r="T127" s="2"/>
      <c r="U127" s="90" t="n">
        <v>0</v>
      </c>
      <c r="V127" s="2"/>
      <c r="W127" s="90" t="n">
        <v>0</v>
      </c>
      <c r="X127" s="2"/>
      <c r="Y127" s="90" t="n">
        <v>0</v>
      </c>
      <c r="AA127" s="90" t="n">
        <v>0</v>
      </c>
      <c r="AC127" s="90" t="n">
        <v>0</v>
      </c>
      <c r="AD127" s="91"/>
      <c r="AE127" s="90" t="n">
        <v>0</v>
      </c>
      <c r="AG127" s="90" t="n">
        <v>0</v>
      </c>
    </row>
    <row r="128" customFormat="false" ht="12.75" hidden="false" customHeight="false" outlineLevel="0" collapsed="false">
      <c r="A128" s="33" t="s">
        <v>76</v>
      </c>
      <c r="C128" s="90" t="n">
        <v>0</v>
      </c>
      <c r="E128" s="90" t="n">
        <v>0</v>
      </c>
      <c r="G128" s="90" t="n">
        <v>0</v>
      </c>
      <c r="I128" s="90" t="n">
        <v>0</v>
      </c>
      <c r="K128" s="90" t="n">
        <v>0</v>
      </c>
      <c r="M128" s="90" t="n">
        <v>0</v>
      </c>
      <c r="O128" s="90" t="n">
        <v>0</v>
      </c>
      <c r="P128" s="2"/>
      <c r="Q128" s="90" t="n">
        <v>0</v>
      </c>
      <c r="R128" s="2"/>
      <c r="S128" s="90" t="n">
        <v>0</v>
      </c>
      <c r="T128" s="2"/>
      <c r="U128" s="90" t="n">
        <v>0</v>
      </c>
      <c r="V128" s="2"/>
      <c r="W128" s="90" t="n">
        <v>0</v>
      </c>
      <c r="X128" s="2"/>
      <c r="Y128" s="90" t="n">
        <v>0</v>
      </c>
      <c r="AA128" s="90" t="n">
        <v>0</v>
      </c>
      <c r="AC128" s="90" t="n">
        <v>0</v>
      </c>
      <c r="AD128" s="91"/>
      <c r="AE128" s="90" t="n">
        <v>0</v>
      </c>
      <c r="AG128" s="90" t="n">
        <v>0</v>
      </c>
    </row>
    <row r="129" customFormat="false" ht="13.5" hidden="false" customHeight="false" outlineLevel="0" collapsed="false">
      <c r="R129" s="4"/>
      <c r="T129" s="4"/>
      <c r="V129" s="2"/>
      <c r="X129" s="2"/>
    </row>
    <row r="130" customFormat="false" ht="13.5" hidden="false" customHeight="false" outlineLevel="0" collapsed="false">
      <c r="B130" s="95" t="s">
        <v>77</v>
      </c>
      <c r="C130" s="95"/>
      <c r="Z130" s="95" t="s">
        <v>77</v>
      </c>
      <c r="AA130" s="95"/>
    </row>
    <row r="131" customFormat="false" ht="12.75" hidden="false" customHeight="false" outlineLevel="0" collapsed="false">
      <c r="B131" s="96" t="s">
        <v>78</v>
      </c>
      <c r="C131" s="96"/>
      <c r="Z131" s="96" t="s">
        <v>78</v>
      </c>
      <c r="AA131" s="96"/>
    </row>
    <row r="132" customFormat="false" ht="12.75" hidden="false" customHeight="false" outlineLevel="0" collapsed="false">
      <c r="B132" s="97" t="s">
        <v>79</v>
      </c>
      <c r="C132" s="98" t="n">
        <f aca="false">'[1]Roll-1'!B74+'[1]Roll-2'!B74+'[1]Roll-3'!B74+'[1]Roll-4'!B74+'[1]Roll-5'!B74+'[1]Roll-6'!B74+'[1]Roll-7'!B74+'[1]Roll-8'!B74</f>
        <v>0</v>
      </c>
      <c r="Z132" s="97" t="s">
        <v>79</v>
      </c>
      <c r="AA132" s="98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97" t="s">
        <v>80</v>
      </c>
      <c r="C133" s="98"/>
      <c r="Z133" s="97" t="s">
        <v>80</v>
      </c>
      <c r="AA133" s="98"/>
    </row>
    <row r="134" customFormat="false" ht="13.5" hidden="false" customHeight="false" outlineLevel="0" collapsed="false">
      <c r="B134" s="99" t="s">
        <v>81</v>
      </c>
      <c r="C134" s="100" t="n">
        <v>0</v>
      </c>
      <c r="Z134" s="99" t="s">
        <v>81</v>
      </c>
      <c r="AA134" s="100" t="n">
        <v>0</v>
      </c>
    </row>
  </sheetData>
  <mergeCells count="4">
    <mergeCell ref="B130:C130"/>
    <mergeCell ref="Z130:AA130"/>
    <mergeCell ref="B131:C131"/>
    <mergeCell ref="Z131:AA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2000-08-08T19:21:28Z</dcterms:created>
  <dc:creator>dkenne</dc:creator>
  <dc:description/>
  <dc:language>en-US</dc:language>
  <cp:lastModifiedBy>rrodri2</cp:lastModifiedBy>
  <cp:lastPrinted>2000-08-23T21:50:44Z</cp:lastPrinted>
  <cp:revision>0</cp:revision>
  <dc:subject/>
  <dc:title/>
</cp:coreProperties>
</file>