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 1" sheetId="1" state="visible" r:id="rId3"/>
  </sheets>
  <definedNames>
    <definedName function="false" hidden="false" localSheetId="0" name="_xlnm.Print_Area" vbProcedure="false">'Tab 1'!$A$1:$I$67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<sst xmlns="http://schemas.openxmlformats.org/spreadsheetml/2006/main" count="56" uniqueCount="29">
  <si>
    <t xml:space="preserve">Revised 11/26/01   Keiser</t>
  </si>
  <si>
    <t xml:space="preserve">2002 Plan</t>
  </si>
  <si>
    <t xml:space="preserve">Dave R.</t>
  </si>
  <si>
    <t xml:space="preserve">Revenues</t>
  </si>
  <si>
    <t xml:space="preserve">O&amp;M</t>
  </si>
  <si>
    <t xml:space="preserve">GAAP</t>
  </si>
  <si>
    <t xml:space="preserve">Tax</t>
  </si>
  <si>
    <t xml:space="preserve">DD&amp;A</t>
  </si>
  <si>
    <t xml:space="preserve">Other Taxes</t>
  </si>
  <si>
    <t xml:space="preserve">Operating Income</t>
  </si>
  <si>
    <t xml:space="preserve">Interest Expense</t>
  </si>
  <si>
    <t xml:space="preserve">AFUDC</t>
  </si>
  <si>
    <t xml:space="preserve">Income Before Tax</t>
  </si>
  <si>
    <t xml:space="preserve">Without Phase 6:</t>
  </si>
  <si>
    <t xml:space="preserve">W/ACA</t>
  </si>
  <si>
    <t xml:space="preserve">FTS-2 FP&amp;L</t>
  </si>
  <si>
    <t xml:space="preserve">FTS-2 Other Customers</t>
  </si>
  <si>
    <t xml:space="preserve">With Phase 6:</t>
  </si>
  <si>
    <t xml:space="preserve">Note:  2002 Plan Phase 6 assumes 95% load factor</t>
  </si>
  <si>
    <t xml:space="preserve">Net Income</t>
  </si>
  <si>
    <t xml:space="preserve">Begin of Year Equity</t>
  </si>
  <si>
    <t xml:space="preserve">Begin of Year Capitalization</t>
  </si>
  <si>
    <t xml:space="preserve">End of Year Equity</t>
  </si>
  <si>
    <t xml:space="preserve">End of Year Capitalization</t>
  </si>
  <si>
    <t xml:space="preserve">Average Annual Equity</t>
  </si>
  <si>
    <t xml:space="preserve">Average Annual Capitalization</t>
  </si>
  <si>
    <t xml:space="preserve">Average Annual Return on Equity</t>
  </si>
  <si>
    <t xml:space="preserve">Average Annual Return on Capitalization</t>
  </si>
  <si>
    <t xml:space="preserve">Incremental Phase 6 Net Income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</si>
</sst>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_);\(#,##0\)"/>
    <numFmt numFmtId="166" formatCode="0_);\(0\)"/>
    <numFmt numFmtId="167" formatCode="_(* #,##0_);_(* \(#,##0\);_(* \-_);_(@_)"/>
    <numFmt numFmtId="168" formatCode="\$#,##0.0000"/>
    <numFmt numFmtId="169" formatCode="0.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1.56"/>
    <col collapsed="false" customWidth="true" hidden="false" outlineLevel="0" max="3" min="2" style="1" width="10.41"/>
    <col collapsed="false" customWidth="true" hidden="false" outlineLevel="0" max="4" min="4" style="2" width="11.42"/>
    <col collapsed="false" customWidth="true" hidden="false" outlineLevel="0" max="5" min="5" style="2" width="10.41"/>
    <col collapsed="false" customWidth="true" hidden="false" outlineLevel="0" max="7" min="6" style="2" width="10.85"/>
    <col collapsed="false" customWidth="true" hidden="false" outlineLevel="0" max="9" min="8" style="2" width="11.56"/>
    <col collapsed="false" customWidth="true" hidden="false" outlineLevel="0" max="10" min="10" style="2" width="11.13"/>
    <col collapsed="false" customWidth="true" hidden="false" outlineLevel="0" max="11" min="11" style="2" width="11.56"/>
    <col collapsed="false" customWidth="true" hidden="false" outlineLevel="0" max="16" min="12" style="2" width="11.13"/>
    <col collapsed="false" customWidth="true" hidden="false" outlineLevel="0" max="17" min="17" style="2" width="12.7"/>
    <col collapsed="false" customWidth="false" hidden="false" outlineLevel="0" max="18" min="18" style="2" width="9.14"/>
    <col collapsed="false" customWidth="true" hidden="false" outlineLevel="0" max="19" min="19" style="2" width="10.71"/>
    <col collapsed="false" customWidth="false" hidden="false" outlineLevel="0" max="257" min="20" style="2" width="9.14"/>
  </cols>
  <sheetData>
    <row r="1" customFormat="false" ht="12.75" hidden="false" customHeight="false" outlineLevel="0" collapsed="false">
      <c r="A1" s="1" t="s">
        <v>0</v>
      </c>
      <c r="B1" s="3" t="n">
        <v>2003</v>
      </c>
      <c r="C1" s="3"/>
      <c r="D1" s="3" t="n">
        <f aca="false">1+B1</f>
        <v>2004</v>
      </c>
      <c r="E1" s="3"/>
      <c r="F1" s="3" t="n">
        <f aca="false">1+D1</f>
        <v>2005</v>
      </c>
      <c r="G1" s="3"/>
      <c r="H1" s="3" t="n">
        <f aca="false">1+F1</f>
        <v>2006</v>
      </c>
      <c r="I1" s="3"/>
    </row>
    <row r="2" customFormat="false" ht="12.75" hidden="false" customHeight="false" outlineLevel="0" collapsed="false">
      <c r="B2" s="4" t="s">
        <v>1</v>
      </c>
      <c r="C2" s="4" t="s">
        <v>2</v>
      </c>
      <c r="D2" s="4" t="s">
        <v>1</v>
      </c>
      <c r="E2" s="4" t="s">
        <v>2</v>
      </c>
      <c r="F2" s="4" t="s">
        <v>1</v>
      </c>
      <c r="G2" s="4" t="s">
        <v>2</v>
      </c>
      <c r="H2" s="4" t="s">
        <v>1</v>
      </c>
      <c r="I2" s="4" t="s">
        <v>2</v>
      </c>
    </row>
    <row r="3" customFormat="false" ht="12.75" hidden="false" customHeight="false" outlineLevel="0" collapsed="false">
      <c r="B3" s="5"/>
      <c r="C3" s="5"/>
      <c r="D3" s="5"/>
      <c r="E3" s="5"/>
      <c r="F3" s="5"/>
      <c r="G3" s="5"/>
      <c r="H3" s="5"/>
      <c r="I3" s="6"/>
    </row>
    <row r="4" customFormat="false" ht="12.75" hidden="false" customHeight="false" outlineLevel="0" collapsed="false">
      <c r="A4" s="1" t="s">
        <v>3</v>
      </c>
      <c r="B4" s="7" t="n">
        <v>6300</v>
      </c>
      <c r="C4" s="7"/>
      <c r="D4" s="7" t="n">
        <v>24200</v>
      </c>
      <c r="E4" s="7" t="n">
        <v>20118</v>
      </c>
      <c r="F4" s="7" t="n">
        <f aca="false">-1800+20200</f>
        <v>18400</v>
      </c>
      <c r="G4" s="7" t="n">
        <v>19082</v>
      </c>
      <c r="H4" s="7" t="n">
        <f aca="false">-1800+20100</f>
        <v>18300</v>
      </c>
      <c r="I4" s="7" t="n">
        <v>19082</v>
      </c>
    </row>
    <row r="5" customFormat="false" ht="12.75" hidden="false" customHeight="false" outlineLevel="0" collapsed="false">
      <c r="B5" s="7"/>
      <c r="C5" s="7"/>
      <c r="D5" s="7"/>
      <c r="E5" s="7"/>
      <c r="F5" s="7"/>
      <c r="G5" s="7"/>
      <c r="H5" s="7"/>
      <c r="I5" s="7"/>
    </row>
    <row r="6" customFormat="false" ht="12.75" hidden="false" customHeight="false" outlineLevel="0" collapsed="false">
      <c r="A6" s="1" t="s">
        <v>4</v>
      </c>
      <c r="B6" s="7" t="n">
        <v>700</v>
      </c>
      <c r="C6" s="7"/>
      <c r="D6" s="7" t="n">
        <v>1900</v>
      </c>
      <c r="E6" s="7" t="n">
        <v>1878</v>
      </c>
      <c r="F6" s="7" t="n">
        <v>1900</v>
      </c>
      <c r="G6" s="7" t="n">
        <v>1878</v>
      </c>
      <c r="H6" s="7" t="n">
        <v>1900</v>
      </c>
      <c r="I6" s="7" t="n">
        <v>1878</v>
      </c>
    </row>
    <row r="7" customFormat="false" ht="12.75" hidden="false" customHeight="false" outlineLevel="0" collapsed="false">
      <c r="B7" s="7"/>
      <c r="C7" s="7"/>
      <c r="D7" s="7"/>
      <c r="E7" s="7"/>
      <c r="F7" s="7"/>
      <c r="G7" s="7"/>
      <c r="H7" s="7"/>
      <c r="I7" s="7"/>
    </row>
    <row r="8" customFormat="false" ht="12.75" hidden="false" customHeight="false" outlineLevel="0" collapsed="false">
      <c r="B8" s="5" t="s">
        <v>5</v>
      </c>
      <c r="C8" s="5"/>
      <c r="D8" s="5" t="s">
        <v>5</v>
      </c>
      <c r="E8" s="5" t="s">
        <v>6</v>
      </c>
      <c r="F8" s="5" t="s">
        <v>5</v>
      </c>
      <c r="G8" s="5" t="s">
        <v>6</v>
      </c>
      <c r="H8" s="5" t="s">
        <v>5</v>
      </c>
      <c r="I8" s="5" t="s">
        <v>6</v>
      </c>
    </row>
    <row r="9" customFormat="false" ht="12.75" hidden="false" customHeight="false" outlineLevel="0" collapsed="false">
      <c r="A9" s="1" t="s">
        <v>7</v>
      </c>
      <c r="B9" s="7" t="n">
        <v>500</v>
      </c>
      <c r="C9" s="7"/>
      <c r="D9" s="7" t="n">
        <v>2500</v>
      </c>
      <c r="E9" s="7" t="n">
        <v>9788</v>
      </c>
      <c r="F9" s="7" t="n">
        <v>2400</v>
      </c>
      <c r="G9" s="7" t="n">
        <v>8758</v>
      </c>
      <c r="H9" s="7" t="n">
        <v>2500</v>
      </c>
      <c r="I9" s="7" t="n">
        <v>7934</v>
      </c>
    </row>
    <row r="10" customFormat="false" ht="12.75" hidden="false" customHeight="false" outlineLevel="0" collapsed="false">
      <c r="B10" s="7"/>
      <c r="C10" s="7"/>
      <c r="D10" s="7"/>
      <c r="E10" s="7"/>
      <c r="F10" s="7"/>
      <c r="G10" s="7"/>
      <c r="H10" s="7"/>
      <c r="I10" s="7"/>
    </row>
    <row r="11" customFormat="false" ht="12.75" hidden="false" customHeight="false" outlineLevel="0" collapsed="false">
      <c r="A11" s="1" t="s">
        <v>8</v>
      </c>
      <c r="B11" s="8" t="n">
        <v>400</v>
      </c>
      <c r="C11" s="8"/>
      <c r="D11" s="8" t="n">
        <v>1400</v>
      </c>
      <c r="E11" s="8" t="n">
        <v>2233</v>
      </c>
      <c r="F11" s="8" t="n">
        <v>1400</v>
      </c>
      <c r="G11" s="8" t="n">
        <v>2233</v>
      </c>
      <c r="H11" s="8" t="n">
        <v>1400</v>
      </c>
      <c r="I11" s="8" t="n">
        <v>2233</v>
      </c>
    </row>
    <row r="12" customFormat="false" ht="12.75" hidden="false" customHeight="false" outlineLevel="0" collapsed="false">
      <c r="B12" s="7"/>
      <c r="C12" s="7"/>
      <c r="D12" s="7"/>
      <c r="E12" s="7"/>
      <c r="F12" s="7"/>
      <c r="G12" s="7"/>
      <c r="H12" s="7"/>
      <c r="I12" s="7"/>
    </row>
    <row r="13" customFormat="false" ht="12.75" hidden="false" customHeight="false" outlineLevel="0" collapsed="false">
      <c r="A13" s="9" t="s">
        <v>9</v>
      </c>
      <c r="B13" s="10" t="n">
        <f aca="false">+B4-B6-B9-B11</f>
        <v>4700</v>
      </c>
      <c r="C13" s="10"/>
      <c r="D13" s="10" t="n">
        <f aca="false">+D4-D6-D9-D11</f>
        <v>18400</v>
      </c>
      <c r="E13" s="10" t="n">
        <f aca="false">+E4-E6-E9-E11</f>
        <v>6219</v>
      </c>
      <c r="F13" s="10" t="n">
        <f aca="false">+F4-F6-F9-F11</f>
        <v>12700</v>
      </c>
      <c r="G13" s="10" t="n">
        <f aca="false">+G4-G6-G9-G11</f>
        <v>6213</v>
      </c>
      <c r="H13" s="10" t="n">
        <f aca="false">+H4-H6-H9-H11</f>
        <v>12500</v>
      </c>
      <c r="I13" s="10" t="n">
        <f aca="false">+I4-I6-I9-I11</f>
        <v>7037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2.75" hidden="false" customHeight="false" outlineLevel="0" collapsed="false">
      <c r="A14" s="9"/>
      <c r="B14" s="10"/>
      <c r="C14" s="10"/>
      <c r="D14" s="10"/>
      <c r="E14" s="10"/>
      <c r="F14" s="10"/>
      <c r="G14" s="10"/>
      <c r="H14" s="10"/>
      <c r="I14" s="10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</row>
    <row r="15" customFormat="false" ht="12.75" hidden="false" customHeight="false" outlineLevel="0" collapsed="false">
      <c r="B15" s="7"/>
      <c r="C15" s="7"/>
      <c r="D15" s="7"/>
      <c r="E15" s="7"/>
      <c r="F15" s="7"/>
      <c r="G15" s="7"/>
      <c r="H15" s="7"/>
      <c r="I15" s="7"/>
    </row>
    <row r="16" customFormat="false" ht="12.75" hidden="false" customHeight="false" outlineLevel="0" collapsed="false">
      <c r="A16" s="1" t="s">
        <v>10</v>
      </c>
      <c r="B16" s="7" t="n">
        <v>4400</v>
      </c>
      <c r="C16" s="7"/>
      <c r="D16" s="7" t="n">
        <v>6900</v>
      </c>
      <c r="E16" s="7" t="n">
        <v>0</v>
      </c>
      <c r="F16" s="7" t="n">
        <v>6900</v>
      </c>
      <c r="G16" s="7" t="n">
        <v>0</v>
      </c>
      <c r="H16" s="7" t="n">
        <v>5900</v>
      </c>
      <c r="I16" s="7" t="n">
        <v>0</v>
      </c>
    </row>
    <row r="17" customFormat="false" ht="15" hidden="false" customHeight="false" outlineLevel="0" collapsed="false">
      <c r="A17" s="1" t="s">
        <v>11</v>
      </c>
      <c r="B17" s="8" t="n">
        <v>-7700</v>
      </c>
      <c r="C17" s="8"/>
      <c r="D17" s="8" t="n">
        <v>0</v>
      </c>
      <c r="E17" s="8" t="n">
        <v>0</v>
      </c>
      <c r="F17" s="8" t="n">
        <v>0</v>
      </c>
      <c r="G17" s="8" t="n">
        <v>0</v>
      </c>
      <c r="H17" s="8" t="n">
        <v>0</v>
      </c>
      <c r="I17" s="8" t="n">
        <v>0</v>
      </c>
    </row>
    <row r="18" customFormat="false" ht="12.75" hidden="false" customHeight="false" outlineLevel="0" collapsed="false">
      <c r="B18" s="7"/>
      <c r="C18" s="7"/>
      <c r="D18" s="7"/>
      <c r="E18" s="7"/>
      <c r="F18" s="7"/>
      <c r="G18" s="7"/>
      <c r="H18" s="7"/>
      <c r="I18" s="7"/>
    </row>
    <row r="19" customFormat="false" ht="12.75" hidden="false" customHeight="false" outlineLevel="0" collapsed="false">
      <c r="A19" s="1" t="s">
        <v>12</v>
      </c>
      <c r="B19" s="7" t="n">
        <f aca="false">+B13-B16-B17</f>
        <v>8000</v>
      </c>
      <c r="C19" s="7"/>
      <c r="D19" s="7" t="n">
        <f aca="false">+D13-D16-D17</f>
        <v>11500</v>
      </c>
      <c r="E19" s="7" t="n">
        <f aca="false">+E13-E16-E17</f>
        <v>6219</v>
      </c>
      <c r="F19" s="7" t="n">
        <f aca="false">+F13-F16-F17</f>
        <v>5800</v>
      </c>
      <c r="G19" s="7" t="n">
        <f aca="false">+G13-G16-G17</f>
        <v>6213</v>
      </c>
      <c r="H19" s="7" t="n">
        <f aca="false">+H13-H16-H17</f>
        <v>6600</v>
      </c>
      <c r="I19" s="7" t="n">
        <f aca="false">+I13-I16-I17</f>
        <v>7037</v>
      </c>
    </row>
    <row r="20" customFormat="false" ht="12.75" hidden="false" customHeight="false" outlineLevel="0" collapsed="false">
      <c r="B20" s="7"/>
      <c r="C20" s="7"/>
      <c r="D20" s="7"/>
      <c r="E20" s="7"/>
      <c r="F20" s="7"/>
      <c r="G20" s="7"/>
      <c r="H20" s="7"/>
      <c r="I20" s="7"/>
    </row>
    <row r="21" customFormat="false" ht="12.75" hidden="false" customHeight="false" outlineLevel="0" collapsed="false">
      <c r="A21" s="1" t="s">
        <v>13</v>
      </c>
      <c r="B21" s="12" t="s">
        <v>14</v>
      </c>
      <c r="C21" s="13"/>
      <c r="D21" s="12" t="s">
        <v>14</v>
      </c>
      <c r="E21" s="13"/>
      <c r="F21" s="12" t="s">
        <v>14</v>
      </c>
      <c r="G21" s="13"/>
      <c r="H21" s="12" t="s">
        <v>14</v>
      </c>
      <c r="I21" s="13"/>
    </row>
    <row r="22" customFormat="false" ht="12.75" hidden="false" customHeight="false" outlineLevel="0" collapsed="false">
      <c r="A22" s="1" t="s">
        <v>15</v>
      </c>
      <c r="B22" s="13" t="n">
        <f aca="false">0.0163+0.7318</f>
        <v>0.7481</v>
      </c>
      <c r="C22" s="13"/>
      <c r="D22" s="13" t="n">
        <f aca="false">0.0163+0.7318</f>
        <v>0.7481</v>
      </c>
      <c r="E22" s="13" t="n">
        <v>0.746</v>
      </c>
      <c r="F22" s="13" t="n">
        <f aca="false">0.0163+0.7058</f>
        <v>0.7221</v>
      </c>
      <c r="G22" s="13" t="n">
        <v>0.7588</v>
      </c>
      <c r="H22" s="13" t="n">
        <f aca="false">0.0163+0.7058</f>
        <v>0.7221</v>
      </c>
      <c r="I22" s="13" t="n">
        <v>0.7588</v>
      </c>
    </row>
    <row r="23" customFormat="false" ht="12.75" hidden="false" customHeight="false" outlineLevel="0" collapsed="false">
      <c r="A23" s="1" t="s">
        <v>16</v>
      </c>
      <c r="B23" s="13" t="n">
        <f aca="false">0.0163+0.7394</f>
        <v>0.7557</v>
      </c>
      <c r="C23" s="13"/>
      <c r="D23" s="13" t="n">
        <f aca="false">0.0163+0.7618</f>
        <v>0.7781</v>
      </c>
      <c r="E23" s="13" t="n">
        <v>0.7588</v>
      </c>
      <c r="F23" s="13" t="n">
        <f aca="false">0.0163+0.7058</f>
        <v>0.7221</v>
      </c>
      <c r="G23" s="13" t="n">
        <v>0.7588</v>
      </c>
      <c r="H23" s="13" t="n">
        <f aca="false">0.0163+0.7058</f>
        <v>0.7221</v>
      </c>
      <c r="I23" s="13" t="n">
        <v>0.7588</v>
      </c>
    </row>
    <row r="24" customFormat="false" ht="12.75" hidden="false" customHeight="false" outlineLevel="0" collapsed="false">
      <c r="B24" s="13"/>
      <c r="C24" s="13"/>
      <c r="D24" s="13"/>
      <c r="E24" s="13"/>
      <c r="F24" s="13"/>
      <c r="G24" s="13"/>
      <c r="H24" s="13"/>
      <c r="I24" s="13"/>
    </row>
    <row r="25" customFormat="false" ht="12.75" hidden="false" customHeight="false" outlineLevel="0" collapsed="false">
      <c r="A25" s="1" t="s">
        <v>17</v>
      </c>
      <c r="B25" s="13"/>
      <c r="C25" s="13"/>
      <c r="D25" s="13"/>
      <c r="E25" s="13"/>
      <c r="F25" s="13"/>
      <c r="G25" s="13"/>
      <c r="H25" s="13"/>
      <c r="I25" s="13"/>
    </row>
    <row r="26" customFormat="false" ht="12.75" hidden="false" customHeight="false" outlineLevel="0" collapsed="false">
      <c r="A26" s="1" t="s">
        <v>15</v>
      </c>
      <c r="B26" s="13" t="n">
        <f aca="false">0.0163+0.7318</f>
        <v>0.7481</v>
      </c>
      <c r="C26" s="13"/>
      <c r="D26" s="13" t="n">
        <f aca="false">0.0163+0.7318</f>
        <v>0.7481</v>
      </c>
      <c r="E26" s="13" t="n">
        <v>0.746</v>
      </c>
      <c r="F26" s="13" t="n">
        <f aca="false">0.0163+0.6958</f>
        <v>0.7121</v>
      </c>
      <c r="G26" s="13" t="n">
        <v>0.7471</v>
      </c>
      <c r="H26" s="13" t="n">
        <f aca="false">0.0163+0.6958</f>
        <v>0.7121</v>
      </c>
      <c r="I26" s="13" t="n">
        <v>0.7471</v>
      </c>
    </row>
    <row r="27" customFormat="false" ht="12.75" hidden="false" customHeight="false" outlineLevel="0" collapsed="false">
      <c r="A27" s="1" t="s">
        <v>16</v>
      </c>
      <c r="B27" s="13" t="n">
        <f aca="false">0.0163+0.7394</f>
        <v>0.7557</v>
      </c>
      <c r="C27" s="13"/>
      <c r="D27" s="13" t="n">
        <f aca="false">0.0163+0.7618</f>
        <v>0.7781</v>
      </c>
      <c r="E27" s="13" t="n">
        <v>0.7471</v>
      </c>
      <c r="F27" s="13" t="n">
        <f aca="false">0.0163+0.6958</f>
        <v>0.7121</v>
      </c>
      <c r="G27" s="13" t="n">
        <v>0.7471</v>
      </c>
      <c r="H27" s="13" t="n">
        <f aca="false">0.0163+0.6958</f>
        <v>0.7121</v>
      </c>
      <c r="I27" s="13" t="n">
        <v>0.7471</v>
      </c>
    </row>
    <row r="28" customFormat="false" ht="12.75" hidden="false" customHeight="false" outlineLevel="0" collapsed="false">
      <c r="B28" s="13"/>
      <c r="C28" s="13"/>
      <c r="D28" s="13"/>
      <c r="E28" s="13"/>
      <c r="F28" s="13"/>
      <c r="G28" s="13"/>
      <c r="H28" s="13"/>
      <c r="I28" s="13"/>
    </row>
    <row r="29" customFormat="false" ht="12.75" hidden="false" customHeight="false" outlineLevel="0" collapsed="false">
      <c r="B29" s="7"/>
      <c r="C29" s="7"/>
      <c r="D29" s="7"/>
      <c r="E29" s="7"/>
      <c r="F29" s="7"/>
      <c r="G29" s="7"/>
      <c r="H29" s="7"/>
      <c r="I29" s="7"/>
    </row>
    <row r="30" customFormat="false" ht="12.75" hidden="false" customHeight="false" outlineLevel="0" collapsed="false">
      <c r="A30" s="9" t="s">
        <v>18</v>
      </c>
      <c r="B30" s="7"/>
      <c r="C30" s="7"/>
      <c r="D30" s="7"/>
      <c r="E30" s="7"/>
      <c r="F30" s="7"/>
      <c r="G30" s="7"/>
      <c r="H30" s="7"/>
      <c r="I30" s="7"/>
    </row>
    <row r="31" customFormat="false" ht="12.75" hidden="false" customHeight="false" outlineLevel="0" collapsed="false">
      <c r="B31" s="7"/>
      <c r="C31" s="7"/>
      <c r="D31" s="7"/>
      <c r="E31" s="7"/>
      <c r="F31" s="7"/>
      <c r="G31" s="7"/>
      <c r="H31" s="7"/>
      <c r="I31" s="7"/>
    </row>
    <row r="32" customFormat="false" ht="12.75" hidden="false" customHeight="false" outlineLevel="0" collapsed="false">
      <c r="A32" s="9" t="s">
        <v>13</v>
      </c>
      <c r="B32" s="7"/>
      <c r="C32" s="7"/>
      <c r="D32" s="7"/>
      <c r="E32" s="7"/>
      <c r="F32" s="7"/>
      <c r="G32" s="7"/>
      <c r="H32" s="7"/>
      <c r="I32" s="7"/>
    </row>
    <row r="33" customFormat="false" ht="12.75" hidden="false" customHeight="false" outlineLevel="0" collapsed="false">
      <c r="A33" s="1" t="s">
        <v>19</v>
      </c>
      <c r="B33" s="7" t="n">
        <v>77626</v>
      </c>
      <c r="C33" s="7"/>
      <c r="D33" s="6" t="n">
        <v>81142</v>
      </c>
      <c r="E33" s="6"/>
      <c r="F33" s="6" t="n">
        <v>79491</v>
      </c>
      <c r="G33" s="6"/>
      <c r="H33" s="6" t="n">
        <v>86375</v>
      </c>
      <c r="I33" s="7"/>
    </row>
    <row r="34" customFormat="false" ht="12.75" hidden="false" customHeight="false" outlineLevel="0" collapsed="false">
      <c r="B34" s="7"/>
      <c r="C34" s="7"/>
      <c r="D34" s="6"/>
      <c r="E34" s="6"/>
      <c r="F34" s="6"/>
      <c r="G34" s="6"/>
      <c r="H34" s="6"/>
      <c r="I34" s="7"/>
    </row>
    <row r="35" customFormat="false" ht="12.75" hidden="false" customHeight="true" outlineLevel="0" collapsed="false">
      <c r="A35" s="1" t="s">
        <v>20</v>
      </c>
      <c r="B35" s="7" t="n">
        <v>838744</v>
      </c>
      <c r="C35" s="7"/>
      <c r="D35" s="6" t="n">
        <f aca="false">+B38</f>
        <v>916349</v>
      </c>
      <c r="E35" s="6"/>
      <c r="F35" s="6" t="n">
        <f aca="false">+D38</f>
        <v>997709</v>
      </c>
      <c r="G35" s="6"/>
      <c r="H35" s="6" t="n">
        <f aca="false">+F38</f>
        <v>1078609</v>
      </c>
      <c r="I35" s="6"/>
    </row>
    <row r="36" customFormat="false" ht="12.75" hidden="false" customHeight="false" outlineLevel="0" collapsed="false">
      <c r="A36" s="1" t="s">
        <v>21</v>
      </c>
      <c r="B36" s="7" t="n">
        <v>2431494</v>
      </c>
      <c r="C36" s="7"/>
      <c r="D36" s="6" t="n">
        <f aca="false">+B39</f>
        <v>2421349</v>
      </c>
      <c r="E36" s="6"/>
      <c r="F36" s="6" t="n">
        <f aca="false">+D39</f>
        <v>2228959</v>
      </c>
      <c r="G36" s="6"/>
      <c r="H36" s="6" t="n">
        <f aca="false">+F39</f>
        <v>2253609</v>
      </c>
      <c r="I36" s="6"/>
    </row>
    <row r="37" customFormat="false" ht="12.75" hidden="false" customHeight="false" outlineLevel="0" collapsed="false">
      <c r="B37" s="7"/>
      <c r="C37" s="7"/>
      <c r="D37" s="6"/>
      <c r="E37" s="6"/>
      <c r="F37" s="6"/>
      <c r="G37" s="6"/>
      <c r="H37" s="6"/>
      <c r="I37" s="6"/>
    </row>
    <row r="38" customFormat="false" ht="12.75" hidden="false" customHeight="false" outlineLevel="0" collapsed="false">
      <c r="A38" s="1" t="s">
        <v>22</v>
      </c>
      <c r="B38" s="7" t="n">
        <v>916349</v>
      </c>
      <c r="C38" s="7"/>
      <c r="D38" s="6" t="n">
        <v>997709</v>
      </c>
      <c r="E38" s="6"/>
      <c r="F38" s="6" t="n">
        <v>1078609</v>
      </c>
      <c r="G38" s="6"/>
      <c r="H38" s="6" t="n">
        <v>1166396</v>
      </c>
      <c r="I38" s="6"/>
    </row>
    <row r="39" customFormat="false" ht="12.75" hidden="false" customHeight="false" outlineLevel="0" collapsed="false">
      <c r="A39" s="1" t="s">
        <v>23</v>
      </c>
      <c r="B39" s="7" t="n">
        <v>2421349</v>
      </c>
      <c r="C39" s="7"/>
      <c r="D39" s="6" t="n">
        <v>2228959</v>
      </c>
      <c r="E39" s="6"/>
      <c r="F39" s="6" t="n">
        <v>2253609</v>
      </c>
      <c r="G39" s="6"/>
      <c r="H39" s="6" t="n">
        <v>2183396</v>
      </c>
      <c r="I39" s="6"/>
    </row>
    <row r="40" customFormat="false" ht="12.75" hidden="false" customHeight="false" outlineLevel="0" collapsed="false">
      <c r="B40" s="7"/>
      <c r="C40" s="7"/>
      <c r="D40" s="6"/>
      <c r="E40" s="6"/>
      <c r="F40" s="6"/>
      <c r="G40" s="6"/>
      <c r="H40" s="6"/>
      <c r="I40" s="6"/>
    </row>
    <row r="41" customFormat="false" ht="12.75" hidden="false" customHeight="false" outlineLevel="0" collapsed="false">
      <c r="A41" s="1" t="s">
        <v>24</v>
      </c>
      <c r="B41" s="7" t="n">
        <f aca="false">+(B35+B38)/2</f>
        <v>877546.5</v>
      </c>
      <c r="C41" s="7"/>
      <c r="D41" s="7" t="n">
        <f aca="false">+(D35+D38)/2</f>
        <v>957029</v>
      </c>
      <c r="E41" s="6"/>
      <c r="F41" s="7" t="n">
        <f aca="false">+(F35+F38)/2</f>
        <v>1038159</v>
      </c>
      <c r="G41" s="6"/>
      <c r="H41" s="7" t="n">
        <f aca="false">+(H35+H38)/2</f>
        <v>1122502.5</v>
      </c>
      <c r="I41" s="6"/>
    </row>
    <row r="42" customFormat="false" ht="12.75" hidden="false" customHeight="false" outlineLevel="0" collapsed="false">
      <c r="A42" s="1" t="s">
        <v>25</v>
      </c>
      <c r="B42" s="7" t="n">
        <f aca="false">+(B36+B39)/2</f>
        <v>2426421.5</v>
      </c>
      <c r="C42" s="7"/>
      <c r="D42" s="7" t="n">
        <f aca="false">+(D36+D39)/2</f>
        <v>2325154</v>
      </c>
      <c r="E42" s="6"/>
      <c r="F42" s="7" t="n">
        <f aca="false">+(F36+F39)/2</f>
        <v>2241284</v>
      </c>
      <c r="G42" s="6"/>
      <c r="H42" s="7" t="n">
        <f aca="false">+(H36+H39)/2</f>
        <v>2218502.5</v>
      </c>
      <c r="I42" s="6"/>
    </row>
    <row r="43" customFormat="false" ht="12.75" hidden="false" customHeight="false" outlineLevel="0" collapsed="false">
      <c r="B43" s="7"/>
      <c r="C43" s="7"/>
      <c r="D43" s="6"/>
      <c r="E43" s="6"/>
      <c r="F43" s="6"/>
      <c r="G43" s="6"/>
      <c r="H43" s="6"/>
      <c r="I43" s="7"/>
    </row>
    <row r="44" customFormat="false" ht="12.75" hidden="false" customHeight="false" outlineLevel="0" collapsed="false">
      <c r="A44" s="9" t="s">
        <v>26</v>
      </c>
      <c r="B44" s="14" t="n">
        <f aca="false">+B33/B41</f>
        <v>0.0884579905452304</v>
      </c>
      <c r="C44" s="10"/>
      <c r="D44" s="14" t="n">
        <f aca="false">+D33/D41</f>
        <v>0.0847853095360747</v>
      </c>
      <c r="E44" s="15"/>
      <c r="F44" s="14" t="n">
        <f aca="false">+F33/F41</f>
        <v>0.0765691960480042</v>
      </c>
      <c r="G44" s="15"/>
      <c r="H44" s="14" t="n">
        <f aca="false">+H33/H41</f>
        <v>0.0769486036779428</v>
      </c>
      <c r="I44" s="10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</row>
    <row r="45" customFormat="false" ht="12.75" hidden="false" customHeight="false" outlineLevel="0" collapsed="false">
      <c r="A45" s="9" t="s">
        <v>27</v>
      </c>
      <c r="B45" s="14" t="n">
        <f aca="false">+B33/B39</f>
        <v>0.0320589886051123</v>
      </c>
      <c r="C45" s="10"/>
      <c r="D45" s="14" t="n">
        <f aca="false">+D33/D39</f>
        <v>0.0364035408457491</v>
      </c>
      <c r="E45" s="15"/>
      <c r="F45" s="14" t="n">
        <f aca="false">+F33/F39</f>
        <v>0.0352727558329772</v>
      </c>
      <c r="G45" s="15"/>
      <c r="H45" s="14" t="n">
        <f aca="false">+H33/H39</f>
        <v>0.0395599332416108</v>
      </c>
      <c r="I45" s="10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</row>
    <row r="46" customFormat="false" ht="12.75" hidden="false" customHeight="false" outlineLevel="0" collapsed="false">
      <c r="B46" s="7"/>
      <c r="C46" s="7"/>
      <c r="D46" s="7"/>
      <c r="E46" s="7"/>
      <c r="F46" s="7"/>
      <c r="G46" s="7"/>
      <c r="H46" s="7"/>
      <c r="I46" s="7"/>
    </row>
    <row r="47" customFormat="false" ht="12.75" hidden="false" customHeight="false" outlineLevel="0" collapsed="false">
      <c r="B47" s="7"/>
      <c r="C47" s="7"/>
      <c r="D47" s="7"/>
      <c r="E47" s="7"/>
      <c r="F47" s="7"/>
      <c r="G47" s="7"/>
      <c r="H47" s="7"/>
      <c r="I47" s="7"/>
    </row>
    <row r="48" customFormat="false" ht="12.75" hidden="false" customHeight="false" outlineLevel="0" collapsed="false">
      <c r="A48" s="9" t="s">
        <v>17</v>
      </c>
      <c r="B48" s="7"/>
      <c r="C48" s="7"/>
      <c r="D48" s="6"/>
      <c r="E48" s="6"/>
      <c r="F48" s="6"/>
      <c r="G48" s="6"/>
      <c r="H48" s="6"/>
      <c r="I48" s="6"/>
    </row>
    <row r="49" customFormat="false" ht="12.75" hidden="false" customHeight="false" outlineLevel="0" collapsed="false">
      <c r="A49" s="1" t="s">
        <v>19</v>
      </c>
      <c r="B49" s="7" t="n">
        <v>82607</v>
      </c>
      <c r="C49" s="7"/>
      <c r="D49" s="6" t="n">
        <v>88284</v>
      </c>
      <c r="E49" s="6"/>
      <c r="F49" s="6" t="n">
        <v>83002</v>
      </c>
      <c r="G49" s="6"/>
      <c r="H49" s="6" t="n">
        <v>90421</v>
      </c>
      <c r="I49" s="6"/>
    </row>
    <row r="50" customFormat="false" ht="12.75" hidden="false" customHeight="false" outlineLevel="0" collapsed="false">
      <c r="B50" s="7"/>
      <c r="C50" s="7"/>
      <c r="D50" s="6"/>
      <c r="E50" s="6"/>
      <c r="F50" s="6"/>
      <c r="G50" s="6"/>
      <c r="H50" s="6"/>
      <c r="I50" s="6"/>
    </row>
    <row r="51" customFormat="false" ht="12.75" hidden="false" customHeight="true" outlineLevel="0" collapsed="false">
      <c r="A51" s="1" t="s">
        <v>20</v>
      </c>
      <c r="B51" s="7" t="n">
        <v>838721</v>
      </c>
      <c r="C51" s="7"/>
      <c r="D51" s="6" t="n">
        <f aca="false">+B54</f>
        <v>921309</v>
      </c>
      <c r="E51" s="6"/>
      <c r="F51" s="6" t="n">
        <f aca="false">+D54</f>
        <v>1009810</v>
      </c>
      <c r="G51" s="6"/>
      <c r="H51" s="6" t="n">
        <f aca="false">+F54</f>
        <v>1094221</v>
      </c>
      <c r="I51" s="6"/>
    </row>
    <row r="52" customFormat="false" ht="12.75" hidden="false" customHeight="false" outlineLevel="0" collapsed="false">
      <c r="A52" s="1" t="s">
        <v>21</v>
      </c>
      <c r="B52" s="7" t="n">
        <v>2431471</v>
      </c>
      <c r="C52" s="7"/>
      <c r="D52" s="6" t="n">
        <f aca="false">+B55</f>
        <v>2488309</v>
      </c>
      <c r="E52" s="6"/>
      <c r="F52" s="6" t="n">
        <f aca="false">+D55</f>
        <v>2341060</v>
      </c>
      <c r="G52" s="6"/>
      <c r="H52" s="6" t="n">
        <f aca="false">+F55</f>
        <v>2355221</v>
      </c>
      <c r="I52" s="6"/>
    </row>
    <row r="53" customFormat="false" ht="12.75" hidden="false" customHeight="false" outlineLevel="0" collapsed="false">
      <c r="B53" s="7"/>
      <c r="C53" s="7"/>
      <c r="D53" s="6"/>
      <c r="E53" s="6"/>
      <c r="F53" s="6"/>
      <c r="G53" s="6"/>
      <c r="H53" s="6"/>
      <c r="I53" s="6"/>
    </row>
    <row r="54" customFormat="false" ht="12.75" hidden="false" customHeight="false" outlineLevel="0" collapsed="false">
      <c r="A54" s="1" t="s">
        <v>22</v>
      </c>
      <c r="B54" s="7" t="n">
        <v>921309</v>
      </c>
      <c r="C54" s="7"/>
      <c r="D54" s="6" t="n">
        <v>1009810</v>
      </c>
      <c r="E54" s="6"/>
      <c r="F54" s="6" t="n">
        <v>1094221</v>
      </c>
      <c r="G54" s="6"/>
      <c r="H54" s="6" t="n">
        <v>1186054</v>
      </c>
      <c r="I54" s="6"/>
    </row>
    <row r="55" customFormat="false" ht="12.75" hidden="false" customHeight="false" outlineLevel="0" collapsed="false">
      <c r="A55" s="1" t="s">
        <v>23</v>
      </c>
      <c r="B55" s="7" t="n">
        <v>2488309</v>
      </c>
      <c r="C55" s="7"/>
      <c r="D55" s="6" t="n">
        <v>2341060</v>
      </c>
      <c r="E55" s="6"/>
      <c r="F55" s="6" t="n">
        <v>2355221</v>
      </c>
      <c r="G55" s="6"/>
      <c r="H55" s="6" t="n">
        <v>2283054</v>
      </c>
      <c r="I55" s="6"/>
    </row>
    <row r="56" customFormat="false" ht="12.75" hidden="false" customHeight="false" outlineLevel="0" collapsed="false">
      <c r="B56" s="7"/>
      <c r="C56" s="7"/>
      <c r="D56" s="6"/>
      <c r="E56" s="6"/>
      <c r="F56" s="6"/>
      <c r="G56" s="6"/>
      <c r="H56" s="6"/>
      <c r="I56" s="6"/>
    </row>
    <row r="57" customFormat="false" ht="12.75" hidden="false" customHeight="false" outlineLevel="0" collapsed="false">
      <c r="A57" s="1" t="s">
        <v>24</v>
      </c>
      <c r="B57" s="7" t="n">
        <f aca="false">+(B51+B54)/2</f>
        <v>880015</v>
      </c>
      <c r="C57" s="7"/>
      <c r="D57" s="7" t="n">
        <f aca="false">+(D51+D54)/2</f>
        <v>965559.5</v>
      </c>
      <c r="E57" s="6"/>
      <c r="F57" s="7" t="n">
        <f aca="false">+(F51+F54)/2</f>
        <v>1052015.5</v>
      </c>
      <c r="G57" s="6"/>
      <c r="H57" s="7" t="n">
        <f aca="false">+(H51+H54)/2</f>
        <v>1140137.5</v>
      </c>
      <c r="I57" s="6"/>
    </row>
    <row r="58" customFormat="false" ht="12.75" hidden="false" customHeight="false" outlineLevel="0" collapsed="false">
      <c r="A58" s="1" t="s">
        <v>25</v>
      </c>
      <c r="B58" s="7" t="n">
        <f aca="false">+(B52+B55)/2</f>
        <v>2459890</v>
      </c>
      <c r="C58" s="7"/>
      <c r="D58" s="7" t="n">
        <f aca="false">+(D52+D55)/2</f>
        <v>2414684.5</v>
      </c>
      <c r="E58" s="6"/>
      <c r="F58" s="7" t="n">
        <f aca="false">+(F52+F55)/2</f>
        <v>2348140.5</v>
      </c>
      <c r="G58" s="6"/>
      <c r="H58" s="7" t="n">
        <f aca="false">+(H52+H55)/2</f>
        <v>2319137.5</v>
      </c>
      <c r="I58" s="6"/>
    </row>
    <row r="59" customFormat="false" ht="12.75" hidden="false" customHeight="false" outlineLevel="0" collapsed="false">
      <c r="B59" s="7"/>
      <c r="C59" s="7"/>
      <c r="D59" s="6"/>
      <c r="E59" s="6"/>
      <c r="F59" s="6"/>
      <c r="G59" s="6"/>
      <c r="H59" s="6"/>
      <c r="I59" s="6"/>
    </row>
    <row r="60" customFormat="false" ht="12.75" hidden="false" customHeight="false" outlineLevel="0" collapsed="false">
      <c r="A60" s="9" t="s">
        <v>26</v>
      </c>
      <c r="B60" s="14" t="n">
        <f aca="false">+B49/B57</f>
        <v>0.0938699908524287</v>
      </c>
      <c r="C60" s="10"/>
      <c r="D60" s="14" t="n">
        <f aca="false">+D49/D57</f>
        <v>0.0914329981735978</v>
      </c>
      <c r="E60" s="15"/>
      <c r="F60" s="14" t="n">
        <f aca="false">+F49/F57</f>
        <v>0.0788980770720583</v>
      </c>
      <c r="G60" s="15"/>
      <c r="H60" s="14" t="n">
        <f aca="false">+H49/H57</f>
        <v>0.0793071011171898</v>
      </c>
      <c r="I60" s="15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1"/>
      <c r="IQ60" s="11"/>
      <c r="IR60" s="11"/>
      <c r="IS60" s="11"/>
      <c r="IT60" s="11"/>
      <c r="IU60" s="11"/>
      <c r="IV60" s="11"/>
      <c r="IW60" s="11"/>
    </row>
    <row r="61" customFormat="false" ht="12.75" hidden="false" customHeight="false" outlineLevel="0" collapsed="false">
      <c r="A61" s="9" t="s">
        <v>27</v>
      </c>
      <c r="B61" s="14" t="n">
        <f aca="false">+B49/B55</f>
        <v>0.0331980473486211</v>
      </c>
      <c r="C61" s="10"/>
      <c r="D61" s="14" t="n">
        <f aca="false">+D49/D55</f>
        <v>0.037711122312115</v>
      </c>
      <c r="E61" s="15"/>
      <c r="F61" s="14" t="n">
        <f aca="false">+F49/F55</f>
        <v>0.0352417034325017</v>
      </c>
      <c r="G61" s="15"/>
      <c r="H61" s="14" t="n">
        <f aca="false">+H49/H55</f>
        <v>0.0396052830988667</v>
      </c>
      <c r="I61" s="15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1"/>
      <c r="IQ61" s="11"/>
      <c r="IR61" s="11"/>
      <c r="IS61" s="11"/>
      <c r="IT61" s="11"/>
      <c r="IU61" s="11"/>
      <c r="IV61" s="11"/>
      <c r="IW61" s="11"/>
    </row>
    <row r="62" customFormat="false" ht="12.75" hidden="false" customHeight="false" outlineLevel="0" collapsed="false">
      <c r="B62" s="7"/>
      <c r="C62" s="7"/>
      <c r="D62" s="6"/>
      <c r="E62" s="6"/>
      <c r="F62" s="6"/>
      <c r="G62" s="6"/>
      <c r="H62" s="6"/>
      <c r="I62" s="6"/>
    </row>
    <row r="63" customFormat="false" ht="12.75" hidden="false" customHeight="false" outlineLevel="0" collapsed="false">
      <c r="A63" s="1" t="s">
        <v>28</v>
      </c>
      <c r="B63" s="7" t="n">
        <f aca="false">+B49-B33</f>
        <v>4981</v>
      </c>
      <c r="C63" s="7"/>
      <c r="D63" s="7" t="n">
        <f aca="false">+D49-D33</f>
        <v>7142</v>
      </c>
      <c r="E63" s="6"/>
      <c r="F63" s="7" t="n">
        <f aca="false">+F49-F33</f>
        <v>3511</v>
      </c>
      <c r="G63" s="6"/>
      <c r="H63" s="7" t="n">
        <f aca="false">+H49-H33</f>
        <v>4046</v>
      </c>
      <c r="I63" s="6"/>
    </row>
    <row r="64" customFormat="false" ht="12.75" hidden="false" customHeight="false" outlineLevel="0" collapsed="false">
      <c r="B64" s="7"/>
      <c r="C64" s="7"/>
      <c r="D64" s="6"/>
      <c r="E64" s="6"/>
      <c r="F64" s="6"/>
      <c r="G64" s="6"/>
      <c r="H64" s="6"/>
      <c r="I64" s="6"/>
    </row>
    <row r="65" customFormat="false" ht="12.75" hidden="false" customHeight="false" outlineLevel="0" collapsed="false">
      <c r="B65" s="7"/>
      <c r="C65" s="7"/>
      <c r="D65" s="6"/>
      <c r="E65" s="6"/>
      <c r="F65" s="6"/>
      <c r="G65" s="6"/>
      <c r="H65" s="6"/>
      <c r="I65" s="6"/>
    </row>
    <row r="67" customFormat="false" ht="12.75" hidden="false" customHeight="false" outlineLevel="0" collapsed="false">
      <c r="A67" s="1" t="str">
        <f aca="true">CELL("filename")</f>
        <v>'file:///mnt/12tb/@roms/datasets/enron/EDRM Enron Email Data Set v2 XML/filtered-attachments/xls/Phase6JohnvsDave.XLS'#$Tab 1</v>
      </c>
    </row>
  </sheetData>
  <mergeCells count="4">
    <mergeCell ref="B1:C1"/>
    <mergeCell ref="D1:E1"/>
    <mergeCell ref="F1:G1"/>
    <mergeCell ref="H1:I1"/>
  </mergeCells>
  <printOptions headings="false" gridLines="true" gridLinesSet="true" horizontalCentered="true" verticalCentered="false"/>
  <pageMargins left="0" right="0" top="1.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&amp;L&amp;8Printed on &amp;D   &amp;T   Keiser&amp;C&amp;4This is a special management report and may not
comply with GAAP or FERC reporting requirements.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1998-10-07T13:07:36Z</dcterms:created>
  <dc:creator>cbrukar</dc:creator>
  <dc:description/>
  <dc:language>en-US</dc:language>
  <cp:lastModifiedBy>jkeiser</cp:lastModifiedBy>
  <cp:lastPrinted>2001-11-26T14:50:56Z</cp:lastPrinted>
  <dcterms:modified xsi:type="dcterms:W3CDTF">2001-11-26T16:12:00Z</dcterms:modified>
  <cp:revision>0</cp:revision>
  <dc:subject/>
  <dc:title/>
</cp:coreProperties>
</file>