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<sst xmlns="http://schemas.openxmlformats.org/spreadsheetml/2006/main" count="51" uniqueCount="47">
  <si>
    <t xml:space="preserve">AFUDC Monthly Rate Determination</t>
  </si>
  <si>
    <t xml:space="preserve">Capital</t>
  </si>
  <si>
    <t xml:space="preserve">Rate</t>
  </si>
  <si>
    <t xml:space="preserve">Annual</t>
  </si>
  <si>
    <t xml:space="preserve">Monthly</t>
  </si>
  <si>
    <t xml:space="preserve">Debt</t>
  </si>
  <si>
    <t xml:space="preserve">Equity</t>
  </si>
  <si>
    <t xml:space="preserve">Florida Gas Transmission - Phase VI</t>
  </si>
  <si>
    <t xml:space="preserve">Cashflow Preliminary Estimate </t>
  </si>
  <si>
    <t xml:space="preserve">Month Ending</t>
  </si>
  <si>
    <t xml:space="preserve">Sep-01</t>
  </si>
  <si>
    <t xml:space="preserve">Oct-01</t>
  </si>
  <si>
    <t xml:space="preserve">Nov-01</t>
  </si>
  <si>
    <t xml:space="preserve">Dec-01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</si>
  <si>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</si>
  <si>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</si>
  <si>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</si>
  <si>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</si>
  <si>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</si>
  <si>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</si>
  <si>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</si>
  <si>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</si>
  <si>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</si>
  <si>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</si>
  <si>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</si>
  <si>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</si>
  <si>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</si>
  <si>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</si>
  <si>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</si>
  <si>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</si>
  <si>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</si>
  <si>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June-03</t>
  </si>
  <si>
    <t xml:space="preserve">July-03</t>
  </si>
  <si>
    <t xml:space="preserve">Aug-03</t>
  </si>
  <si>
    <t xml:space="preserve">Sep-03</t>
  </si>
  <si>
    <t xml:space="preserve">Oct-03</t>
  </si>
  <si>
    <t xml:space="preserve">Nov-03</t>
  </si>
  <si>
    <t xml:space="preserve">Total</t>
  </si>
  <si>
    <t xml:space="preserve">PERIOD TOTAL</t>
  </si>
  <si>
    <t xml:space="preserve">CUMULATIVE TOTAL</t>
  </si>
  <si>
    <t xml:space="preserve">In Service</t>
  </si>
  <si>
    <t xml:space="preserve">Net Cumulative</t>
  </si>
  <si>
    <t xml:space="preserve">AFUDC Computed On</t>
  </si>
  <si>
    <t xml:space="preserve">Debt AFUDC</t>
  </si>
  <si>
    <t xml:space="preserve">Equity AFUDC</t>
  </si>
  <si>
    <t xml:space="preserve">Total AFUDC</t>
  </si>
  <si>
    <t xml:space="preserve">Use in Schedule K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</si>
</sst>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0.00%"/>
    <numFmt numFmtId="167" formatCode="m/d/yy"/>
    <numFmt numFmtId="168" formatCode="[$-409]d\-mmm"/>
    <numFmt numFmtId="169" formatCode="#,##0"/>
    <numFmt numFmtId="170" formatCode="0.000000%"/>
    <numFmt numFmtId="171" formatCode="0.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W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85"/>
    <col collapsed="false" customWidth="true" hidden="false" outlineLevel="0" max="2" min="2" style="0" width="10.28"/>
    <col collapsed="false" customWidth="true" hidden="false" outlineLevel="0" max="30" min="14" style="0" width="10.13"/>
    <col collapsed="false" customWidth="true" hidden="false" outlineLevel="0" max="32" min="31" style="0" width="10.99"/>
    <col collapsed="false" customWidth="true" hidden="false" outlineLevel="0" max="75" min="33" style="0" width="12.7"/>
  </cols>
  <sheetData>
    <row r="1" customFormat="false" ht="12.75" hidden="false" customHeight="false" outlineLevel="0" collapsed="false">
      <c r="E1" s="1" t="s">
        <v>0</v>
      </c>
    </row>
    <row r="2" customFormat="false" ht="12.75" hidden="false" customHeight="false" outlineLevel="0" collapsed="false">
      <c r="E2" s="2"/>
      <c r="F2" s="3" t="s">
        <v>1</v>
      </c>
      <c r="G2" s="3" t="s">
        <v>2</v>
      </c>
      <c r="H2" s="3" t="s">
        <v>3</v>
      </c>
      <c r="I2" s="3" t="s">
        <v>4</v>
      </c>
    </row>
    <row r="3" customFormat="false" ht="12.75" hidden="false" customHeight="false" outlineLevel="0" collapsed="false">
      <c r="E3" s="2" t="s">
        <v>5</v>
      </c>
      <c r="F3" s="4" t="n">
        <v>0.45</v>
      </c>
      <c r="G3" s="5" t="n">
        <v>0.0853</v>
      </c>
      <c r="H3" s="5" t="n">
        <f aca="false">F3*G3</f>
        <v>0.038385</v>
      </c>
      <c r="I3" s="6" t="n">
        <f aca="false">H3/12</f>
        <v>0.00319875</v>
      </c>
    </row>
    <row r="4" customFormat="false" ht="12.75" hidden="false" customHeight="false" outlineLevel="0" collapsed="false">
      <c r="E4" s="2" t="s">
        <v>6</v>
      </c>
      <c r="F4" s="4" t="n">
        <f aca="false">1-F3</f>
        <v>0.55</v>
      </c>
      <c r="G4" s="5" t="n">
        <v>0.135</v>
      </c>
      <c r="H4" s="5" t="n">
        <f aca="false">F4*G4</f>
        <v>0.07425</v>
      </c>
      <c r="I4" s="6" t="n">
        <f aca="false">H4/12</f>
        <v>0.0061875</v>
      </c>
    </row>
    <row r="5" customFormat="false" ht="18" hidden="false" customHeight="false" outlineLevel="0" collapsed="false">
      <c r="A5" s="7" t="s">
        <v>7</v>
      </c>
      <c r="B5" s="8"/>
      <c r="C5" s="8"/>
      <c r="D5" s="8"/>
      <c r="H5" s="5" t="n">
        <f aca="false">SUM(H3:H4)</f>
        <v>0.112635</v>
      </c>
      <c r="I5" s="5" t="n">
        <f aca="false">SUM(I3:I4)</f>
        <v>0.00938625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</row>
    <row r="6" customFormat="false" ht="18" hidden="false" customHeight="false" outlineLevel="0" collapsed="false">
      <c r="A6" s="7" t="s">
        <v>8</v>
      </c>
    </row>
    <row r="7" customFormat="false" ht="18" hidden="false" customHeight="false" outlineLevel="0" collapsed="false">
      <c r="A7" s="7"/>
      <c r="B7" s="9" t="s">
        <v>9</v>
      </c>
      <c r="C7" s="10" t="s">
        <v>10</v>
      </c>
      <c r="D7" s="11" t="s">
        <v>11</v>
      </c>
      <c r="E7" s="11" t="s">
        <v>12</v>
      </c>
      <c r="F7" s="11" t="s">
        <v>13</v>
      </c>
      <c r="G7" s="12" t="s">
        <v>14</v>
      </c>
      <c r="H7" s="11" t="s">
        <v>15</v>
      </c>
      <c r="I7" s="11" t="s">
        <v>16</v>
      </c>
      <c r="J7" s="11" t="s">
        <v>17</v>
      </c>
      <c r="K7" s="11" t="s">
        <v>18</v>
      </c>
      <c r="L7" s="12" t="s">
        <v>19</v>
      </c>
      <c r="M7" s="11" t="s">
        <v>20</v>
      </c>
      <c r="N7" s="11" t="s">
        <v>21</v>
      </c>
      <c r="O7" s="11" t="s">
        <v>22</v>
      </c>
      <c r="P7" s="11" t="s">
        <v>23</v>
      </c>
      <c r="Q7" s="11" t="s">
        <v>24</v>
      </c>
      <c r="R7" s="11" t="s">
        <v>25</v>
      </c>
      <c r="S7" s="11" t="s">
        <v>26</v>
      </c>
      <c r="T7" s="11" t="s">
        <v>27</v>
      </c>
      <c r="U7" s="11" t="s">
        <v>28</v>
      </c>
      <c r="V7" s="11" t="s">
        <v>29</v>
      </c>
      <c r="W7" s="11" t="s">
        <v>30</v>
      </c>
      <c r="X7" s="11" t="s">
        <v>31</v>
      </c>
      <c r="Y7" s="11" t="s">
        <v>32</v>
      </c>
      <c r="Z7" s="11" t="s">
        <v>33</v>
      </c>
      <c r="AA7" s="11" t="s">
        <v>34</v>
      </c>
      <c r="AB7" s="11" t="s">
        <v>35</v>
      </c>
      <c r="AC7" s="11" t="s">
        <v>36</v>
      </c>
      <c r="AD7" s="13" t="s">
        <v>37</v>
      </c>
    </row>
    <row r="8" customFormat="false" ht="12.75" hidden="false" customHeight="false" outlineLevel="0" collapsed="false">
      <c r="B8" s="2" t="s">
        <v>38</v>
      </c>
      <c r="C8" s="14" t="n">
        <v>73081.96</v>
      </c>
      <c r="D8" s="15" t="n">
        <v>177437.285</v>
      </c>
      <c r="E8" s="15" t="n">
        <v>384446.22</v>
      </c>
      <c r="F8" s="15" t="n">
        <v>532308.69</v>
      </c>
      <c r="G8" s="15" t="n">
        <v>475071.775</v>
      </c>
      <c r="H8" s="15" t="n">
        <v>533943.94</v>
      </c>
      <c r="I8" s="15" t="n">
        <v>652370.855</v>
      </c>
      <c r="J8" s="15" t="n">
        <v>815776.64</v>
      </c>
      <c r="K8" s="15" t="n">
        <v>985094.645</v>
      </c>
      <c r="L8" s="15" t="n">
        <v>1765285.30475094</v>
      </c>
      <c r="M8" s="15" t="n">
        <v>2101603.62022028</v>
      </c>
      <c r="N8" s="15" t="n">
        <v>2807006.27259574</v>
      </c>
      <c r="O8" s="15" t="n">
        <v>3020447.59878348</v>
      </c>
      <c r="P8" s="15" t="n">
        <v>2967697.59878348</v>
      </c>
      <c r="Q8" s="15" t="n">
        <v>3363694.01497121</v>
      </c>
      <c r="R8" s="15" t="n">
        <v>3247603.92497121</v>
      </c>
      <c r="S8" s="15" t="n">
        <v>3930912.59878348</v>
      </c>
      <c r="T8" s="15" t="n">
        <v>4745703.92497121</v>
      </c>
      <c r="U8" s="15" t="n">
        <v>6342973.92497121</v>
      </c>
      <c r="V8" s="15" t="n">
        <v>8560854.22972215</v>
      </c>
      <c r="W8" s="15" t="n">
        <v>9359428.20828536</v>
      </c>
      <c r="X8" s="15" t="n">
        <v>9698270.99828536</v>
      </c>
      <c r="Y8" s="15" t="n">
        <v>10052873.3782854</v>
      </c>
      <c r="Z8" s="15" t="n">
        <v>9548273.20828536</v>
      </c>
      <c r="AA8" s="15" t="n">
        <v>8175789.66734668</v>
      </c>
      <c r="AB8" s="15" t="n">
        <v>3661721.93568961</v>
      </c>
      <c r="AC8" s="15" t="n">
        <v>1888328.9466053</v>
      </c>
      <c r="AD8" s="15" t="n">
        <v>99868001.3663074</v>
      </c>
      <c r="AE8" s="16"/>
    </row>
    <row r="9" customFormat="false" ht="12.75" hidden="false" customHeight="false" outlineLevel="0" collapsed="false">
      <c r="B9" s="2" t="s">
        <v>39</v>
      </c>
      <c r="C9" s="16" t="n">
        <f aca="false">C8</f>
        <v>73081.96</v>
      </c>
      <c r="D9" s="16" t="n">
        <f aca="false">D8+C9</f>
        <v>250519.245</v>
      </c>
      <c r="E9" s="16" t="n">
        <f aca="false">E8+D9</f>
        <v>634965.465</v>
      </c>
      <c r="F9" s="16" t="n">
        <f aca="false">F8+E9</f>
        <v>1167274.155</v>
      </c>
      <c r="G9" s="16" t="n">
        <f aca="false">G8+F9</f>
        <v>1642345.93</v>
      </c>
      <c r="H9" s="16" t="n">
        <f aca="false">H8+G9</f>
        <v>2176289.87</v>
      </c>
      <c r="I9" s="16" t="n">
        <f aca="false">I8+H9</f>
        <v>2828660.725</v>
      </c>
      <c r="J9" s="16" t="n">
        <f aca="false">J8+I9</f>
        <v>3644437.365</v>
      </c>
      <c r="K9" s="16" t="n">
        <f aca="false">K8+J9</f>
        <v>4629532.01</v>
      </c>
      <c r="L9" s="16" t="n">
        <f aca="false">L8+K9</f>
        <v>6394817.31475094</v>
      </c>
      <c r="M9" s="16" t="n">
        <f aca="false">M8+L9</f>
        <v>8496420.93497121</v>
      </c>
      <c r="N9" s="16" t="n">
        <f aca="false">N8+M9</f>
        <v>11303427.207567</v>
      </c>
      <c r="O9" s="16" t="n">
        <f aca="false">O8+N9</f>
        <v>14323874.8063504</v>
      </c>
      <c r="P9" s="16" t="n">
        <f aca="false">P8+O9</f>
        <v>17291572.4051339</v>
      </c>
      <c r="Q9" s="16" t="n">
        <f aca="false">Q8+P9</f>
        <v>20655266.4201051</v>
      </c>
      <c r="R9" s="16" t="n">
        <f aca="false">R8+Q9</f>
        <v>23902870.3450763</v>
      </c>
      <c r="S9" s="16" t="n">
        <f aca="false">S8+R9</f>
        <v>27833782.9438598</v>
      </c>
      <c r="T9" s="16" t="n">
        <f aca="false">T8+S9</f>
        <v>32579486.868831</v>
      </c>
      <c r="U9" s="16" t="n">
        <f aca="false">U8+T9</f>
        <v>38922460.7938023</v>
      </c>
      <c r="V9" s="16" t="n">
        <f aca="false">V8+U9</f>
        <v>47483315.0235244</v>
      </c>
      <c r="W9" s="16" t="n">
        <f aca="false">W8+V9</f>
        <v>56842743.2318098</v>
      </c>
      <c r="X9" s="16" t="n">
        <f aca="false">X8+W9</f>
        <v>66541014.2300951</v>
      </c>
      <c r="Y9" s="16" t="n">
        <f aca="false">Y8+X9</f>
        <v>76593887.6083805</v>
      </c>
      <c r="Z9" s="16" t="n">
        <f aca="false">Z8+Y9</f>
        <v>86142160.8166658</v>
      </c>
      <c r="AA9" s="16" t="n">
        <f aca="false">AA8+Z9</f>
        <v>94317950.4840125</v>
      </c>
      <c r="AB9" s="16" t="n">
        <f aca="false">AB8+AA9</f>
        <v>97979672.4197021</v>
      </c>
      <c r="AC9" s="16" t="n">
        <f aca="false">AC8+AB9</f>
        <v>99868001.3663074</v>
      </c>
    </row>
    <row r="10" customFormat="false" ht="12.75" hidden="false" customHeight="false" outlineLevel="0" collapsed="false">
      <c r="B10" s="1" t="s">
        <v>40</v>
      </c>
      <c r="L10" s="16"/>
      <c r="M10" s="16" t="n">
        <f aca="false">L10</f>
        <v>0</v>
      </c>
      <c r="N10" s="16" t="n">
        <f aca="false">M10</f>
        <v>0</v>
      </c>
      <c r="O10" s="16" t="n">
        <f aca="false">N10</f>
        <v>0</v>
      </c>
      <c r="P10" s="16" t="n">
        <f aca="false">O10</f>
        <v>0</v>
      </c>
      <c r="Q10" s="16" t="n">
        <f aca="false">P10</f>
        <v>0</v>
      </c>
      <c r="R10" s="16" t="n">
        <f aca="false">Q10</f>
        <v>0</v>
      </c>
      <c r="S10" s="16" t="n">
        <f aca="false">R10</f>
        <v>0</v>
      </c>
      <c r="T10" s="16" t="n">
        <f aca="false">S10</f>
        <v>0</v>
      </c>
      <c r="U10" s="16" t="n">
        <f aca="false">T10</f>
        <v>0</v>
      </c>
      <c r="V10" s="16" t="n">
        <f aca="false">U10</f>
        <v>0</v>
      </c>
      <c r="W10" s="16" t="n">
        <f aca="false">V10</f>
        <v>0</v>
      </c>
      <c r="X10" s="16" t="n">
        <v>12112008</v>
      </c>
      <c r="Y10" s="16" t="n">
        <f aca="false">X10</f>
        <v>12112008</v>
      </c>
      <c r="Z10" s="16" t="n">
        <f aca="false">Y10</f>
        <v>12112008</v>
      </c>
      <c r="AA10" s="16" t="n">
        <f aca="false">Z10</f>
        <v>12112008</v>
      </c>
      <c r="AB10" s="16" t="n">
        <f aca="false">AA10</f>
        <v>12112008</v>
      </c>
      <c r="AC10" s="16" t="n">
        <f aca="false">AC9</f>
        <v>99868001.3663074</v>
      </c>
    </row>
    <row r="11" customFormat="false" ht="12.75" hidden="false" customHeight="false" outlineLevel="0" collapsed="false">
      <c r="B11" s="2" t="s">
        <v>41</v>
      </c>
      <c r="C11" s="16" t="n">
        <f aca="false">C9-C10</f>
        <v>73081.96</v>
      </c>
      <c r="D11" s="16" t="n">
        <f aca="false">D9-D10</f>
        <v>250519.245</v>
      </c>
      <c r="E11" s="16" t="n">
        <f aca="false">E9-E10</f>
        <v>634965.465</v>
      </c>
      <c r="F11" s="16" t="n">
        <f aca="false">F9-F10</f>
        <v>1167274.155</v>
      </c>
      <c r="G11" s="16" t="n">
        <f aca="false">G9-G10</f>
        <v>1642345.93</v>
      </c>
      <c r="H11" s="16" t="n">
        <f aca="false">H9-H10</f>
        <v>2176289.87</v>
      </c>
      <c r="I11" s="16" t="n">
        <f aca="false">I9-I10</f>
        <v>2828660.725</v>
      </c>
      <c r="J11" s="16" t="n">
        <f aca="false">J9-J10</f>
        <v>3644437.365</v>
      </c>
      <c r="K11" s="16" t="n">
        <f aca="false">K9-K10</f>
        <v>4629532.01</v>
      </c>
      <c r="L11" s="16" t="n">
        <f aca="false">L9-L10</f>
        <v>6394817.31475094</v>
      </c>
      <c r="M11" s="16" t="n">
        <f aca="false">M9-M10</f>
        <v>8496420.93497121</v>
      </c>
      <c r="N11" s="16" t="n">
        <f aca="false">N9-N10</f>
        <v>11303427.207567</v>
      </c>
      <c r="O11" s="16" t="n">
        <f aca="false">O9-O10</f>
        <v>14323874.8063504</v>
      </c>
      <c r="P11" s="16" t="n">
        <f aca="false">P9-P10</f>
        <v>17291572.4051339</v>
      </c>
      <c r="Q11" s="16" t="n">
        <f aca="false">Q9-Q10</f>
        <v>20655266.4201051</v>
      </c>
      <c r="R11" s="16" t="n">
        <f aca="false">R9-R10</f>
        <v>23902870.3450763</v>
      </c>
      <c r="S11" s="16" t="n">
        <f aca="false">S9-S10</f>
        <v>27833782.9438598</v>
      </c>
      <c r="T11" s="16" t="n">
        <f aca="false">T9-T10</f>
        <v>32579486.868831</v>
      </c>
      <c r="U11" s="16" t="n">
        <f aca="false">U9-U10</f>
        <v>38922460.7938023</v>
      </c>
      <c r="V11" s="16" t="n">
        <f aca="false">V9-V10</f>
        <v>47483315.0235244</v>
      </c>
      <c r="W11" s="16" t="n">
        <f aca="false">W9-W10</f>
        <v>56842743.2318098</v>
      </c>
      <c r="X11" s="16" t="n">
        <f aca="false">X9-X10</f>
        <v>54429006.2300951</v>
      </c>
      <c r="Y11" s="16" t="n">
        <f aca="false">Y9-Y10</f>
        <v>64481879.6083805</v>
      </c>
      <c r="Z11" s="16" t="n">
        <f aca="false">Z9-Z10</f>
        <v>74030152.8166658</v>
      </c>
      <c r="AA11" s="16" t="n">
        <f aca="false">AA9-AA10</f>
        <v>82205942.4840125</v>
      </c>
      <c r="AB11" s="16" t="n">
        <f aca="false">AB9-AB10</f>
        <v>85867664.4197021</v>
      </c>
      <c r="AC11" s="16" t="n">
        <f aca="false">AC9-AC10</f>
        <v>0</v>
      </c>
    </row>
    <row r="12" customFormat="false" ht="12.75" hidden="false" customHeight="false" outlineLevel="0" collapsed="false">
      <c r="AE12" s="16"/>
    </row>
    <row r="13" customFormat="false" ht="12.75" hidden="false" customHeight="false" outlineLevel="0" collapsed="false">
      <c r="B13" s="2" t="s">
        <v>2</v>
      </c>
      <c r="F13" s="2" t="s">
        <v>42</v>
      </c>
      <c r="G13" s="15" t="n">
        <f aca="false">F11</f>
        <v>1167274.155</v>
      </c>
      <c r="H13" s="15" t="n">
        <f aca="false">G11</f>
        <v>1642345.93</v>
      </c>
      <c r="I13" s="15" t="n">
        <f aca="false">H11</f>
        <v>2176289.87</v>
      </c>
      <c r="J13" s="15" t="n">
        <f aca="false">I11</f>
        <v>2828660.725</v>
      </c>
      <c r="K13" s="15" t="n">
        <f aca="false">J11</f>
        <v>3644437.365</v>
      </c>
      <c r="L13" s="15" t="n">
        <f aca="false">K11</f>
        <v>4629532.01</v>
      </c>
      <c r="M13" s="15" t="n">
        <f aca="false">L11</f>
        <v>6394817.31475094</v>
      </c>
      <c r="N13" s="15" t="n">
        <f aca="false">M11</f>
        <v>8496420.93497121</v>
      </c>
      <c r="O13" s="15" t="n">
        <f aca="false">N11</f>
        <v>11303427.207567</v>
      </c>
      <c r="P13" s="15" t="n">
        <f aca="false">O11</f>
        <v>14323874.8063504</v>
      </c>
      <c r="Q13" s="15" t="n">
        <f aca="false">P11</f>
        <v>17291572.4051339</v>
      </c>
      <c r="R13" s="15" t="n">
        <f aca="false">Q11</f>
        <v>20655266.4201051</v>
      </c>
      <c r="S13" s="15" t="n">
        <f aca="false">R11</f>
        <v>23902870.3450763</v>
      </c>
      <c r="T13" s="15" t="n">
        <f aca="false">S11</f>
        <v>27833782.9438598</v>
      </c>
      <c r="U13" s="15" t="n">
        <f aca="false">T11</f>
        <v>32579486.868831</v>
      </c>
      <c r="V13" s="15" t="n">
        <f aca="false">U11</f>
        <v>38922460.7938023</v>
      </c>
      <c r="W13" s="15" t="n">
        <f aca="false">V11</f>
        <v>47483315.0235244</v>
      </c>
      <c r="X13" s="15" t="n">
        <f aca="false">(W11-X10)</f>
        <v>44730735.2318098</v>
      </c>
      <c r="Y13" s="15" t="n">
        <f aca="false">X11</f>
        <v>54429006.2300951</v>
      </c>
      <c r="Z13" s="15" t="n">
        <f aca="false">Y11</f>
        <v>64481879.6083805</v>
      </c>
      <c r="AA13" s="15" t="n">
        <f aca="false">Z11</f>
        <v>74030152.8166658</v>
      </c>
      <c r="AB13" s="15" t="n">
        <f aca="false">AA11</f>
        <v>82205942.4840125</v>
      </c>
    </row>
    <row r="14" customFormat="false" ht="12.75" hidden="false" customHeight="false" outlineLevel="0" collapsed="false">
      <c r="A14" s="1" t="s">
        <v>43</v>
      </c>
      <c r="B14" s="17" t="n">
        <f aca="false">I3</f>
        <v>0.00319875</v>
      </c>
      <c r="C14" s="15"/>
      <c r="D14" s="15"/>
      <c r="E14" s="15"/>
      <c r="F14" s="15"/>
      <c r="G14" s="15" t="n">
        <f aca="false">$B14*G$13</f>
        <v>3733.81820330625</v>
      </c>
      <c r="H14" s="15" t="n">
        <f aca="false">$B14*H$13</f>
        <v>5253.4540435875</v>
      </c>
      <c r="I14" s="15" t="n">
        <f aca="false">$B14*I$13</f>
        <v>6961.4072216625</v>
      </c>
      <c r="J14" s="15" t="n">
        <f aca="false">$B14*J$13</f>
        <v>9048.17849409375</v>
      </c>
      <c r="K14" s="15" t="n">
        <f aca="false">$B14*K$13</f>
        <v>11657.6440212938</v>
      </c>
      <c r="L14" s="15" t="n">
        <f aca="false">$B14*L$13</f>
        <v>14808.7155169875</v>
      </c>
      <c r="M14" s="15" t="n">
        <f aca="false">$B14*M$13</f>
        <v>20455.4218855596</v>
      </c>
      <c r="N14" s="15" t="n">
        <f aca="false">$B14*N$13</f>
        <v>27177.9264657392</v>
      </c>
      <c r="O14" s="15" t="n">
        <f aca="false">$B14*O$13</f>
        <v>36156.8377802048</v>
      </c>
      <c r="P14" s="15" t="n">
        <f aca="false">$B14*P$13</f>
        <v>45818.4945368135</v>
      </c>
      <c r="Q14" s="15" t="n">
        <f aca="false">$B14*Q$13</f>
        <v>55311.4172309221</v>
      </c>
      <c r="R14" s="15" t="n">
        <f aca="false">$B14*R$13</f>
        <v>66071.0334613113</v>
      </c>
      <c r="S14" s="15" t="n">
        <f aca="false">$B14*S$13</f>
        <v>76459.306516313</v>
      </c>
      <c r="T14" s="15" t="n">
        <f aca="false">$B14*T$13</f>
        <v>89033.3131916716</v>
      </c>
      <c r="U14" s="15" t="n">
        <f aca="false">$B14*U$13</f>
        <v>104213.633621673</v>
      </c>
      <c r="V14" s="15" t="n">
        <f aca="false">$B14*V$13</f>
        <v>124503.221464175</v>
      </c>
      <c r="W14" s="15" t="n">
        <f aca="false">$B14*W$13</f>
        <v>151887.253931499</v>
      </c>
      <c r="X14" s="15" t="n">
        <f aca="false">$B14*X$13</f>
        <v>143082.439322751</v>
      </c>
      <c r="Y14" s="15" t="n">
        <f aca="false">$B14*Y$13</f>
        <v>174104.783678517</v>
      </c>
      <c r="Z14" s="15" t="n">
        <f aca="false">$B14*Z$13</f>
        <v>206261.412397307</v>
      </c>
      <c r="AA14" s="15" t="n">
        <f aca="false">$B14*AA$13</f>
        <v>236803.95132231</v>
      </c>
      <c r="AB14" s="15" t="n">
        <f aca="false">$B14*AB$13</f>
        <v>262956.258520735</v>
      </c>
      <c r="AD14" s="15" t="n">
        <f aca="false">SUM(C14:AB14)</f>
        <v>1871759.92282843</v>
      </c>
      <c r="AE14" s="18" t="n">
        <f aca="false">AD14/$AC$10</f>
        <v>0.0187423388595009</v>
      </c>
      <c r="AF14" s="0" t="s">
        <v>5</v>
      </c>
    </row>
    <row r="15" customFormat="false" ht="12.75" hidden="false" customHeight="false" outlineLevel="0" collapsed="false">
      <c r="A15" s="1" t="s">
        <v>44</v>
      </c>
      <c r="B15" s="17" t="n">
        <f aca="false">I4</f>
        <v>0.0061875</v>
      </c>
      <c r="C15" s="15"/>
      <c r="D15" s="15"/>
      <c r="E15" s="15"/>
      <c r="F15" s="15"/>
      <c r="G15" s="15" t="n">
        <f aca="false">$B15*G$13</f>
        <v>7222.5088340625</v>
      </c>
      <c r="H15" s="15" t="n">
        <f aca="false">$B15*H$13</f>
        <v>10162.015441875</v>
      </c>
      <c r="I15" s="15" t="n">
        <f aca="false">$B15*I$13</f>
        <v>13465.793570625</v>
      </c>
      <c r="J15" s="15" t="n">
        <f aca="false">$B15*J$13</f>
        <v>17502.3382359375</v>
      </c>
      <c r="K15" s="15" t="n">
        <f aca="false">$B15*K$13</f>
        <v>22549.9561959375</v>
      </c>
      <c r="L15" s="15" t="n">
        <f aca="false">$B15*L$13</f>
        <v>28645.229311875</v>
      </c>
      <c r="M15" s="15" t="n">
        <f aca="false">$B15*M$13</f>
        <v>39567.9321350214</v>
      </c>
      <c r="N15" s="15" t="n">
        <f aca="false">$B15*N$13</f>
        <v>52571.6045351344</v>
      </c>
      <c r="O15" s="15" t="n">
        <f aca="false">$B15*O$13</f>
        <v>69939.9558468206</v>
      </c>
      <c r="P15" s="15" t="n">
        <f aca="false">$B15*P$13</f>
        <v>88628.9753642933</v>
      </c>
      <c r="Q15" s="15" t="n">
        <f aca="false">$B15*Q$13</f>
        <v>106991.604256766</v>
      </c>
      <c r="R15" s="15" t="n">
        <f aca="false">$B15*R$13</f>
        <v>127804.460974401</v>
      </c>
      <c r="S15" s="15" t="n">
        <f aca="false">$B15*S$13</f>
        <v>147899.01026016</v>
      </c>
      <c r="T15" s="15" t="n">
        <f aca="false">$B15*T$13</f>
        <v>172221.531965133</v>
      </c>
      <c r="U15" s="15" t="n">
        <f aca="false">$B15*U$13</f>
        <v>201585.575000892</v>
      </c>
      <c r="V15" s="15" t="n">
        <f aca="false">$B15*V$13</f>
        <v>240832.726161652</v>
      </c>
      <c r="W15" s="15" t="n">
        <f aca="false">$B15*W$13</f>
        <v>293803.011708057</v>
      </c>
      <c r="X15" s="15" t="n">
        <f aca="false">$B15*X$13</f>
        <v>276771.424246823</v>
      </c>
      <c r="Y15" s="15" t="n">
        <f aca="false">$B15*Y$13</f>
        <v>336779.476048714</v>
      </c>
      <c r="Z15" s="15" t="n">
        <f aca="false">$B15*Z$13</f>
        <v>398981.630076854</v>
      </c>
      <c r="AA15" s="15" t="n">
        <f aca="false">$B15*AA$13</f>
        <v>458061.57055312</v>
      </c>
      <c r="AB15" s="15" t="n">
        <f aca="false">$B15*AB$13</f>
        <v>508649.269119828</v>
      </c>
      <c r="AD15" s="15" t="n">
        <f aca="false">SUM(C15:AB15)</f>
        <v>3620637.59984398</v>
      </c>
      <c r="AE15" s="18" t="n">
        <f aca="false">AD15/$AC$10</f>
        <v>0.0362542310881319</v>
      </c>
      <c r="AF15" s="0" t="s">
        <v>6</v>
      </c>
    </row>
    <row r="16" customFormat="false" ht="12.75" hidden="false" customHeight="false" outlineLevel="0" collapsed="false">
      <c r="A16" s="1" t="s">
        <v>45</v>
      </c>
      <c r="C16" s="15"/>
      <c r="D16" s="15"/>
      <c r="E16" s="15"/>
      <c r="F16" s="15"/>
      <c r="G16" s="15" t="n">
        <f aca="false">G14+G15</f>
        <v>10956.3270373687</v>
      </c>
      <c r="H16" s="15" t="n">
        <f aca="false">H14+H15</f>
        <v>15415.4694854625</v>
      </c>
      <c r="I16" s="15" t="n">
        <f aca="false">I14+I15</f>
        <v>20427.2007922875</v>
      </c>
      <c r="J16" s="15" t="n">
        <f aca="false">J14+J15</f>
        <v>26550.5167300313</v>
      </c>
      <c r="K16" s="15" t="n">
        <f aca="false">K14+K15</f>
        <v>34207.6002172313</v>
      </c>
      <c r="L16" s="15" t="n">
        <f aca="false">L14+L15</f>
        <v>43453.9448288625</v>
      </c>
      <c r="M16" s="15" t="n">
        <f aca="false">M14+M15</f>
        <v>60023.354020581</v>
      </c>
      <c r="N16" s="15" t="n">
        <f aca="false">N14+N15</f>
        <v>79749.5310008736</v>
      </c>
      <c r="O16" s="15" t="n">
        <f aca="false">O14+O15</f>
        <v>106096.793627025</v>
      </c>
      <c r="P16" s="15" t="n">
        <f aca="false">P14+P15</f>
        <v>134447.469901107</v>
      </c>
      <c r="Q16" s="15" t="n">
        <f aca="false">Q14+Q15</f>
        <v>162303.021487688</v>
      </c>
      <c r="R16" s="15" t="n">
        <f aca="false">R14+R15</f>
        <v>193875.494435712</v>
      </c>
      <c r="S16" s="15" t="n">
        <f aca="false">S14+S15</f>
        <v>224358.316776473</v>
      </c>
      <c r="T16" s="15" t="n">
        <f aca="false">T14+T15</f>
        <v>261254.845156804</v>
      </c>
      <c r="U16" s="15" t="n">
        <f aca="false">U14+U15</f>
        <v>305799.208622565</v>
      </c>
      <c r="V16" s="15" t="n">
        <f aca="false">V14+V15</f>
        <v>365335.947625826</v>
      </c>
      <c r="W16" s="15" t="n">
        <f aca="false">W14+W15</f>
        <v>445690.265639556</v>
      </c>
      <c r="X16" s="15" t="n">
        <f aca="false">X14+X15</f>
        <v>419853.863569574</v>
      </c>
      <c r="Y16" s="15" t="n">
        <f aca="false">Y14+Y15</f>
        <v>510884.25972723</v>
      </c>
      <c r="Z16" s="15" t="n">
        <f aca="false">Z14+Z15</f>
        <v>605243.042474161</v>
      </c>
      <c r="AA16" s="15" t="n">
        <f aca="false">AA14+AA15</f>
        <v>694865.52187543</v>
      </c>
      <c r="AB16" s="15" t="n">
        <f aca="false">AB14+AB15</f>
        <v>771605.527640563</v>
      </c>
      <c r="AD16" s="15" t="n">
        <f aca="false">SUM(C16:AB16)</f>
        <v>5492397.52267241</v>
      </c>
      <c r="AE16" s="18" t="n">
        <f aca="false">AD16/$AC$10</f>
        <v>0.0549965699476328</v>
      </c>
      <c r="AF16" s="16" t="s">
        <v>37</v>
      </c>
    </row>
    <row r="17" customFormat="false" ht="12.75" hidden="false" customHeight="false" outlineLevel="0" collapsed="false"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AD17" s="19" t="s">
        <v>46</v>
      </c>
      <c r="AE17" s="18" t="n">
        <v>0.055</v>
      </c>
    </row>
    <row r="18" customFormat="false" ht="12.75" hidden="false" customHeight="false" outlineLevel="0" collapsed="false">
      <c r="B18" s="18"/>
      <c r="AD18" s="1"/>
    </row>
    <row r="19" customFormat="false" ht="12.75" hidden="false" customHeight="false" outlineLevel="0" collapsed="false">
      <c r="B19" s="18"/>
    </row>
    <row r="20" customFormat="false" ht="12.75" hidden="false" customHeight="false" outlineLevel="0" collapsed="false">
      <c r="L20" s="16"/>
      <c r="M20" s="16"/>
    </row>
    <row r="21" customFormat="false" ht="12.75" hidden="false" customHeight="false" outlineLevel="0" collapsed="false">
      <c r="J21" s="20"/>
      <c r="L21" s="16"/>
      <c r="M21" s="16"/>
    </row>
    <row r="26" customFormat="false" ht="12.75" hidden="false" customHeight="false" outlineLevel="0" collapsed="false">
      <c r="E26" s="5"/>
      <c r="F26" s="5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2002-01-16T12:30:30Z</dcterms:created>
  <dc:creator>drosenb</dc:creator>
  <dc:description/>
  <dc:language>en-US</dc:language>
  <cp:lastModifiedBy>drosenb</cp:lastModifiedBy>
  <dcterms:modified xsi:type="dcterms:W3CDTF">2002-01-16T12:39:55Z</dcterms:modified>
  <cp:revision>0</cp:revision>
  <dc:subject/>
  <dc:title/>
</cp:coreProperties>
</file>