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redit Agg" sheetId="2" state="visible" r:id="rId4"/>
  </sheets>
  <definedNames>
    <definedName function="false" hidden="false" localSheetId="0" name="_xlnm.Print_Area" vbProcedure="false">Sheet1!$B$1:$O$739</definedName>
    <definedName function="false" hidden="false" localSheetId="1" name="Excel_BuiltIn__FilterDatabase" vbProcedure="false">'Credit Agg'!$A$1:$K$598</definedName>
  </definedNames>
  <calcPr iterateCount="1" refMode="A1" iterate="false" iterateDelta="0.001"/>
  <pivotCaches>
    <pivotCache cacheId="1" r:id="rId6"/>
    <pivotCache cacheId="2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<sst xmlns="http://schemas.openxmlformats.org/spreadsheetml/2006/main" count="2563" uniqueCount="215">
  <si>
    <t xml:space="preserve">The Peoples Gas Light &amp; Coke Company</t>
  </si>
  <si>
    <t xml:space="preserve">Deals moved to Bankrupt Book</t>
  </si>
  <si>
    <t xml:space="preserve">are highlited in Yellow</t>
  </si>
  <si>
    <t xml:space="preserve">Financial</t>
  </si>
  <si>
    <t xml:space="preserve">Physical</t>
  </si>
  <si>
    <t xml:space="preserve">Grand Total</t>
  </si>
  <si>
    <t xml:space="preserve">Fin MTM</t>
  </si>
  <si>
    <t xml:space="preserve">Phy MTM</t>
  </si>
  <si>
    <t xml:space="preserve">Contract #</t>
  </si>
  <si>
    <t xml:space="preserve">Tagg #</t>
  </si>
  <si>
    <t xml:space="preserve">book_id</t>
  </si>
  <si>
    <t xml:space="preserve">Date</t>
  </si>
  <si>
    <t xml:space="preserve">Total</t>
  </si>
  <si>
    <t xml:space="preserve">Contact #</t>
  </si>
  <si>
    <t xml:space="preserve">book id</t>
  </si>
  <si>
    <t xml:space="preserve">(blank)</t>
  </si>
  <si>
    <t xml:space="preserve">N18254.4</t>
  </si>
  <si>
    <t xml:space="preserve">PERFORMANCE-GDI</t>
  </si>
  <si>
    <t xml:space="preserve">VK6281.1</t>
  </si>
  <si>
    <t xml:space="preserve">PERFORMANCE-PRC</t>
  </si>
  <si>
    <t xml:space="preserve">PERFORMANCE-PRC Total</t>
  </si>
  <si>
    <t xml:space="preserve">VK6281.1 Total</t>
  </si>
  <si>
    <t xml:space="preserve">VK6281.2</t>
  </si>
  <si>
    <t xml:space="preserve">VK6281.2 Total</t>
  </si>
  <si>
    <t xml:space="preserve">VK6281.B</t>
  </si>
  <si>
    <t xml:space="preserve">PERFORMANCE-GDI Total</t>
  </si>
  <si>
    <t xml:space="preserve">PERFORMANCE-GDL</t>
  </si>
  <si>
    <t xml:space="preserve">VK6281.B Total</t>
  </si>
  <si>
    <t xml:space="preserve">PERFORMANCE-GDL Total</t>
  </si>
  <si>
    <t xml:space="preserve">VK6281.C</t>
  </si>
  <si>
    <t xml:space="preserve">N18254.4 Total</t>
  </si>
  <si>
    <t xml:space="preserve">(blank) Total</t>
  </si>
  <si>
    <t xml:space="preserve">VK6281.C Total</t>
  </si>
  <si>
    <t xml:space="preserve">VK6281.H</t>
  </si>
  <si>
    <t xml:space="preserve">PERFORMANCE-BAS</t>
  </si>
  <si>
    <t xml:space="preserve">PERFORMANCE-BAS Total</t>
  </si>
  <si>
    <t xml:space="preserve">VK6281.H Total</t>
  </si>
  <si>
    <t xml:space="preserve">VK6281.I</t>
  </si>
  <si>
    <t xml:space="preserve">VK6281.I Total</t>
  </si>
  <si>
    <t xml:space="preserve">VK6281.K</t>
  </si>
  <si>
    <t xml:space="preserve">VK6281.K Total</t>
  </si>
  <si>
    <t xml:space="preserve">VK6281.L</t>
  </si>
  <si>
    <t xml:space="preserve">VK6281.L Total</t>
  </si>
  <si>
    <t xml:space="preserve">VK6281.N</t>
  </si>
  <si>
    <t xml:space="preserve">VK6281.N Total</t>
  </si>
  <si>
    <t xml:space="preserve">VK6281.P</t>
  </si>
  <si>
    <t xml:space="preserve">VK6281.P Total</t>
  </si>
  <si>
    <t xml:space="preserve">VK6281.R</t>
  </si>
  <si>
    <t xml:space="preserve">VK6281.R Total</t>
  </si>
  <si>
    <t xml:space="preserve">VK6281.S</t>
  </si>
  <si>
    <t xml:space="preserve">VK6281.S Total</t>
  </si>
  <si>
    <t xml:space="preserve">96001121 Total</t>
  </si>
  <si>
    <t xml:space="preserve">V63990.4</t>
  </si>
  <si>
    <t xml:space="preserve">V63990.4 Total</t>
  </si>
  <si>
    <t xml:space="preserve">V63990.5</t>
  </si>
  <si>
    <t xml:space="preserve">V63990.5 Total</t>
  </si>
  <si>
    <t xml:space="preserve">V67692.2</t>
  </si>
  <si>
    <t xml:space="preserve">V67692.2 Total</t>
  </si>
  <si>
    <t xml:space="preserve">V67692.4</t>
  </si>
  <si>
    <t xml:space="preserve">V67692.4 Total</t>
  </si>
  <si>
    <t xml:space="preserve">V73350.6</t>
  </si>
  <si>
    <t xml:space="preserve">V73350.6 Total</t>
  </si>
  <si>
    <t xml:space="preserve">V73350.8</t>
  </si>
  <si>
    <t xml:space="preserve">V73350.8 Total</t>
  </si>
  <si>
    <t xml:space="preserve">V73350.9</t>
  </si>
  <si>
    <t xml:space="preserve">V73350.9 Total</t>
  </si>
  <si>
    <t xml:space="preserve">V82405.3</t>
  </si>
  <si>
    <t xml:space="preserve">V82405.3 Total</t>
  </si>
  <si>
    <t xml:space="preserve">V82405.4</t>
  </si>
  <si>
    <t xml:space="preserve">V82405.4 Total</t>
  </si>
  <si>
    <t xml:space="preserve">V82405.7</t>
  </si>
  <si>
    <t xml:space="preserve">V82405.7 Total</t>
  </si>
  <si>
    <t xml:space="preserve">V82405.8</t>
  </si>
  <si>
    <t xml:space="preserve">V82405.8 Total</t>
  </si>
  <si>
    <t xml:space="preserve">V82405.G</t>
  </si>
  <si>
    <t xml:space="preserve">V82405.G Total</t>
  </si>
  <si>
    <t xml:space="preserve">V82405.H</t>
  </si>
  <si>
    <t xml:space="preserve">V82405.H Total</t>
  </si>
  <si>
    <t xml:space="preserve">V82405.K</t>
  </si>
  <si>
    <t xml:space="preserve">V82405.K Total</t>
  </si>
  <si>
    <t xml:space="preserve">V82405.N</t>
  </si>
  <si>
    <t xml:space="preserve">V82405.N Total</t>
  </si>
  <si>
    <t xml:space="preserve">V82405.O</t>
  </si>
  <si>
    <t xml:space="preserve">V82405.O Total</t>
  </si>
  <si>
    <t xml:space="preserve">V82405.Q</t>
  </si>
  <si>
    <t xml:space="preserve">V82405.Q Total</t>
  </si>
  <si>
    <t xml:space="preserve">V82405.R</t>
  </si>
  <si>
    <t xml:space="preserve">V82405.R Total</t>
  </si>
  <si>
    <t xml:space="preserve">V82405.T</t>
  </si>
  <si>
    <t xml:space="preserve">V82405.T Total</t>
  </si>
  <si>
    <t xml:space="preserve">V82405.U</t>
  </si>
  <si>
    <t xml:space="preserve">V82405.U Total</t>
  </si>
  <si>
    <t xml:space="preserve">V82405.X</t>
  </si>
  <si>
    <t xml:space="preserve">V82405.X Total</t>
  </si>
  <si>
    <t xml:space="preserve">V82405.Y</t>
  </si>
  <si>
    <t xml:space="preserve">V82405.Y Total</t>
  </si>
  <si>
    <t xml:space="preserve">VS8407.2</t>
  </si>
  <si>
    <t xml:space="preserve">VS8407.2 Total</t>
  </si>
  <si>
    <t xml:space="preserve">VS8407.5</t>
  </si>
  <si>
    <t xml:space="preserve">VS8407.5 Total</t>
  </si>
  <si>
    <t xml:space="preserve">VS8407.6</t>
  </si>
  <si>
    <t xml:space="preserve">VS8407.6 Total</t>
  </si>
  <si>
    <t xml:space="preserve">VS8407.A</t>
  </si>
  <si>
    <t xml:space="preserve">VS8407.A Total</t>
  </si>
  <si>
    <t xml:space="preserve">VS8407.D</t>
  </si>
  <si>
    <t xml:space="preserve">VS8407.D Total</t>
  </si>
  <si>
    <t xml:space="preserve">VS8407.F</t>
  </si>
  <si>
    <t xml:space="preserve">VS8407.F Total</t>
  </si>
  <si>
    <t xml:space="preserve">VS8407.G</t>
  </si>
  <si>
    <t xml:space="preserve">VS8407.G Total</t>
  </si>
  <si>
    <t xml:space="preserve">VS8407.K</t>
  </si>
  <si>
    <t xml:space="preserve">VS8407.K Total</t>
  </si>
  <si>
    <t xml:space="preserve">VY1883.1</t>
  </si>
  <si>
    <t xml:space="preserve">VY1883.1 Total</t>
  </si>
  <si>
    <t xml:space="preserve">VY1883.3</t>
  </si>
  <si>
    <t xml:space="preserve">VY1883.3 Total</t>
  </si>
  <si>
    <t xml:space="preserve">VY1883.7</t>
  </si>
  <si>
    <t xml:space="preserve">VY1883.7 Total</t>
  </si>
  <si>
    <t xml:space="preserve">VY1883.9</t>
  </si>
  <si>
    <t xml:space="preserve">VY1883.9 Total</t>
  </si>
  <si>
    <t xml:space="preserve">VY1883.B</t>
  </si>
  <si>
    <t xml:space="preserve">VY1883.B Total</t>
  </si>
  <si>
    <t xml:space="preserve">VY1883.D</t>
  </si>
  <si>
    <t xml:space="preserve">VY1883.D Total</t>
  </si>
  <si>
    <t xml:space="preserve">96004757 Total</t>
  </si>
  <si>
    <t xml:space="preserve">N18064.6</t>
  </si>
  <si>
    <t xml:space="preserve">N18064.6 Total</t>
  </si>
  <si>
    <t xml:space="preserve">N18064.8</t>
  </si>
  <si>
    <t xml:space="preserve">N18064.8 Total</t>
  </si>
  <si>
    <t xml:space="preserve">N18064.9</t>
  </si>
  <si>
    <t xml:space="preserve">N18064.9 Total</t>
  </si>
  <si>
    <t xml:space="preserve">N18064.B</t>
  </si>
  <si>
    <t xml:space="preserve">N18064.B Total</t>
  </si>
  <si>
    <t xml:space="preserve">V59258.6</t>
  </si>
  <si>
    <t xml:space="preserve">V59258.6 Total</t>
  </si>
  <si>
    <t xml:space="preserve">V59258.8</t>
  </si>
  <si>
    <t xml:space="preserve">V59258.8 Total</t>
  </si>
  <si>
    <t xml:space="preserve">96023397 Total</t>
  </si>
  <si>
    <t xml:space="preserve">N17872.9</t>
  </si>
  <si>
    <t xml:space="preserve">N17872.9 Total</t>
  </si>
  <si>
    <t xml:space="preserve">N17872.A</t>
  </si>
  <si>
    <t xml:space="preserve">N17872.A Total</t>
  </si>
  <si>
    <t xml:space="preserve">N17872.B</t>
  </si>
  <si>
    <t xml:space="preserve">N17872.B Total</t>
  </si>
  <si>
    <t xml:space="preserve">N17872.C</t>
  </si>
  <si>
    <t xml:space="preserve">N17872.C Total</t>
  </si>
  <si>
    <t xml:space="preserve">N17872.D</t>
  </si>
  <si>
    <t xml:space="preserve">N17872.D Total</t>
  </si>
  <si>
    <t xml:space="preserve">N17872.E</t>
  </si>
  <si>
    <t xml:space="preserve">N17872.E Total</t>
  </si>
  <si>
    <t xml:space="preserve">N17872.H</t>
  </si>
  <si>
    <t xml:space="preserve">N17872.H Total</t>
  </si>
  <si>
    <t xml:space="preserve">V59258.5</t>
  </si>
  <si>
    <t xml:space="preserve">V59258.5 Total</t>
  </si>
  <si>
    <t xml:space="preserve">V59258.7</t>
  </si>
  <si>
    <t xml:space="preserve">V59258.7 Total</t>
  </si>
  <si>
    <t xml:space="preserve">96023402 Total</t>
  </si>
  <si>
    <t xml:space="preserve">NG4731.8</t>
  </si>
  <si>
    <t xml:space="preserve">TP-EMWNSS-IDX</t>
  </si>
  <si>
    <t xml:space="preserve">TP-EMWNSS-IDX Total</t>
  </si>
  <si>
    <t xml:space="preserve">NG4731.8 Total</t>
  </si>
  <si>
    <t xml:space="preserve">NG4731.9</t>
  </si>
  <si>
    <t xml:space="preserve">NG4731.9 Total</t>
  </si>
  <si>
    <t xml:space="preserve">NG4731.A</t>
  </si>
  <si>
    <t xml:space="preserve">NG4731.A Total</t>
  </si>
  <si>
    <t xml:space="preserve">V76720.2</t>
  </si>
  <si>
    <t xml:space="preserve">FT-IM-ENOV-IDX</t>
  </si>
  <si>
    <t xml:space="preserve">FT-IM-ENOV-IDX Total</t>
  </si>
  <si>
    <t xml:space="preserve">V76720.2 Total</t>
  </si>
  <si>
    <t xml:space="preserve">VK9730.1</t>
  </si>
  <si>
    <t xml:space="preserve">VK9730.1 Total</t>
  </si>
  <si>
    <t xml:space="preserve">VK9730.2</t>
  </si>
  <si>
    <t xml:space="preserve">VK9730.2 Total</t>
  </si>
  <si>
    <t xml:space="preserve">VN4206.1</t>
  </si>
  <si>
    <t xml:space="preserve">VN4206.1 Total</t>
  </si>
  <si>
    <t xml:space="preserve">VN8175.1</t>
  </si>
  <si>
    <t xml:space="preserve">VN8175.1 Total</t>
  </si>
  <si>
    <t xml:space="preserve">VO1066.1</t>
  </si>
  <si>
    <t xml:space="preserve">VO1066.1 Total</t>
  </si>
  <si>
    <t xml:space="preserve">VO3188.1</t>
  </si>
  <si>
    <t xml:space="preserve">VO3188.1 Total</t>
  </si>
  <si>
    <t xml:space="preserve">VO9824.1</t>
  </si>
  <si>
    <t xml:space="preserve">VO9824.1 Total</t>
  </si>
  <si>
    <t xml:space="preserve">Y54999.1</t>
  </si>
  <si>
    <t xml:space="preserve">Y54999.1 Total</t>
  </si>
  <si>
    <t xml:space="preserve">Y54999.2</t>
  </si>
  <si>
    <t xml:space="preserve">Y54999.2 Total</t>
  </si>
  <si>
    <t xml:space="preserve">Y54999.3</t>
  </si>
  <si>
    <t xml:space="preserve">Y54999.3 Total</t>
  </si>
  <si>
    <t xml:space="preserve">Y73417.2</t>
  </si>
  <si>
    <t xml:space="preserve">Y73417.2 Total</t>
  </si>
  <si>
    <t xml:space="preserve">Y92263.1</t>
  </si>
  <si>
    <t xml:space="preserve">Y92263.1 Total</t>
  </si>
  <si>
    <t xml:space="preserve">YM4609.1</t>
  </si>
  <si>
    <t xml:space="preserve">YM4609.1 Total</t>
  </si>
  <si>
    <t xml:space="preserve">transaction_id</t>
  </si>
  <si>
    <t xml:space="preserve">exp_mtm_amt</t>
  </si>
  <si>
    <t xml:space="preserve">portfolio_type_cd</t>
  </si>
  <si>
    <t xml:space="preserve">book_cd</t>
  </si>
  <si>
    <t xml:space="preserve">book_type_cd</t>
  </si>
  <si>
    <t xml:space="preserve">post_id</t>
  </si>
  <si>
    <t xml:space="preserve">H</t>
  </si>
  <si>
    <t xml:space="preserve">O</t>
  </si>
  <si>
    <t xml:space="preserve">M</t>
  </si>
  <si>
    <t xml:space="preserve">Y</t>
  </si>
  <si>
    <t xml:space="preserve">1781034</t>
  </si>
  <si>
    <t xml:space="preserve">P</t>
  </si>
  <si>
    <t xml:space="preserve">A</t>
  </si>
  <si>
    <t xml:space="preserve">INTRA-ENOV-PHY</t>
  </si>
  <si>
    <t xml:space="preserve">T</t>
  </si>
  <si>
    <t xml:space="preserve">5</t>
  </si>
  <si>
    <t xml:space="preserve">I</t>
  </si>
  <si>
    <t xml:space="preserve">D</t>
  </si>
  <si>
    <t xml:space="preserve">1</t>
  </si>
  <si>
    <t xml:space="preserve">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</si>
</sst>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m/d/yy"/>
    <numFmt numFmtId="167" formatCode="[$-409]m/d/yyyy"/>
    <numFmt numFmtId="168" formatCode="0"/>
    <numFmt numFmtId="169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82" createdVersion="3">
  <cacheSource type="worksheet">
    <worksheetSource ref="C14:K596" sheet="Credit Agg"/>
  </cacheSource>
  <cacheFields count="9">
    <cacheField name="N17872.9" numFmtId="0">
      <sharedItems count="80">
        <s v="N17872.9"/>
        <s v="N17872.A"/>
        <s v="N17872.B"/>
        <s v="N17872.C"/>
        <s v="N17872.D"/>
        <s v="N17872.E"/>
        <s v="N17872.H"/>
        <s v="N18064.6"/>
        <s v="N18064.8"/>
        <s v="N18064.9"/>
        <s v="N18064.B"/>
        <s v="NG4731.8"/>
        <s v="NG4731.9"/>
        <s v="NG4731.A"/>
        <s v="V59258.5"/>
        <s v="V59258.6"/>
        <s v="V59258.7"/>
        <s v="V59258.8"/>
        <s v="V63990.4"/>
        <s v="V63990.5"/>
        <s v="V67692.2"/>
        <s v="V67692.4"/>
        <s v="V73350.6"/>
        <s v="V73350.8"/>
        <s v="V73350.9"/>
        <s v="V76720.2"/>
        <s v="V82405.3"/>
        <s v="V82405.4"/>
        <s v="V82405.7"/>
        <s v="V82405.8"/>
        <s v="V82405.G"/>
        <s v="V82405.H"/>
        <s v="V82405.K"/>
        <s v="V82405.N"/>
        <s v="V82405.O"/>
        <s v="V82405.Q"/>
        <s v="V82405.R"/>
        <s v="V82405.T"/>
        <s v="V82405.U"/>
        <s v="V82405.X"/>
        <s v="V82405.Y"/>
        <s v="VK6281.1"/>
        <s v="VK6281.2"/>
        <s v="VK6281.B"/>
        <s v="VK6281.C"/>
        <s v="VK6281.H"/>
        <s v="VK6281.I"/>
        <s v="VK6281.K"/>
        <s v="VK6281.L"/>
        <s v="VK6281.N"/>
        <s v="VK6281.P"/>
        <s v="VK6281.R"/>
        <s v="VK6281.S"/>
        <s v="VK9730.1"/>
        <s v="VK9730.2"/>
        <s v="VN4206.1"/>
        <s v="VN8175.1"/>
        <s v="VO1066.1"/>
        <s v="VO3188.1"/>
        <s v="VO9824.1"/>
        <s v="VS8407.2"/>
        <s v="VS8407.5"/>
        <s v="VS8407.6"/>
        <s v="VS8407.A"/>
        <s v="VS8407.D"/>
        <s v="VS8407.F"/>
        <s v="VS8407.G"/>
        <s v="VS8407.K"/>
        <s v="VY1883.1"/>
        <s v="VY1883.3"/>
        <s v="VY1883.7"/>
        <s v="VY1883.9"/>
        <s v="VY1883.B"/>
        <s v="VY1883.D"/>
        <s v="Y54999.1"/>
        <s v="Y54999.2"/>
        <s v="Y54999.3"/>
        <s v="Y73417.2"/>
        <s v="Y92263.1"/>
        <s v="YM4609.1"/>
      </sharedItems>
    </cacheField>
    <cacheField name="37347" numFmtId="0">
      <sharedItems containsSemiMixedTypes="0" containsNonDate="0" containsDate="1" containsString="0" minDate="2002-02-01T00:00:00" maxDate="2004-10-01T00:00:00" count="33"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</sharedItems>
    </cacheField>
    <cacheField name="96023402" numFmtId="0">
      <sharedItems containsString="0" containsBlank="1" containsNumber="1" containsInteger="1" minValue="96001121" maxValue="96023402" count="5">
        <n v="96001121"/>
        <n v="96004757"/>
        <n v="96023397"/>
        <n v="96023402"/>
        <m/>
      </sharedItems>
    </cacheField>
    <cacheField name="115423.9966" numFmtId="0">
      <sharedItems containsSemiMixedTypes="0" containsString="0" containsNumber="1" minValue="-455878.1934" maxValue="807143.4572" count="518">
        <n v="-455878.1934"/>
        <n v="-454746.3346"/>
        <n v="-452370.2117"/>
        <n v="-409634.456"/>
        <n v="-406832.9441"/>
        <n v="-405075.6184"/>
        <n v="-401581.4315"/>
        <n v="-378979.8659"/>
        <n v="-377274.0695"/>
        <n v="-335862.0299"/>
        <n v="-332753.5123"/>
        <n v="-317013.6413"/>
        <n v="-297922.2496"/>
        <n v="-269455.2766"/>
        <n v="-268194.779"/>
        <n v="-204064.9232"/>
        <n v="-203277.4895"/>
        <n v="-199639.4558"/>
        <n v="-198351.0741"/>
        <n v="-197616.7378"/>
        <n v="-197107.3411"/>
        <n v="-196095.6885"/>
        <n v="-192587.1994"/>
        <n v="-190503.5589"/>
        <n v="-190457.4267"/>
        <n v="-190263.3887"/>
        <n v="-189834.4402"/>
        <n v="-188504.8259"/>
        <n v="-188386.4528"/>
        <n v="-187612.1337"/>
        <n v="-185824.9533"/>
        <n v="-184014.1426"/>
        <n v="-183261.5998"/>
        <n v="-180680.4923"/>
        <n v="-178448.2529"/>
        <n v="-152233.442"/>
        <n v="-148416.9579"/>
        <n v="-145917.9997"/>
        <n v="-136495.8051"/>
        <n v="-123703.9175"/>
        <n v="-120842.4199"/>
        <n v="-119522.0281"/>
        <n v="-119478.5075"/>
        <n v="-118720.4606"/>
        <n v="-117396.6931"/>
        <n v="-116215.2251"/>
        <n v="-114513.1604"/>
        <n v="-109470.6926"/>
        <n v="-108780.4293"/>
        <n v="-105278.9531"/>
        <n v="-101332.0903"/>
        <n v="-93924.2704"/>
        <n v="-83062.0789"/>
        <n v="-81166.7565"/>
        <n v="-78519.9381"/>
        <n v="-74925.7789"/>
        <n v="-73037.8948"/>
        <n v="-72856.5556"/>
        <n v="-72475.8684"/>
        <n v="-69265.8569"/>
        <n v="-65629.0183"/>
        <n v="-64344.5347"/>
        <n v="-64303.5943"/>
        <n v="-64127.6316"/>
        <n v="-64066.5967"/>
        <n v="-63513.9575"/>
        <n v="-63181.5622"/>
        <n v="-61421.8263"/>
        <n v="-61135.2081"/>
        <n v="-60752.024"/>
        <n v="-59669.515"/>
        <n v="-59465.369"/>
        <n v="-57786.1281"/>
        <n v="-57752.7325"/>
        <n v="-57446.1852"/>
        <n v="-47537.519"/>
        <n v="-43676.4852"/>
        <n v="-43311.6458"/>
        <n v="-39173.1451"/>
        <n v="-37248.6265"/>
        <n v="-35701.6735"/>
        <n v="-34857.2561"/>
        <n v="-34459.8715"/>
        <n v="-33201.1748"/>
        <n v="-32984.7692"/>
        <n v="-31257.1543"/>
        <n v="-30711.0859"/>
        <n v="-30666.6966"/>
        <n v="-24796.8454"/>
        <n v="-23361.879"/>
        <n v="-22969.9673"/>
        <n v="-22104.3768"/>
        <n v="-22028.7023"/>
        <n v="-21805.1544"/>
        <n v="-21725.9544"/>
        <n v="-20988.9212"/>
        <n v="-20224.8701"/>
        <n v="-20126.2574"/>
        <n v="-18994.7804"/>
        <n v="-18562.2267"/>
        <n v="-18527.3491"/>
        <n v="-17540.9513"/>
        <n v="-16788.5747"/>
        <n v="-12477.1549"/>
        <n v="-12446.1765"/>
        <n v="-12381.1432"/>
        <n v="-11211.4872"/>
        <n v="-10658.9646"/>
        <n v="-10612.923"/>
        <n v="-10521.3758"/>
        <n v="-9884.5264"/>
        <n v="-9006.2912"/>
        <n v="-8948.1688"/>
        <n v="-8915.0408"/>
        <n v="-8855.0353"/>
        <n v="-8846.422"/>
        <n v="-8741.4983"/>
        <n v="-8688.1443"/>
        <n v="-8594.1455"/>
        <n v="-8583.3108"/>
        <n v="-8503.9771"/>
        <n v="-8481.9097"/>
        <n v="-8463.7053"/>
        <n v="-8454.1654"/>
        <n v="-8438.775"/>
        <n v="-8406.212"/>
        <n v="-8383.0806"/>
        <n v="-8343.3592"/>
        <n v="-8267.4406"/>
        <n v="-8220.6533"/>
        <n v="-8194.9618"/>
        <n v="-8151.0555"/>
        <n v="-8150.9997"/>
        <n v="-7815.6028"/>
        <n v="-5637.3201"/>
        <n v="-5306.5265"/>
        <n v="-5098.6646"/>
        <n v="-2609.1075"/>
        <n v="-2513.6223"/>
        <n v="-2273.4415"/>
        <n v="-1934.1636"/>
        <n v="-973.8174"/>
        <n v="-277.3713"/>
        <n v="-240.2965"/>
        <n v="-178.7586"/>
        <n v="-117.5598"/>
        <n v="-60.4786"/>
        <n v="-31.5385"/>
        <n v="-0.0959"/>
        <n v="-0.0868"/>
        <n v="0"/>
        <n v="0.0028"/>
        <n v="0.0031"/>
        <n v="0.0839"/>
        <n v="0.0928"/>
        <n v="1199.1838"/>
        <n v="1296.7588"/>
        <n v="1303.7439"/>
        <n v="1307.8312"/>
        <n v="1337.3519"/>
        <n v="1342.5324"/>
        <n v="1344.9809"/>
        <n v="1349.3947"/>
        <n v="3191.562"/>
        <n v="3528.739"/>
        <n v="3803.6424"/>
        <n v="4153.4027"/>
        <n v="4205.4835"/>
        <n v="4592.1946"/>
        <n v="4955.4712"/>
        <n v="4982.1643"/>
        <n v="4997.7835"/>
        <n v="5110.5948"/>
        <n v="5130.3916"/>
        <n v="5139.7483"/>
        <n v="5156.6156"/>
        <n v="5325.9737"/>
        <n v="5354.6625"/>
        <n v="5371.4496"/>
        <n v="5492.6953"/>
        <n v="5513.9723"/>
        <n v="5524.0285"/>
        <n v="5542.1569"/>
        <n v="7257.5246"/>
        <n v="7607.2849"/>
        <n v="7809.9196"/>
        <n v="8024.2558"/>
        <n v="8410.9669"/>
        <n v="12608.6286"/>
        <n v="13109.9834"/>
        <n v="13452.0338"/>
        <n v="14358.2677"/>
        <n v="14515.0493"/>
        <n v="14830.0453"/>
        <n v="14919.0024"/>
        <n v="15369.3071"/>
        <n v="15575.5744"/>
        <n v="15979.8914"/>
        <n v="16048.5116"/>
        <n v="16613.6106"/>
        <n v="16788.5747"/>
        <n v="17006.3508"/>
        <n v="17446.5022"/>
        <n v="17746.8014"/>
        <n v="18161.5648"/>
        <n v="18280.5133"/>
        <n v="18368.7784"/>
        <n v="18562.2267"/>
        <n v="18901.2038"/>
        <n v="19045.0815"/>
        <n v="19080.8798"/>
        <n v="19183.6606"/>
        <n v="19243.8021"/>
        <n v="19265.0677"/>
        <n v="19678.178"/>
        <n v="19754.4052"/>
        <n v="19790.4325"/>
        <n v="19855.3795"/>
        <n v="20052.0104"/>
        <n v="20303.3519"/>
        <n v="20947.8695"/>
        <n v="21303.895"/>
        <n v="21418.6502"/>
        <n v="21485.7984"/>
        <n v="21645.1839"/>
        <n v="21970.7813"/>
        <n v="22055.8893"/>
        <n v="22096.114"/>
        <n v="22168.6276"/>
        <n v="24221.7275"/>
        <n v="25532.4964"/>
        <n v="25916.5421"/>
        <n v="28229.912"/>
        <n v="28330.5782"/>
        <n v="29030.0986"/>
        <n v="30429.1395"/>
        <n v="31323.601"/>
        <n v="32097.0233"/>
        <n v="33643.8678"/>
        <n v="39643.7697"/>
        <n v="39857.3143"/>
        <n v="39982.2684"/>
        <n v="40884.7582"/>
        <n v="41043.1331"/>
        <n v="41117.986"/>
        <n v="41252.9244"/>
        <n v="46308.2537"/>
        <n v="49467.4271"/>
        <n v="50582.3251"/>
        <n v="51200.5528"/>
        <n v="52254.1775"/>
        <n v="52691.9043"/>
        <n v="55676.2548"/>
        <n v="55751.7797"/>
        <n v="55780.7968"/>
        <n v="57307.0272"/>
        <n v="57731.8283"/>
        <n v="57774.6419"/>
        <n v="57836.2333"/>
        <n v="59829.9142"/>
        <n v="61641.7531"/>
        <n v="61697.7035"/>
        <n v="63941.0394"/>
        <n v="64152.646"/>
        <n v="65607.1783"/>
        <n v="65938.9269"/>
        <n v="66101.7434"/>
        <n v="67528.6868"/>
        <n v="68215.8422"/>
        <n v="69430.4018"/>
        <n v="69535.9567"/>
        <n v="70826.4454"/>
        <n v="71316.9616"/>
        <n v="72022.2131"/>
        <n v="72285.0418"/>
        <n v="73064.9108"/>
        <n v="73598.5592"/>
        <n v="73668.9849"/>
        <n v="74158.9426"/>
        <n v="74823.6703"/>
        <n v="74951.6654"/>
        <n v="76238.1148"/>
        <n v="76531.1719"/>
        <n v="76856.0487"/>
        <n v="77032.6411"/>
        <n v="78309.0025"/>
        <n v="78407.0317"/>
        <n v="78486.1943"/>
        <n v="79435.7405"/>
        <n v="80783.9537"/>
        <n v="82043.1992"/>
        <n v="82243.8997"/>
        <n v="82480.0923"/>
        <n v="82699.9952"/>
        <n v="85093.4297"/>
        <n v="85252.6301"/>
        <n v="85695.7914"/>
        <n v="86777.9761"/>
        <n v="87042.504"/>
        <n v="88176.76"/>
        <n v="88376.9893"/>
        <n v="88957.6553"/>
        <n v="89228.628"/>
        <n v="89921.5769"/>
        <n v="90070.0803"/>
        <n v="90305.8572"/>
        <n v="90439.6653"/>
        <n v="90498.0812"/>
        <n v="90727.8021"/>
        <n v="90863.5094"/>
        <n v="91499.2322"/>
        <n v="91514.1227"/>
        <n v="92212.7961"/>
        <n v="92391.9116"/>
        <n v="92752.4956"/>
        <n v="93500.0032"/>
        <n v="93747.1189"/>
        <n v="93795.063"/>
        <n v="94148.6596"/>
        <n v="94225.4044"/>
        <n v="94455.2545"/>
        <n v="94859.5028"/>
        <n v="94996.8464"/>
        <n v="95285.056"/>
        <n v="95322.2118"/>
        <n v="95537.1464"/>
        <n v="95624.4453"/>
        <n v="95685.7806"/>
        <n v="96365.301"/>
        <n v="96638.7499"/>
        <n v="96800.1933"/>
        <n v="97296.5466"/>
        <n v="98187.5787"/>
        <n v="98810.3839"/>
        <n v="99058.8724"/>
        <n v="99392.5599"/>
        <n v="100312.8655"/>
        <n v="100553.5367"/>
        <n v="100601.7768"/>
        <n v="100934.7253"/>
        <n v="101637.1682"/>
        <n v="102052.7952"/>
        <n v="102755.8952"/>
        <n v="104179.9767"/>
        <n v="105022.0624"/>
        <n v="105267.0338"/>
        <n v="105726.8212"/>
        <n v="106061.3471"/>
        <n v="106848.2834"/>
        <n v="106886.7245"/>
        <n v="109520.5859"/>
        <n v="109956.3929"/>
        <n v="109991.9231"/>
        <n v="111475.9497"/>
        <n v="112941.4737"/>
        <n v="115865.1448"/>
        <n v="117480.6092"/>
        <n v="117932.3966"/>
        <n v="118025.4252"/>
        <n v="118178.9194"/>
        <n v="121562.8139"/>
        <n v="122947.7767"/>
        <n v="123675.2152"/>
        <n v="125412.3931"/>
        <n v="126149.1296"/>
        <n v="129911.2612"/>
        <n v="130155.1925"/>
        <n v="133174.5837"/>
        <n v="133716.3969"/>
        <n v="134707.5993"/>
        <n v="134951.2109"/>
        <n v="136741.0533"/>
        <n v="139603.1332"/>
        <n v="140124.0534"/>
        <n v="141184.6858"/>
        <n v="142752.7633"/>
        <n v="145300.3626"/>
        <n v="146479.5818"/>
        <n v="149100.7344"/>
        <n v="149195.7587"/>
        <n v="149595.3029"/>
        <n v="149689.5074"/>
        <n v="150326.9443"/>
        <n v="151455.8718"/>
        <n v="152775.2659"/>
        <n v="153083.416"/>
        <n v="153857.4961"/>
        <n v="154237.4012"/>
        <n v="155759.2598"/>
        <n v="156814.0633"/>
        <n v="157119.7438"/>
        <n v="157566.9358"/>
        <n v="158871.481"/>
        <n v="159459.9022"/>
        <n v="160003.8067"/>
        <n v="161717.6158"/>
        <n v="161954.6186"/>
        <n v="162004.2708"/>
        <n v="162250.5656"/>
        <n v="165399.9904"/>
        <n v="166208.4409"/>
        <n v="166406.2438"/>
        <n v="168915.4188"/>
        <n v="169083.307"/>
        <n v="171729.9714"/>
        <n v="172361.8384"/>
        <n v="173037.5327"/>
        <n v="174031.1891"/>
        <n v="177888.9346"/>
        <n v="179843.1539"/>
        <n v="182498.5035"/>
        <n v="185233.0147"/>
        <n v="188910.509"/>
        <n v="189377.9109"/>
        <n v="189993.6927"/>
        <n v="190571.2417"/>
        <n v="194455.8174"/>
        <n v="194593.0933"/>
        <n v="196425.3418"/>
        <n v="197620.7677"/>
        <n v="202676.4708"/>
        <n v="204802.2111"/>
        <n v="207617.669"/>
        <n v="211162.1894"/>
        <n v="212122.6943"/>
        <n v="216422.4898"/>
        <n v="217176.967"/>
        <n v="219912.7858"/>
        <n v="221608.078"/>
        <n v="225882.9475"/>
        <n v="229551.723"/>
        <n v="234961.2183"/>
        <n v="245020.1679"/>
        <n v="245391.7732"/>
        <n v="252298.2592"/>
        <n v="266349.1673"/>
        <n v="271316.5243"/>
        <n v="288762.041"/>
        <n v="289140.1673"/>
        <n v="294675.9397"/>
        <n v="299806.6616"/>
        <n v="307424.1946"/>
        <n v="308130.5642"/>
        <n v="311518.5196"/>
        <n v="313944.7771"/>
        <n v="314239.4875"/>
        <n v="319268.7036"/>
        <n v="323435.2317"/>
        <n v="328172.7968"/>
        <n v="328975.5989"/>
        <n v="338166.6141"/>
        <n v="341010.5202"/>
        <n v="341925.5951"/>
        <n v="347111.9045"/>
        <n v="348062.3782"/>
        <n v="348170.0158"/>
        <n v="353507.9572"/>
        <n v="355830.6211"/>
        <n v="360280.3212"/>
        <n v="361223.4287"/>
        <n v="361758.6614"/>
        <n v="362911.2085"/>
        <n v="363454.0376"/>
        <n v="364997.0071"/>
        <n v="366056.4906"/>
        <n v="368851.1845"/>
        <n v="369567.6463"/>
        <n v="374000.0126"/>
        <n v="374988.4754"/>
        <n v="375180.2518"/>
        <n v="376594.6384"/>
        <n v="376901.6175"/>
        <n v="378048.7944"/>
        <n v="378755.8219"/>
        <n v="379438.0113"/>
        <n v="381140.224"/>
        <n v="381288.8473"/>
        <n v="382148.5858"/>
        <n v="382497.781"/>
        <n v="382743.1223"/>
        <n v="385461.2039"/>
        <n v="386554.9996"/>
        <n v="387200.7731"/>
        <n v="388911.6349"/>
        <n v="392291.0673"/>
        <n v="396235.4897"/>
        <n v="397570.2397"/>
        <n v="401251.4618"/>
        <n v="402214.1466"/>
        <n v="403738.9013"/>
        <n v="405352.9415"/>
        <n v="406548.6729"/>
        <n v="408211.181"/>
        <n v="416719.9068"/>
        <n v="422907.2848"/>
        <n v="427393.1338"/>
        <n v="433735.1962"/>
        <n v="489384.5055"/>
        <n v="541086.2041"/>
        <n v="560496.2136"/>
        <n v="571011.0532"/>
        <n v="581201.4505"/>
        <n v="584519.2865"/>
        <n v="596402.9376"/>
        <n v="598381.2118"/>
        <n v="601307.7772"/>
        <n v="611101.0635"/>
        <n v="637839.6088"/>
        <n v="640015.227"/>
        <n v="646271.6298"/>
        <n v="664833.7637"/>
        <n v="675661.6751"/>
        <n v="683851.1901"/>
        <n v="689447.3537"/>
        <n v="756097.5889"/>
        <n v="762284.9668"/>
        <n v="788779.2573"/>
        <n v="807143.4572"/>
      </sharedItems>
    </cacheField>
    <cacheField name="H" numFmtId="0">
      <sharedItems containsBlank="1" count="4">
        <s v="1"/>
        <s v="H"/>
        <s v="T"/>
        <m/>
      </sharedItems>
    </cacheField>
    <cacheField name="O" numFmtId="0">
      <sharedItems containsBlank="1" count="4">
        <s v="5"/>
        <s v="E"/>
        <s v="O"/>
        <m/>
      </sharedItems>
    </cacheField>
    <cacheField name="Y" numFmtId="0">
      <sharedItems containsBlank="1" count="5">
        <s v="D"/>
        <s v="I"/>
        <s v="P"/>
        <s v="Y"/>
        <m/>
      </sharedItems>
    </cacheField>
    <cacheField name="PERFORMANCE-GDI" numFmtId="0">
      <sharedItems containsBlank="1" count="6">
        <s v="FT-IM-ENOV-IDX"/>
        <s v="PERFORMANCE-BAS"/>
        <s v="PERFORMANCE-GDI"/>
        <s v="PERFORMANCE-PRC"/>
        <s v="TP-EMWNSS-IDX"/>
        <m/>
      </sharedItems>
    </cacheField>
    <cacheField name="1467335" numFmtId="0">
      <sharedItems containsString="0" containsBlank="1" containsNumber="1" containsInteger="1" minValue="1467203" maxValue="1467335" count="6">
        <n v="1467203"/>
        <n v="1467209"/>
        <n v="1467330"/>
        <n v="1467331"/>
        <n v="1467335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C1:K12" sheet="Credit Agg"/>
  </cacheSource>
  <cacheFields count="9">
    <cacheField name="transaction_id" numFmtId="0">
      <sharedItems count="1">
        <s v="N18254.4"/>
      </sharedItems>
    </cacheField>
    <cacheField name="Date" numFmtId="0">
      <sharedItems containsSemiMixedTypes="0" containsNonDate="0" containsDate="1" containsString="0" minDate="2002-01-01T00:00:00" maxDate="2004-03-01T00:00:00" count="11">
        <d v="2002-01-01T00:00:00"/>
        <d v="2002-02-01T00:00:00"/>
        <d v="2002-03-01T00:00:00"/>
        <d v="2002-12-01T00:00:00"/>
        <d v="2003-01-01T00:00:00"/>
        <d v="2003-02-01T00:00:00"/>
        <d v="2003-03-01T00:00:00"/>
        <d v="2003-12-01T00:00:00"/>
        <d v="2004-01-01T00:00:00"/>
        <d v="2004-02-01T00:00:00"/>
        <d v="2004-03-01T00:00:00"/>
      </sharedItems>
    </cacheField>
    <cacheField name="Contract #" numFmtId="0">
      <sharedItems containsString="0" containsBlank="1" count="1">
        <m/>
      </sharedItems>
    </cacheField>
    <cacheField name="exp_mtm_amt" numFmtId="0">
      <sharedItems containsSemiMixedTypes="0" containsString="0" containsNumber="1" minValue="26527.6558" maxValue="393923.8688" count="11">
        <n v="26527.6558"/>
        <n v="181364.3417"/>
        <n v="225772.2854"/>
        <n v="244534.3167"/>
        <n v="269827.5297"/>
        <n v="332119.9959"/>
        <n v="332787.7674"/>
        <n v="375134.9752"/>
        <n v="378354.0314"/>
        <n v="382214.5093"/>
        <n v="393923.8688"/>
      </sharedItems>
    </cacheField>
    <cacheField name="portfolio_type_cd" numFmtId="0">
      <sharedItems count="1">
        <s v="H"/>
      </sharedItems>
    </cacheField>
    <cacheField name="book_cd" numFmtId="0">
      <sharedItems count="1">
        <s v="O"/>
      </sharedItems>
    </cacheField>
    <cacheField name="book_type_cd" numFmtId="0">
      <sharedItems count="2">
        <s v="M"/>
        <s v="Y"/>
      </sharedItems>
    </cacheField>
    <cacheField name="book_id" numFmtId="0">
      <sharedItems count="2">
        <s v="PERFORMANCE-GDI"/>
        <s v="PERFORMANCE-GDL"/>
      </sharedItems>
    </cacheField>
    <cacheField name="post_id" numFmtId="0">
      <sharedItems containsSemiMixedTypes="0" containsString="0" containsNumber="1" containsInteger="1" minValue="1467334" maxValue="1467335" count="2">
        <n v="1467334"/>
        <n v="146733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2">
  <r>
    <x v="0"/>
    <x v="3"/>
    <x v="3"/>
    <x v="368"/>
    <x v="1"/>
    <x v="2"/>
    <x v="3"/>
    <x v="2"/>
    <x v="4"/>
  </r>
  <r>
    <x v="0"/>
    <x v="4"/>
    <x v="3"/>
    <x v="366"/>
    <x v="1"/>
    <x v="2"/>
    <x v="3"/>
    <x v="2"/>
    <x v="4"/>
  </r>
  <r>
    <x v="0"/>
    <x v="5"/>
    <x v="3"/>
    <x v="381"/>
    <x v="1"/>
    <x v="2"/>
    <x v="3"/>
    <x v="2"/>
    <x v="4"/>
  </r>
  <r>
    <x v="0"/>
    <x v="6"/>
    <x v="3"/>
    <x v="397"/>
    <x v="1"/>
    <x v="2"/>
    <x v="3"/>
    <x v="2"/>
    <x v="4"/>
  </r>
  <r>
    <x v="0"/>
    <x v="7"/>
    <x v="3"/>
    <x v="387"/>
    <x v="1"/>
    <x v="2"/>
    <x v="3"/>
    <x v="2"/>
    <x v="4"/>
  </r>
  <r>
    <x v="0"/>
    <x v="8"/>
    <x v="3"/>
    <x v="406"/>
    <x v="1"/>
    <x v="2"/>
    <x v="3"/>
    <x v="2"/>
    <x v="4"/>
  </r>
  <r>
    <x v="0"/>
    <x v="9"/>
    <x v="3"/>
    <x v="423"/>
    <x v="1"/>
    <x v="2"/>
    <x v="3"/>
    <x v="2"/>
    <x v="4"/>
  </r>
  <r>
    <x v="0"/>
    <x v="14"/>
    <x v="3"/>
    <x v="361"/>
    <x v="1"/>
    <x v="2"/>
    <x v="3"/>
    <x v="2"/>
    <x v="4"/>
  </r>
  <r>
    <x v="0"/>
    <x v="15"/>
    <x v="3"/>
    <x v="372"/>
    <x v="1"/>
    <x v="2"/>
    <x v="3"/>
    <x v="2"/>
    <x v="4"/>
  </r>
  <r>
    <x v="0"/>
    <x v="16"/>
    <x v="3"/>
    <x v="369"/>
    <x v="1"/>
    <x v="2"/>
    <x v="3"/>
    <x v="2"/>
    <x v="4"/>
  </r>
  <r>
    <x v="0"/>
    <x v="17"/>
    <x v="3"/>
    <x v="386"/>
    <x v="1"/>
    <x v="2"/>
    <x v="3"/>
    <x v="2"/>
    <x v="4"/>
  </r>
  <r>
    <x v="0"/>
    <x v="18"/>
    <x v="3"/>
    <x v="401"/>
    <x v="1"/>
    <x v="2"/>
    <x v="3"/>
    <x v="2"/>
    <x v="4"/>
  </r>
  <r>
    <x v="0"/>
    <x v="19"/>
    <x v="3"/>
    <x v="391"/>
    <x v="1"/>
    <x v="2"/>
    <x v="3"/>
    <x v="2"/>
    <x v="4"/>
  </r>
  <r>
    <x v="0"/>
    <x v="20"/>
    <x v="3"/>
    <x v="408"/>
    <x v="1"/>
    <x v="2"/>
    <x v="3"/>
    <x v="2"/>
    <x v="4"/>
  </r>
  <r>
    <x v="0"/>
    <x v="21"/>
    <x v="3"/>
    <x v="425"/>
    <x v="1"/>
    <x v="2"/>
    <x v="3"/>
    <x v="2"/>
    <x v="4"/>
  </r>
  <r>
    <x v="0"/>
    <x v="26"/>
    <x v="3"/>
    <x v="358"/>
    <x v="1"/>
    <x v="2"/>
    <x v="3"/>
    <x v="2"/>
    <x v="4"/>
  </r>
  <r>
    <x v="0"/>
    <x v="27"/>
    <x v="3"/>
    <x v="370"/>
    <x v="1"/>
    <x v="2"/>
    <x v="3"/>
    <x v="2"/>
    <x v="4"/>
  </r>
  <r>
    <x v="0"/>
    <x v="28"/>
    <x v="3"/>
    <x v="365"/>
    <x v="1"/>
    <x v="2"/>
    <x v="3"/>
    <x v="2"/>
    <x v="4"/>
  </r>
  <r>
    <x v="0"/>
    <x v="29"/>
    <x v="3"/>
    <x v="379"/>
    <x v="1"/>
    <x v="2"/>
    <x v="3"/>
    <x v="2"/>
    <x v="4"/>
  </r>
  <r>
    <x v="0"/>
    <x v="30"/>
    <x v="3"/>
    <x v="398"/>
    <x v="1"/>
    <x v="2"/>
    <x v="3"/>
    <x v="2"/>
    <x v="4"/>
  </r>
  <r>
    <x v="0"/>
    <x v="31"/>
    <x v="3"/>
    <x v="385"/>
    <x v="1"/>
    <x v="2"/>
    <x v="3"/>
    <x v="2"/>
    <x v="4"/>
  </r>
  <r>
    <x v="0"/>
    <x v="32"/>
    <x v="3"/>
    <x v="404"/>
    <x v="1"/>
    <x v="2"/>
    <x v="3"/>
    <x v="2"/>
    <x v="4"/>
  </r>
  <r>
    <x v="1"/>
    <x v="2"/>
    <x v="3"/>
    <x v="282"/>
    <x v="1"/>
    <x v="2"/>
    <x v="3"/>
    <x v="2"/>
    <x v="4"/>
  </r>
  <r>
    <x v="1"/>
    <x v="3"/>
    <x v="3"/>
    <x v="310"/>
    <x v="1"/>
    <x v="2"/>
    <x v="3"/>
    <x v="2"/>
    <x v="4"/>
  </r>
  <r>
    <x v="1"/>
    <x v="4"/>
    <x v="3"/>
    <x v="302"/>
    <x v="1"/>
    <x v="2"/>
    <x v="3"/>
    <x v="2"/>
    <x v="4"/>
  </r>
  <r>
    <x v="1"/>
    <x v="5"/>
    <x v="3"/>
    <x v="345"/>
    <x v="1"/>
    <x v="2"/>
    <x v="3"/>
    <x v="2"/>
    <x v="4"/>
  </r>
  <r>
    <x v="1"/>
    <x v="6"/>
    <x v="3"/>
    <x v="355"/>
    <x v="1"/>
    <x v="2"/>
    <x v="3"/>
    <x v="2"/>
    <x v="4"/>
  </r>
  <r>
    <x v="1"/>
    <x v="7"/>
    <x v="3"/>
    <x v="352"/>
    <x v="1"/>
    <x v="2"/>
    <x v="3"/>
    <x v="2"/>
    <x v="4"/>
  </r>
  <r>
    <x v="1"/>
    <x v="8"/>
    <x v="3"/>
    <x v="363"/>
    <x v="1"/>
    <x v="2"/>
    <x v="3"/>
    <x v="2"/>
    <x v="4"/>
  </r>
  <r>
    <x v="1"/>
    <x v="9"/>
    <x v="3"/>
    <x v="374"/>
    <x v="1"/>
    <x v="2"/>
    <x v="3"/>
    <x v="2"/>
    <x v="4"/>
  </r>
  <r>
    <x v="1"/>
    <x v="14"/>
    <x v="3"/>
    <x v="279"/>
    <x v="1"/>
    <x v="2"/>
    <x v="3"/>
    <x v="2"/>
    <x v="4"/>
  </r>
  <r>
    <x v="1"/>
    <x v="15"/>
    <x v="3"/>
    <x v="299"/>
    <x v="1"/>
    <x v="2"/>
    <x v="3"/>
    <x v="2"/>
    <x v="4"/>
  </r>
  <r>
    <x v="1"/>
    <x v="16"/>
    <x v="3"/>
    <x v="294"/>
    <x v="1"/>
    <x v="2"/>
    <x v="3"/>
    <x v="2"/>
    <x v="4"/>
  </r>
  <r>
    <x v="1"/>
    <x v="17"/>
    <x v="3"/>
    <x v="338"/>
    <x v="1"/>
    <x v="2"/>
    <x v="3"/>
    <x v="2"/>
    <x v="4"/>
  </r>
  <r>
    <x v="1"/>
    <x v="18"/>
    <x v="3"/>
    <x v="353"/>
    <x v="1"/>
    <x v="2"/>
    <x v="3"/>
    <x v="2"/>
    <x v="4"/>
  </r>
  <r>
    <x v="1"/>
    <x v="19"/>
    <x v="3"/>
    <x v="344"/>
    <x v="1"/>
    <x v="2"/>
    <x v="3"/>
    <x v="2"/>
    <x v="4"/>
  </r>
  <r>
    <x v="1"/>
    <x v="20"/>
    <x v="3"/>
    <x v="360"/>
    <x v="1"/>
    <x v="2"/>
    <x v="3"/>
    <x v="2"/>
    <x v="4"/>
  </r>
  <r>
    <x v="1"/>
    <x v="21"/>
    <x v="3"/>
    <x v="383"/>
    <x v="1"/>
    <x v="2"/>
    <x v="3"/>
    <x v="2"/>
    <x v="4"/>
  </r>
  <r>
    <x v="1"/>
    <x v="26"/>
    <x v="3"/>
    <x v="273"/>
    <x v="1"/>
    <x v="2"/>
    <x v="3"/>
    <x v="2"/>
    <x v="4"/>
  </r>
  <r>
    <x v="1"/>
    <x v="27"/>
    <x v="3"/>
    <x v="296"/>
    <x v="1"/>
    <x v="2"/>
    <x v="3"/>
    <x v="2"/>
    <x v="4"/>
  </r>
  <r>
    <x v="1"/>
    <x v="28"/>
    <x v="3"/>
    <x v="292"/>
    <x v="1"/>
    <x v="2"/>
    <x v="3"/>
    <x v="2"/>
    <x v="4"/>
  </r>
  <r>
    <x v="1"/>
    <x v="29"/>
    <x v="3"/>
    <x v="332"/>
    <x v="1"/>
    <x v="2"/>
    <x v="3"/>
    <x v="2"/>
    <x v="4"/>
  </r>
  <r>
    <x v="1"/>
    <x v="30"/>
    <x v="3"/>
    <x v="350"/>
    <x v="1"/>
    <x v="2"/>
    <x v="3"/>
    <x v="2"/>
    <x v="4"/>
  </r>
  <r>
    <x v="1"/>
    <x v="31"/>
    <x v="3"/>
    <x v="342"/>
    <x v="1"/>
    <x v="2"/>
    <x v="3"/>
    <x v="2"/>
    <x v="4"/>
  </r>
  <r>
    <x v="1"/>
    <x v="32"/>
    <x v="3"/>
    <x v="357"/>
    <x v="1"/>
    <x v="2"/>
    <x v="3"/>
    <x v="2"/>
    <x v="4"/>
  </r>
  <r>
    <x v="2"/>
    <x v="2"/>
    <x v="3"/>
    <x v="247"/>
    <x v="1"/>
    <x v="2"/>
    <x v="3"/>
    <x v="2"/>
    <x v="4"/>
  </r>
  <r>
    <x v="2"/>
    <x v="3"/>
    <x v="3"/>
    <x v="255"/>
    <x v="1"/>
    <x v="2"/>
    <x v="3"/>
    <x v="2"/>
    <x v="4"/>
  </r>
  <r>
    <x v="2"/>
    <x v="4"/>
    <x v="3"/>
    <x v="254"/>
    <x v="1"/>
    <x v="2"/>
    <x v="3"/>
    <x v="2"/>
    <x v="4"/>
  </r>
  <r>
    <x v="2"/>
    <x v="5"/>
    <x v="3"/>
    <x v="263"/>
    <x v="1"/>
    <x v="2"/>
    <x v="3"/>
    <x v="2"/>
    <x v="4"/>
  </r>
  <r>
    <x v="2"/>
    <x v="6"/>
    <x v="3"/>
    <x v="269"/>
    <x v="1"/>
    <x v="2"/>
    <x v="3"/>
    <x v="2"/>
    <x v="4"/>
  </r>
  <r>
    <x v="2"/>
    <x v="7"/>
    <x v="3"/>
    <x v="266"/>
    <x v="1"/>
    <x v="2"/>
    <x v="3"/>
    <x v="2"/>
    <x v="4"/>
  </r>
  <r>
    <x v="2"/>
    <x v="8"/>
    <x v="3"/>
    <x v="278"/>
    <x v="1"/>
    <x v="2"/>
    <x v="3"/>
    <x v="2"/>
    <x v="4"/>
  </r>
  <r>
    <x v="2"/>
    <x v="9"/>
    <x v="3"/>
    <x v="307"/>
    <x v="1"/>
    <x v="2"/>
    <x v="3"/>
    <x v="2"/>
    <x v="4"/>
  </r>
  <r>
    <x v="2"/>
    <x v="14"/>
    <x v="3"/>
    <x v="251"/>
    <x v="1"/>
    <x v="2"/>
    <x v="3"/>
    <x v="2"/>
    <x v="4"/>
  </r>
  <r>
    <x v="2"/>
    <x v="15"/>
    <x v="3"/>
    <x v="259"/>
    <x v="1"/>
    <x v="2"/>
    <x v="3"/>
    <x v="2"/>
    <x v="4"/>
  </r>
  <r>
    <x v="2"/>
    <x v="16"/>
    <x v="3"/>
    <x v="256"/>
    <x v="1"/>
    <x v="2"/>
    <x v="3"/>
    <x v="2"/>
    <x v="4"/>
  </r>
  <r>
    <x v="2"/>
    <x v="17"/>
    <x v="3"/>
    <x v="265"/>
    <x v="1"/>
    <x v="2"/>
    <x v="3"/>
    <x v="2"/>
    <x v="4"/>
  </r>
  <r>
    <x v="2"/>
    <x v="18"/>
    <x v="3"/>
    <x v="272"/>
    <x v="1"/>
    <x v="2"/>
    <x v="3"/>
    <x v="2"/>
    <x v="4"/>
  </r>
  <r>
    <x v="2"/>
    <x v="19"/>
    <x v="3"/>
    <x v="267"/>
    <x v="1"/>
    <x v="2"/>
    <x v="3"/>
    <x v="2"/>
    <x v="4"/>
  </r>
  <r>
    <x v="2"/>
    <x v="20"/>
    <x v="3"/>
    <x v="281"/>
    <x v="1"/>
    <x v="2"/>
    <x v="3"/>
    <x v="2"/>
    <x v="4"/>
  </r>
  <r>
    <x v="2"/>
    <x v="21"/>
    <x v="3"/>
    <x v="314"/>
    <x v="1"/>
    <x v="2"/>
    <x v="3"/>
    <x v="2"/>
    <x v="4"/>
  </r>
  <r>
    <x v="2"/>
    <x v="26"/>
    <x v="3"/>
    <x v="248"/>
    <x v="1"/>
    <x v="2"/>
    <x v="3"/>
    <x v="2"/>
    <x v="4"/>
  </r>
  <r>
    <x v="2"/>
    <x v="27"/>
    <x v="3"/>
    <x v="258"/>
    <x v="1"/>
    <x v="2"/>
    <x v="3"/>
    <x v="2"/>
    <x v="4"/>
  </r>
  <r>
    <x v="2"/>
    <x v="28"/>
    <x v="3"/>
    <x v="252"/>
    <x v="1"/>
    <x v="2"/>
    <x v="3"/>
    <x v="2"/>
    <x v="4"/>
  </r>
  <r>
    <x v="2"/>
    <x v="29"/>
    <x v="3"/>
    <x v="262"/>
    <x v="1"/>
    <x v="2"/>
    <x v="3"/>
    <x v="2"/>
    <x v="4"/>
  </r>
  <r>
    <x v="2"/>
    <x v="30"/>
    <x v="3"/>
    <x v="270"/>
    <x v="1"/>
    <x v="2"/>
    <x v="3"/>
    <x v="2"/>
    <x v="4"/>
  </r>
  <r>
    <x v="2"/>
    <x v="31"/>
    <x v="3"/>
    <x v="264"/>
    <x v="1"/>
    <x v="2"/>
    <x v="3"/>
    <x v="2"/>
    <x v="4"/>
  </r>
  <r>
    <x v="2"/>
    <x v="32"/>
    <x v="3"/>
    <x v="276"/>
    <x v="1"/>
    <x v="2"/>
    <x v="3"/>
    <x v="2"/>
    <x v="4"/>
  </r>
  <r>
    <x v="7"/>
    <x v="2"/>
    <x v="2"/>
    <x v="190"/>
    <x v="1"/>
    <x v="2"/>
    <x v="3"/>
    <x v="2"/>
    <x v="4"/>
  </r>
  <r>
    <x v="7"/>
    <x v="3"/>
    <x v="2"/>
    <x v="197"/>
    <x v="1"/>
    <x v="2"/>
    <x v="3"/>
    <x v="2"/>
    <x v="4"/>
  </r>
  <r>
    <x v="7"/>
    <x v="4"/>
    <x v="2"/>
    <x v="196"/>
    <x v="1"/>
    <x v="2"/>
    <x v="3"/>
    <x v="2"/>
    <x v="4"/>
  </r>
  <r>
    <x v="7"/>
    <x v="5"/>
    <x v="2"/>
    <x v="205"/>
    <x v="1"/>
    <x v="2"/>
    <x v="3"/>
    <x v="2"/>
    <x v="4"/>
  </r>
  <r>
    <x v="7"/>
    <x v="6"/>
    <x v="2"/>
    <x v="218"/>
    <x v="1"/>
    <x v="2"/>
    <x v="3"/>
    <x v="2"/>
    <x v="4"/>
  </r>
  <r>
    <x v="7"/>
    <x v="7"/>
    <x v="2"/>
    <x v="209"/>
    <x v="1"/>
    <x v="2"/>
    <x v="3"/>
    <x v="2"/>
    <x v="4"/>
  </r>
  <r>
    <x v="7"/>
    <x v="8"/>
    <x v="2"/>
    <x v="224"/>
    <x v="1"/>
    <x v="2"/>
    <x v="3"/>
    <x v="2"/>
    <x v="4"/>
  </r>
  <r>
    <x v="7"/>
    <x v="9"/>
    <x v="2"/>
    <x v="229"/>
    <x v="1"/>
    <x v="2"/>
    <x v="3"/>
    <x v="2"/>
    <x v="4"/>
  </r>
  <r>
    <x v="7"/>
    <x v="14"/>
    <x v="2"/>
    <x v="189"/>
    <x v="1"/>
    <x v="2"/>
    <x v="3"/>
    <x v="2"/>
    <x v="4"/>
  </r>
  <r>
    <x v="7"/>
    <x v="15"/>
    <x v="2"/>
    <x v="195"/>
    <x v="1"/>
    <x v="2"/>
    <x v="3"/>
    <x v="2"/>
    <x v="4"/>
  </r>
  <r>
    <x v="7"/>
    <x v="16"/>
    <x v="2"/>
    <x v="193"/>
    <x v="1"/>
    <x v="2"/>
    <x v="3"/>
    <x v="2"/>
    <x v="4"/>
  </r>
  <r>
    <x v="7"/>
    <x v="17"/>
    <x v="2"/>
    <x v="202"/>
    <x v="1"/>
    <x v="2"/>
    <x v="3"/>
    <x v="2"/>
    <x v="4"/>
  </r>
  <r>
    <x v="7"/>
    <x v="18"/>
    <x v="2"/>
    <x v="213"/>
    <x v="1"/>
    <x v="2"/>
    <x v="3"/>
    <x v="2"/>
    <x v="4"/>
  </r>
  <r>
    <x v="7"/>
    <x v="19"/>
    <x v="2"/>
    <x v="204"/>
    <x v="1"/>
    <x v="2"/>
    <x v="3"/>
    <x v="2"/>
    <x v="4"/>
  </r>
  <r>
    <x v="7"/>
    <x v="20"/>
    <x v="2"/>
    <x v="220"/>
    <x v="1"/>
    <x v="2"/>
    <x v="3"/>
    <x v="2"/>
    <x v="4"/>
  </r>
  <r>
    <x v="7"/>
    <x v="21"/>
    <x v="2"/>
    <x v="231"/>
    <x v="1"/>
    <x v="2"/>
    <x v="3"/>
    <x v="2"/>
    <x v="4"/>
  </r>
  <r>
    <x v="7"/>
    <x v="26"/>
    <x v="2"/>
    <x v="188"/>
    <x v="1"/>
    <x v="2"/>
    <x v="3"/>
    <x v="2"/>
    <x v="4"/>
  </r>
  <r>
    <x v="7"/>
    <x v="27"/>
    <x v="2"/>
    <x v="194"/>
    <x v="1"/>
    <x v="2"/>
    <x v="3"/>
    <x v="2"/>
    <x v="4"/>
  </r>
  <r>
    <x v="7"/>
    <x v="28"/>
    <x v="2"/>
    <x v="191"/>
    <x v="1"/>
    <x v="2"/>
    <x v="3"/>
    <x v="2"/>
    <x v="4"/>
  </r>
  <r>
    <x v="7"/>
    <x v="29"/>
    <x v="2"/>
    <x v="201"/>
    <x v="1"/>
    <x v="2"/>
    <x v="3"/>
    <x v="2"/>
    <x v="4"/>
  </r>
  <r>
    <x v="7"/>
    <x v="30"/>
    <x v="2"/>
    <x v="208"/>
    <x v="1"/>
    <x v="2"/>
    <x v="3"/>
    <x v="2"/>
    <x v="4"/>
  </r>
  <r>
    <x v="7"/>
    <x v="31"/>
    <x v="2"/>
    <x v="203"/>
    <x v="1"/>
    <x v="2"/>
    <x v="3"/>
    <x v="2"/>
    <x v="4"/>
  </r>
  <r>
    <x v="7"/>
    <x v="32"/>
    <x v="2"/>
    <x v="219"/>
    <x v="1"/>
    <x v="2"/>
    <x v="3"/>
    <x v="2"/>
    <x v="4"/>
  </r>
  <r>
    <x v="11"/>
    <x v="0"/>
    <x v="4"/>
    <x v="153"/>
    <x v="2"/>
    <x v="0"/>
    <x v="1"/>
    <x v="4"/>
    <x v="1"/>
  </r>
  <r>
    <x v="11"/>
    <x v="1"/>
    <x v="4"/>
    <x v="154"/>
    <x v="2"/>
    <x v="0"/>
    <x v="1"/>
    <x v="4"/>
    <x v="1"/>
  </r>
  <r>
    <x v="12"/>
    <x v="0"/>
    <x v="4"/>
    <x v="102"/>
    <x v="2"/>
    <x v="0"/>
    <x v="1"/>
    <x v="4"/>
    <x v="1"/>
  </r>
  <r>
    <x v="12"/>
    <x v="1"/>
    <x v="4"/>
    <x v="99"/>
    <x v="2"/>
    <x v="0"/>
    <x v="1"/>
    <x v="4"/>
    <x v="1"/>
  </r>
  <r>
    <x v="13"/>
    <x v="0"/>
    <x v="4"/>
    <x v="151"/>
    <x v="2"/>
    <x v="0"/>
    <x v="1"/>
    <x v="4"/>
    <x v="1"/>
  </r>
  <r>
    <x v="13"/>
    <x v="1"/>
    <x v="4"/>
    <x v="152"/>
    <x v="2"/>
    <x v="0"/>
    <x v="1"/>
    <x v="4"/>
    <x v="1"/>
  </r>
  <r>
    <x v="18"/>
    <x v="0"/>
    <x v="1"/>
    <x v="471"/>
    <x v="1"/>
    <x v="2"/>
    <x v="2"/>
    <x v="3"/>
    <x v="2"/>
  </r>
  <r>
    <x v="18"/>
    <x v="0"/>
    <x v="1"/>
    <x v="199"/>
    <x v="1"/>
    <x v="2"/>
    <x v="0"/>
    <x v="1"/>
    <x v="3"/>
  </r>
  <r>
    <x v="18"/>
    <x v="1"/>
    <x v="1"/>
    <x v="493"/>
    <x v="1"/>
    <x v="2"/>
    <x v="2"/>
    <x v="3"/>
    <x v="2"/>
  </r>
  <r>
    <x v="18"/>
    <x v="1"/>
    <x v="1"/>
    <x v="206"/>
    <x v="1"/>
    <x v="2"/>
    <x v="0"/>
    <x v="1"/>
    <x v="3"/>
  </r>
  <r>
    <x v="18"/>
    <x v="2"/>
    <x v="1"/>
    <x v="485"/>
    <x v="1"/>
    <x v="2"/>
    <x v="2"/>
    <x v="3"/>
    <x v="2"/>
  </r>
  <r>
    <x v="18"/>
    <x v="2"/>
    <x v="1"/>
    <x v="223"/>
    <x v="1"/>
    <x v="2"/>
    <x v="0"/>
    <x v="1"/>
    <x v="3"/>
  </r>
  <r>
    <x v="18"/>
    <x v="3"/>
    <x v="1"/>
    <x v="486"/>
    <x v="1"/>
    <x v="2"/>
    <x v="2"/>
    <x v="3"/>
    <x v="2"/>
  </r>
  <r>
    <x v="18"/>
    <x v="3"/>
    <x v="1"/>
    <x v="228"/>
    <x v="1"/>
    <x v="2"/>
    <x v="0"/>
    <x v="1"/>
    <x v="3"/>
  </r>
  <r>
    <x v="18"/>
    <x v="4"/>
    <x v="1"/>
    <x v="469"/>
    <x v="1"/>
    <x v="2"/>
    <x v="2"/>
    <x v="3"/>
    <x v="2"/>
  </r>
  <r>
    <x v="18"/>
    <x v="4"/>
    <x v="1"/>
    <x v="222"/>
    <x v="1"/>
    <x v="2"/>
    <x v="0"/>
    <x v="1"/>
    <x v="3"/>
  </r>
  <r>
    <x v="18"/>
    <x v="5"/>
    <x v="1"/>
    <x v="470"/>
    <x v="1"/>
    <x v="2"/>
    <x v="2"/>
    <x v="3"/>
    <x v="2"/>
  </r>
  <r>
    <x v="18"/>
    <x v="5"/>
    <x v="1"/>
    <x v="227"/>
    <x v="1"/>
    <x v="2"/>
    <x v="0"/>
    <x v="1"/>
    <x v="3"/>
  </r>
  <r>
    <x v="18"/>
    <x v="6"/>
    <x v="1"/>
    <x v="465"/>
    <x v="1"/>
    <x v="2"/>
    <x v="2"/>
    <x v="3"/>
    <x v="2"/>
  </r>
  <r>
    <x v="18"/>
    <x v="6"/>
    <x v="1"/>
    <x v="226"/>
    <x v="1"/>
    <x v="2"/>
    <x v="0"/>
    <x v="1"/>
    <x v="3"/>
  </r>
  <r>
    <x v="18"/>
    <x v="7"/>
    <x v="1"/>
    <x v="457"/>
    <x v="1"/>
    <x v="2"/>
    <x v="2"/>
    <x v="3"/>
    <x v="2"/>
  </r>
  <r>
    <x v="18"/>
    <x v="7"/>
    <x v="1"/>
    <x v="221"/>
    <x v="1"/>
    <x v="2"/>
    <x v="0"/>
    <x v="1"/>
    <x v="3"/>
  </r>
  <r>
    <x v="18"/>
    <x v="8"/>
    <x v="1"/>
    <x v="462"/>
    <x v="1"/>
    <x v="2"/>
    <x v="2"/>
    <x v="3"/>
    <x v="2"/>
  </r>
  <r>
    <x v="18"/>
    <x v="8"/>
    <x v="1"/>
    <x v="225"/>
    <x v="1"/>
    <x v="2"/>
    <x v="0"/>
    <x v="1"/>
    <x v="3"/>
  </r>
  <r>
    <x v="19"/>
    <x v="0"/>
    <x v="1"/>
    <x v="319"/>
    <x v="1"/>
    <x v="2"/>
    <x v="2"/>
    <x v="3"/>
    <x v="2"/>
  </r>
  <r>
    <x v="19"/>
    <x v="0"/>
    <x v="1"/>
    <x v="166"/>
    <x v="1"/>
    <x v="2"/>
    <x v="0"/>
    <x v="1"/>
    <x v="3"/>
  </r>
  <r>
    <x v="19"/>
    <x v="1"/>
    <x v="1"/>
    <x v="168"/>
    <x v="1"/>
    <x v="2"/>
    <x v="0"/>
    <x v="1"/>
    <x v="3"/>
  </r>
  <r>
    <x v="19"/>
    <x v="1"/>
    <x v="1"/>
    <x v="343"/>
    <x v="1"/>
    <x v="2"/>
    <x v="2"/>
    <x v="3"/>
    <x v="2"/>
  </r>
  <r>
    <x v="19"/>
    <x v="2"/>
    <x v="1"/>
    <x v="334"/>
    <x v="1"/>
    <x v="2"/>
    <x v="2"/>
    <x v="3"/>
    <x v="2"/>
  </r>
  <r>
    <x v="19"/>
    <x v="2"/>
    <x v="1"/>
    <x v="178"/>
    <x v="1"/>
    <x v="2"/>
    <x v="0"/>
    <x v="1"/>
    <x v="3"/>
  </r>
  <r>
    <x v="19"/>
    <x v="3"/>
    <x v="1"/>
    <x v="335"/>
    <x v="1"/>
    <x v="2"/>
    <x v="2"/>
    <x v="3"/>
    <x v="2"/>
  </r>
  <r>
    <x v="19"/>
    <x v="3"/>
    <x v="1"/>
    <x v="182"/>
    <x v="1"/>
    <x v="2"/>
    <x v="0"/>
    <x v="1"/>
    <x v="3"/>
  </r>
  <r>
    <x v="19"/>
    <x v="4"/>
    <x v="1"/>
    <x v="317"/>
    <x v="1"/>
    <x v="2"/>
    <x v="2"/>
    <x v="3"/>
    <x v="2"/>
  </r>
  <r>
    <x v="19"/>
    <x v="4"/>
    <x v="1"/>
    <x v="177"/>
    <x v="1"/>
    <x v="2"/>
    <x v="0"/>
    <x v="1"/>
    <x v="3"/>
  </r>
  <r>
    <x v="19"/>
    <x v="5"/>
    <x v="1"/>
    <x v="318"/>
    <x v="1"/>
    <x v="2"/>
    <x v="2"/>
    <x v="3"/>
    <x v="2"/>
  </r>
  <r>
    <x v="19"/>
    <x v="5"/>
    <x v="1"/>
    <x v="181"/>
    <x v="1"/>
    <x v="2"/>
    <x v="0"/>
    <x v="1"/>
    <x v="3"/>
  </r>
  <r>
    <x v="19"/>
    <x v="6"/>
    <x v="1"/>
    <x v="312"/>
    <x v="1"/>
    <x v="2"/>
    <x v="2"/>
    <x v="3"/>
    <x v="2"/>
  </r>
  <r>
    <x v="19"/>
    <x v="6"/>
    <x v="1"/>
    <x v="180"/>
    <x v="1"/>
    <x v="2"/>
    <x v="0"/>
    <x v="1"/>
    <x v="3"/>
  </r>
  <r>
    <x v="19"/>
    <x v="7"/>
    <x v="1"/>
    <x v="301"/>
    <x v="1"/>
    <x v="2"/>
    <x v="2"/>
    <x v="3"/>
    <x v="2"/>
  </r>
  <r>
    <x v="19"/>
    <x v="7"/>
    <x v="1"/>
    <x v="176"/>
    <x v="1"/>
    <x v="2"/>
    <x v="0"/>
    <x v="1"/>
    <x v="3"/>
  </r>
  <r>
    <x v="19"/>
    <x v="8"/>
    <x v="1"/>
    <x v="309"/>
    <x v="1"/>
    <x v="2"/>
    <x v="2"/>
    <x v="3"/>
    <x v="2"/>
  </r>
  <r>
    <x v="19"/>
    <x v="8"/>
    <x v="1"/>
    <x v="179"/>
    <x v="1"/>
    <x v="2"/>
    <x v="0"/>
    <x v="1"/>
    <x v="3"/>
  </r>
  <r>
    <x v="20"/>
    <x v="0"/>
    <x v="1"/>
    <x v="461"/>
    <x v="1"/>
    <x v="2"/>
    <x v="2"/>
    <x v="3"/>
    <x v="2"/>
  </r>
  <r>
    <x v="20"/>
    <x v="0"/>
    <x v="1"/>
    <x v="192"/>
    <x v="1"/>
    <x v="2"/>
    <x v="0"/>
    <x v="1"/>
    <x v="3"/>
  </r>
  <r>
    <x v="20"/>
    <x v="1"/>
    <x v="1"/>
    <x v="487"/>
    <x v="1"/>
    <x v="2"/>
    <x v="2"/>
    <x v="3"/>
    <x v="2"/>
  </r>
  <r>
    <x v="20"/>
    <x v="1"/>
    <x v="1"/>
    <x v="198"/>
    <x v="1"/>
    <x v="2"/>
    <x v="0"/>
    <x v="1"/>
    <x v="3"/>
  </r>
  <r>
    <x v="20"/>
    <x v="2"/>
    <x v="1"/>
    <x v="476"/>
    <x v="1"/>
    <x v="2"/>
    <x v="2"/>
    <x v="3"/>
    <x v="2"/>
  </r>
  <r>
    <x v="20"/>
    <x v="2"/>
    <x v="1"/>
    <x v="212"/>
    <x v="1"/>
    <x v="2"/>
    <x v="0"/>
    <x v="1"/>
    <x v="3"/>
  </r>
  <r>
    <x v="20"/>
    <x v="3"/>
    <x v="1"/>
    <x v="477"/>
    <x v="1"/>
    <x v="2"/>
    <x v="2"/>
    <x v="3"/>
    <x v="2"/>
  </r>
  <r>
    <x v="20"/>
    <x v="3"/>
    <x v="1"/>
    <x v="217"/>
    <x v="1"/>
    <x v="2"/>
    <x v="0"/>
    <x v="1"/>
    <x v="3"/>
  </r>
  <r>
    <x v="20"/>
    <x v="4"/>
    <x v="1"/>
    <x v="458"/>
    <x v="1"/>
    <x v="2"/>
    <x v="2"/>
    <x v="3"/>
    <x v="2"/>
  </r>
  <r>
    <x v="20"/>
    <x v="4"/>
    <x v="1"/>
    <x v="211"/>
    <x v="1"/>
    <x v="2"/>
    <x v="0"/>
    <x v="1"/>
    <x v="3"/>
  </r>
  <r>
    <x v="20"/>
    <x v="5"/>
    <x v="1"/>
    <x v="459"/>
    <x v="1"/>
    <x v="2"/>
    <x v="2"/>
    <x v="3"/>
    <x v="2"/>
  </r>
  <r>
    <x v="20"/>
    <x v="5"/>
    <x v="1"/>
    <x v="216"/>
    <x v="1"/>
    <x v="2"/>
    <x v="0"/>
    <x v="1"/>
    <x v="3"/>
  </r>
  <r>
    <x v="20"/>
    <x v="6"/>
    <x v="1"/>
    <x v="456"/>
    <x v="1"/>
    <x v="2"/>
    <x v="2"/>
    <x v="3"/>
    <x v="2"/>
  </r>
  <r>
    <x v="20"/>
    <x v="6"/>
    <x v="1"/>
    <x v="215"/>
    <x v="1"/>
    <x v="2"/>
    <x v="0"/>
    <x v="1"/>
    <x v="3"/>
  </r>
  <r>
    <x v="20"/>
    <x v="7"/>
    <x v="1"/>
    <x v="451"/>
    <x v="1"/>
    <x v="2"/>
    <x v="2"/>
    <x v="3"/>
    <x v="2"/>
  </r>
  <r>
    <x v="20"/>
    <x v="7"/>
    <x v="1"/>
    <x v="210"/>
    <x v="1"/>
    <x v="2"/>
    <x v="0"/>
    <x v="1"/>
    <x v="3"/>
  </r>
  <r>
    <x v="20"/>
    <x v="8"/>
    <x v="1"/>
    <x v="455"/>
    <x v="1"/>
    <x v="2"/>
    <x v="2"/>
    <x v="3"/>
    <x v="2"/>
  </r>
  <r>
    <x v="20"/>
    <x v="8"/>
    <x v="1"/>
    <x v="214"/>
    <x v="1"/>
    <x v="2"/>
    <x v="0"/>
    <x v="1"/>
    <x v="3"/>
  </r>
  <r>
    <x v="21"/>
    <x v="0"/>
    <x v="1"/>
    <x v="308"/>
    <x v="1"/>
    <x v="2"/>
    <x v="2"/>
    <x v="3"/>
    <x v="2"/>
  </r>
  <r>
    <x v="21"/>
    <x v="0"/>
    <x v="1"/>
    <x v="165"/>
    <x v="1"/>
    <x v="2"/>
    <x v="0"/>
    <x v="1"/>
    <x v="3"/>
  </r>
  <r>
    <x v="21"/>
    <x v="1"/>
    <x v="1"/>
    <x v="336"/>
    <x v="1"/>
    <x v="2"/>
    <x v="2"/>
    <x v="3"/>
    <x v="2"/>
  </r>
  <r>
    <x v="21"/>
    <x v="1"/>
    <x v="1"/>
    <x v="167"/>
    <x v="1"/>
    <x v="2"/>
    <x v="0"/>
    <x v="1"/>
    <x v="3"/>
  </r>
  <r>
    <x v="21"/>
    <x v="2"/>
    <x v="1"/>
    <x v="324"/>
    <x v="1"/>
    <x v="2"/>
    <x v="2"/>
    <x v="3"/>
    <x v="2"/>
  </r>
  <r>
    <x v="21"/>
    <x v="2"/>
    <x v="1"/>
    <x v="171"/>
    <x v="1"/>
    <x v="2"/>
    <x v="0"/>
    <x v="1"/>
    <x v="3"/>
  </r>
  <r>
    <x v="21"/>
    <x v="3"/>
    <x v="1"/>
    <x v="325"/>
    <x v="1"/>
    <x v="2"/>
    <x v="2"/>
    <x v="3"/>
    <x v="2"/>
  </r>
  <r>
    <x v="21"/>
    <x v="3"/>
    <x v="1"/>
    <x v="175"/>
    <x v="1"/>
    <x v="2"/>
    <x v="0"/>
    <x v="1"/>
    <x v="3"/>
  </r>
  <r>
    <x v="21"/>
    <x v="4"/>
    <x v="1"/>
    <x v="304"/>
    <x v="1"/>
    <x v="2"/>
    <x v="2"/>
    <x v="3"/>
    <x v="2"/>
  </r>
  <r>
    <x v="21"/>
    <x v="4"/>
    <x v="1"/>
    <x v="170"/>
    <x v="1"/>
    <x v="2"/>
    <x v="0"/>
    <x v="1"/>
    <x v="3"/>
  </r>
  <r>
    <x v="21"/>
    <x v="5"/>
    <x v="1"/>
    <x v="305"/>
    <x v="1"/>
    <x v="2"/>
    <x v="2"/>
    <x v="3"/>
    <x v="2"/>
  </r>
  <r>
    <x v="21"/>
    <x v="5"/>
    <x v="1"/>
    <x v="174"/>
    <x v="1"/>
    <x v="2"/>
    <x v="0"/>
    <x v="1"/>
    <x v="3"/>
  </r>
  <r>
    <x v="21"/>
    <x v="6"/>
    <x v="1"/>
    <x v="300"/>
    <x v="1"/>
    <x v="2"/>
    <x v="2"/>
    <x v="3"/>
    <x v="2"/>
  </r>
  <r>
    <x v="21"/>
    <x v="6"/>
    <x v="1"/>
    <x v="173"/>
    <x v="1"/>
    <x v="2"/>
    <x v="0"/>
    <x v="1"/>
    <x v="3"/>
  </r>
  <r>
    <x v="21"/>
    <x v="7"/>
    <x v="1"/>
    <x v="295"/>
    <x v="1"/>
    <x v="2"/>
    <x v="2"/>
    <x v="3"/>
    <x v="2"/>
  </r>
  <r>
    <x v="21"/>
    <x v="7"/>
    <x v="1"/>
    <x v="169"/>
    <x v="1"/>
    <x v="2"/>
    <x v="0"/>
    <x v="1"/>
    <x v="3"/>
  </r>
  <r>
    <x v="21"/>
    <x v="8"/>
    <x v="1"/>
    <x v="298"/>
    <x v="1"/>
    <x v="2"/>
    <x v="2"/>
    <x v="3"/>
    <x v="2"/>
  </r>
  <r>
    <x v="21"/>
    <x v="8"/>
    <x v="1"/>
    <x v="172"/>
    <x v="1"/>
    <x v="2"/>
    <x v="0"/>
    <x v="1"/>
    <x v="3"/>
  </r>
  <r>
    <x v="22"/>
    <x v="0"/>
    <x v="1"/>
    <x v="484"/>
    <x v="1"/>
    <x v="2"/>
    <x v="2"/>
    <x v="3"/>
    <x v="2"/>
  </r>
  <r>
    <x v="22"/>
    <x v="1"/>
    <x v="1"/>
    <x v="496"/>
    <x v="1"/>
    <x v="2"/>
    <x v="2"/>
    <x v="3"/>
    <x v="2"/>
  </r>
  <r>
    <x v="23"/>
    <x v="0"/>
    <x v="1"/>
    <x v="516"/>
    <x v="1"/>
    <x v="2"/>
    <x v="2"/>
    <x v="3"/>
    <x v="2"/>
  </r>
  <r>
    <x v="24"/>
    <x v="1"/>
    <x v="1"/>
    <x v="517"/>
    <x v="1"/>
    <x v="2"/>
    <x v="2"/>
    <x v="3"/>
    <x v="2"/>
  </r>
  <r>
    <x v="25"/>
    <x v="0"/>
    <x v="4"/>
    <x v="141"/>
    <x v="0"/>
    <x v="1"/>
    <x v="1"/>
    <x v="0"/>
    <x v="0"/>
  </r>
  <r>
    <x v="26"/>
    <x v="0"/>
    <x v="1"/>
    <x v="287"/>
    <x v="1"/>
    <x v="2"/>
    <x v="2"/>
    <x v="3"/>
    <x v="2"/>
  </r>
  <r>
    <x v="26"/>
    <x v="0"/>
    <x v="1"/>
    <x v="165"/>
    <x v="1"/>
    <x v="2"/>
    <x v="0"/>
    <x v="1"/>
    <x v="3"/>
  </r>
  <r>
    <x v="26"/>
    <x v="1"/>
    <x v="1"/>
    <x v="297"/>
    <x v="1"/>
    <x v="2"/>
    <x v="2"/>
    <x v="3"/>
    <x v="2"/>
  </r>
  <r>
    <x v="26"/>
    <x v="1"/>
    <x v="1"/>
    <x v="167"/>
    <x v="1"/>
    <x v="2"/>
    <x v="0"/>
    <x v="1"/>
    <x v="3"/>
  </r>
  <r>
    <x v="26"/>
    <x v="2"/>
    <x v="1"/>
    <x v="291"/>
    <x v="1"/>
    <x v="2"/>
    <x v="2"/>
    <x v="3"/>
    <x v="2"/>
  </r>
  <r>
    <x v="26"/>
    <x v="2"/>
    <x v="1"/>
    <x v="171"/>
    <x v="1"/>
    <x v="2"/>
    <x v="0"/>
    <x v="1"/>
    <x v="3"/>
  </r>
  <r>
    <x v="26"/>
    <x v="3"/>
    <x v="1"/>
    <x v="290"/>
    <x v="1"/>
    <x v="2"/>
    <x v="2"/>
    <x v="3"/>
    <x v="2"/>
  </r>
  <r>
    <x v="26"/>
    <x v="3"/>
    <x v="1"/>
    <x v="175"/>
    <x v="1"/>
    <x v="2"/>
    <x v="0"/>
    <x v="1"/>
    <x v="3"/>
  </r>
  <r>
    <x v="26"/>
    <x v="4"/>
    <x v="1"/>
    <x v="284"/>
    <x v="1"/>
    <x v="2"/>
    <x v="2"/>
    <x v="3"/>
    <x v="2"/>
  </r>
  <r>
    <x v="26"/>
    <x v="4"/>
    <x v="1"/>
    <x v="170"/>
    <x v="1"/>
    <x v="2"/>
    <x v="0"/>
    <x v="1"/>
    <x v="3"/>
  </r>
  <r>
    <x v="26"/>
    <x v="5"/>
    <x v="1"/>
    <x v="283"/>
    <x v="1"/>
    <x v="2"/>
    <x v="2"/>
    <x v="3"/>
    <x v="2"/>
  </r>
  <r>
    <x v="26"/>
    <x v="5"/>
    <x v="1"/>
    <x v="174"/>
    <x v="1"/>
    <x v="2"/>
    <x v="0"/>
    <x v="1"/>
    <x v="3"/>
  </r>
  <r>
    <x v="26"/>
    <x v="6"/>
    <x v="1"/>
    <x v="280"/>
    <x v="1"/>
    <x v="2"/>
    <x v="2"/>
    <x v="3"/>
    <x v="2"/>
  </r>
  <r>
    <x v="26"/>
    <x v="6"/>
    <x v="1"/>
    <x v="173"/>
    <x v="1"/>
    <x v="2"/>
    <x v="0"/>
    <x v="1"/>
    <x v="3"/>
  </r>
  <r>
    <x v="26"/>
    <x v="7"/>
    <x v="1"/>
    <x v="274"/>
    <x v="1"/>
    <x v="2"/>
    <x v="2"/>
    <x v="3"/>
    <x v="2"/>
  </r>
  <r>
    <x v="26"/>
    <x v="7"/>
    <x v="1"/>
    <x v="169"/>
    <x v="1"/>
    <x v="2"/>
    <x v="0"/>
    <x v="1"/>
    <x v="3"/>
  </r>
  <r>
    <x v="26"/>
    <x v="8"/>
    <x v="1"/>
    <x v="277"/>
    <x v="1"/>
    <x v="2"/>
    <x v="2"/>
    <x v="3"/>
    <x v="2"/>
  </r>
  <r>
    <x v="26"/>
    <x v="8"/>
    <x v="1"/>
    <x v="172"/>
    <x v="1"/>
    <x v="2"/>
    <x v="0"/>
    <x v="1"/>
    <x v="3"/>
  </r>
  <r>
    <x v="27"/>
    <x v="0"/>
    <x v="1"/>
    <x v="444"/>
    <x v="1"/>
    <x v="2"/>
    <x v="2"/>
    <x v="3"/>
    <x v="2"/>
  </r>
  <r>
    <x v="27"/>
    <x v="0"/>
    <x v="1"/>
    <x v="192"/>
    <x v="1"/>
    <x v="2"/>
    <x v="0"/>
    <x v="1"/>
    <x v="3"/>
  </r>
  <r>
    <x v="27"/>
    <x v="1"/>
    <x v="1"/>
    <x v="453"/>
    <x v="1"/>
    <x v="2"/>
    <x v="2"/>
    <x v="3"/>
    <x v="2"/>
  </r>
  <r>
    <x v="27"/>
    <x v="1"/>
    <x v="1"/>
    <x v="198"/>
    <x v="1"/>
    <x v="2"/>
    <x v="0"/>
    <x v="1"/>
    <x v="3"/>
  </r>
  <r>
    <x v="27"/>
    <x v="2"/>
    <x v="1"/>
    <x v="449"/>
    <x v="1"/>
    <x v="2"/>
    <x v="2"/>
    <x v="3"/>
    <x v="2"/>
  </r>
  <r>
    <x v="27"/>
    <x v="2"/>
    <x v="1"/>
    <x v="212"/>
    <x v="1"/>
    <x v="2"/>
    <x v="0"/>
    <x v="1"/>
    <x v="3"/>
  </r>
  <r>
    <x v="27"/>
    <x v="3"/>
    <x v="1"/>
    <x v="448"/>
    <x v="1"/>
    <x v="2"/>
    <x v="2"/>
    <x v="3"/>
    <x v="2"/>
  </r>
  <r>
    <x v="27"/>
    <x v="3"/>
    <x v="1"/>
    <x v="217"/>
    <x v="1"/>
    <x v="2"/>
    <x v="0"/>
    <x v="1"/>
    <x v="3"/>
  </r>
  <r>
    <x v="27"/>
    <x v="4"/>
    <x v="1"/>
    <x v="442"/>
    <x v="1"/>
    <x v="2"/>
    <x v="2"/>
    <x v="3"/>
    <x v="2"/>
  </r>
  <r>
    <x v="27"/>
    <x v="4"/>
    <x v="1"/>
    <x v="211"/>
    <x v="1"/>
    <x v="2"/>
    <x v="0"/>
    <x v="1"/>
    <x v="3"/>
  </r>
  <r>
    <x v="27"/>
    <x v="5"/>
    <x v="1"/>
    <x v="441"/>
    <x v="1"/>
    <x v="2"/>
    <x v="2"/>
    <x v="3"/>
    <x v="2"/>
  </r>
  <r>
    <x v="27"/>
    <x v="5"/>
    <x v="1"/>
    <x v="216"/>
    <x v="1"/>
    <x v="2"/>
    <x v="0"/>
    <x v="1"/>
    <x v="3"/>
  </r>
  <r>
    <x v="27"/>
    <x v="6"/>
    <x v="1"/>
    <x v="440"/>
    <x v="1"/>
    <x v="2"/>
    <x v="2"/>
    <x v="3"/>
    <x v="2"/>
  </r>
  <r>
    <x v="27"/>
    <x v="6"/>
    <x v="1"/>
    <x v="215"/>
    <x v="1"/>
    <x v="2"/>
    <x v="0"/>
    <x v="1"/>
    <x v="3"/>
  </r>
  <r>
    <x v="27"/>
    <x v="7"/>
    <x v="1"/>
    <x v="438"/>
    <x v="1"/>
    <x v="2"/>
    <x v="2"/>
    <x v="3"/>
    <x v="2"/>
  </r>
  <r>
    <x v="27"/>
    <x v="7"/>
    <x v="1"/>
    <x v="210"/>
    <x v="1"/>
    <x v="2"/>
    <x v="0"/>
    <x v="1"/>
    <x v="3"/>
  </r>
  <r>
    <x v="27"/>
    <x v="8"/>
    <x v="1"/>
    <x v="439"/>
    <x v="1"/>
    <x v="2"/>
    <x v="2"/>
    <x v="3"/>
    <x v="2"/>
  </r>
  <r>
    <x v="27"/>
    <x v="8"/>
    <x v="1"/>
    <x v="214"/>
    <x v="1"/>
    <x v="2"/>
    <x v="0"/>
    <x v="1"/>
    <x v="3"/>
  </r>
  <r>
    <x v="28"/>
    <x v="0"/>
    <x v="1"/>
    <x v="506"/>
    <x v="1"/>
    <x v="2"/>
    <x v="2"/>
    <x v="3"/>
    <x v="2"/>
  </r>
  <r>
    <x v="28"/>
    <x v="0"/>
    <x v="1"/>
    <x v="235"/>
    <x v="1"/>
    <x v="2"/>
    <x v="0"/>
    <x v="1"/>
    <x v="3"/>
  </r>
  <r>
    <x v="28"/>
    <x v="1"/>
    <x v="1"/>
    <x v="511"/>
    <x v="1"/>
    <x v="2"/>
    <x v="2"/>
    <x v="3"/>
    <x v="2"/>
  </r>
  <r>
    <x v="28"/>
    <x v="1"/>
    <x v="1"/>
    <x v="238"/>
    <x v="1"/>
    <x v="2"/>
    <x v="0"/>
    <x v="1"/>
    <x v="3"/>
  </r>
  <r>
    <x v="28"/>
    <x v="2"/>
    <x v="1"/>
    <x v="508"/>
    <x v="1"/>
    <x v="2"/>
    <x v="2"/>
    <x v="3"/>
    <x v="2"/>
  </r>
  <r>
    <x v="28"/>
    <x v="2"/>
    <x v="1"/>
    <x v="241"/>
    <x v="1"/>
    <x v="2"/>
    <x v="0"/>
    <x v="1"/>
    <x v="3"/>
  </r>
  <r>
    <x v="28"/>
    <x v="3"/>
    <x v="1"/>
    <x v="507"/>
    <x v="1"/>
    <x v="2"/>
    <x v="2"/>
    <x v="3"/>
    <x v="2"/>
  </r>
  <r>
    <x v="28"/>
    <x v="3"/>
    <x v="1"/>
    <x v="245"/>
    <x v="1"/>
    <x v="2"/>
    <x v="0"/>
    <x v="1"/>
    <x v="3"/>
  </r>
  <r>
    <x v="28"/>
    <x v="4"/>
    <x v="1"/>
    <x v="504"/>
    <x v="1"/>
    <x v="2"/>
    <x v="2"/>
    <x v="3"/>
    <x v="2"/>
  </r>
  <r>
    <x v="28"/>
    <x v="4"/>
    <x v="1"/>
    <x v="240"/>
    <x v="1"/>
    <x v="2"/>
    <x v="0"/>
    <x v="1"/>
    <x v="3"/>
  </r>
  <r>
    <x v="28"/>
    <x v="5"/>
    <x v="1"/>
    <x v="503"/>
    <x v="1"/>
    <x v="2"/>
    <x v="2"/>
    <x v="3"/>
    <x v="2"/>
  </r>
  <r>
    <x v="28"/>
    <x v="5"/>
    <x v="1"/>
    <x v="244"/>
    <x v="1"/>
    <x v="2"/>
    <x v="0"/>
    <x v="1"/>
    <x v="3"/>
  </r>
  <r>
    <x v="28"/>
    <x v="6"/>
    <x v="1"/>
    <x v="501"/>
    <x v="1"/>
    <x v="2"/>
    <x v="2"/>
    <x v="3"/>
    <x v="2"/>
  </r>
  <r>
    <x v="28"/>
    <x v="6"/>
    <x v="1"/>
    <x v="243"/>
    <x v="1"/>
    <x v="2"/>
    <x v="0"/>
    <x v="1"/>
    <x v="3"/>
  </r>
  <r>
    <x v="28"/>
    <x v="7"/>
    <x v="1"/>
    <x v="499"/>
    <x v="1"/>
    <x v="2"/>
    <x v="2"/>
    <x v="3"/>
    <x v="2"/>
  </r>
  <r>
    <x v="28"/>
    <x v="7"/>
    <x v="1"/>
    <x v="239"/>
    <x v="1"/>
    <x v="2"/>
    <x v="0"/>
    <x v="1"/>
    <x v="3"/>
  </r>
  <r>
    <x v="28"/>
    <x v="8"/>
    <x v="1"/>
    <x v="500"/>
    <x v="1"/>
    <x v="2"/>
    <x v="2"/>
    <x v="3"/>
    <x v="2"/>
  </r>
  <r>
    <x v="28"/>
    <x v="8"/>
    <x v="1"/>
    <x v="242"/>
    <x v="1"/>
    <x v="2"/>
    <x v="0"/>
    <x v="1"/>
    <x v="3"/>
  </r>
  <r>
    <x v="29"/>
    <x v="0"/>
    <x v="1"/>
    <x v="384"/>
    <x v="1"/>
    <x v="2"/>
    <x v="2"/>
    <x v="3"/>
    <x v="2"/>
  </r>
  <r>
    <x v="29"/>
    <x v="1"/>
    <x v="1"/>
    <x v="402"/>
    <x v="1"/>
    <x v="2"/>
    <x v="2"/>
    <x v="3"/>
    <x v="2"/>
  </r>
  <r>
    <x v="29"/>
    <x v="2"/>
    <x v="1"/>
    <x v="394"/>
    <x v="1"/>
    <x v="2"/>
    <x v="2"/>
    <x v="3"/>
    <x v="2"/>
  </r>
  <r>
    <x v="29"/>
    <x v="3"/>
    <x v="1"/>
    <x v="393"/>
    <x v="1"/>
    <x v="2"/>
    <x v="2"/>
    <x v="3"/>
    <x v="2"/>
  </r>
  <r>
    <x v="29"/>
    <x v="4"/>
    <x v="1"/>
    <x v="380"/>
    <x v="1"/>
    <x v="2"/>
    <x v="2"/>
    <x v="3"/>
    <x v="2"/>
  </r>
  <r>
    <x v="29"/>
    <x v="5"/>
    <x v="1"/>
    <x v="378"/>
    <x v="1"/>
    <x v="2"/>
    <x v="2"/>
    <x v="3"/>
    <x v="2"/>
  </r>
  <r>
    <x v="29"/>
    <x v="6"/>
    <x v="1"/>
    <x v="376"/>
    <x v="1"/>
    <x v="2"/>
    <x v="2"/>
    <x v="3"/>
    <x v="2"/>
  </r>
  <r>
    <x v="29"/>
    <x v="7"/>
    <x v="1"/>
    <x v="373"/>
    <x v="1"/>
    <x v="2"/>
    <x v="2"/>
    <x v="3"/>
    <x v="2"/>
  </r>
  <r>
    <x v="29"/>
    <x v="8"/>
    <x v="1"/>
    <x v="375"/>
    <x v="1"/>
    <x v="2"/>
    <x v="2"/>
    <x v="3"/>
    <x v="2"/>
  </r>
  <r>
    <x v="30"/>
    <x v="0"/>
    <x v="1"/>
    <x v="512"/>
    <x v="1"/>
    <x v="2"/>
    <x v="2"/>
    <x v="3"/>
    <x v="2"/>
  </r>
  <r>
    <x v="30"/>
    <x v="1"/>
    <x v="1"/>
    <x v="514"/>
    <x v="1"/>
    <x v="2"/>
    <x v="2"/>
    <x v="3"/>
    <x v="2"/>
  </r>
  <r>
    <x v="31"/>
    <x v="0"/>
    <x v="1"/>
    <x v="452"/>
    <x v="1"/>
    <x v="2"/>
    <x v="2"/>
    <x v="3"/>
    <x v="2"/>
  </r>
  <r>
    <x v="31"/>
    <x v="0"/>
    <x v="1"/>
    <x v="192"/>
    <x v="1"/>
    <x v="2"/>
    <x v="0"/>
    <x v="1"/>
    <x v="3"/>
  </r>
  <r>
    <x v="31"/>
    <x v="1"/>
    <x v="1"/>
    <x v="472"/>
    <x v="1"/>
    <x v="2"/>
    <x v="2"/>
    <x v="3"/>
    <x v="2"/>
  </r>
  <r>
    <x v="31"/>
    <x v="1"/>
    <x v="1"/>
    <x v="198"/>
    <x v="1"/>
    <x v="2"/>
    <x v="0"/>
    <x v="1"/>
    <x v="3"/>
  </r>
  <r>
    <x v="32"/>
    <x v="2"/>
    <x v="1"/>
    <x v="212"/>
    <x v="1"/>
    <x v="2"/>
    <x v="0"/>
    <x v="1"/>
    <x v="3"/>
  </r>
  <r>
    <x v="32"/>
    <x v="3"/>
    <x v="1"/>
    <x v="217"/>
    <x v="1"/>
    <x v="2"/>
    <x v="0"/>
    <x v="1"/>
    <x v="3"/>
  </r>
  <r>
    <x v="32"/>
    <x v="4"/>
    <x v="1"/>
    <x v="211"/>
    <x v="1"/>
    <x v="2"/>
    <x v="0"/>
    <x v="1"/>
    <x v="3"/>
  </r>
  <r>
    <x v="32"/>
    <x v="5"/>
    <x v="1"/>
    <x v="216"/>
    <x v="1"/>
    <x v="2"/>
    <x v="0"/>
    <x v="1"/>
    <x v="3"/>
  </r>
  <r>
    <x v="32"/>
    <x v="6"/>
    <x v="1"/>
    <x v="215"/>
    <x v="1"/>
    <x v="2"/>
    <x v="0"/>
    <x v="1"/>
    <x v="3"/>
  </r>
  <r>
    <x v="32"/>
    <x v="7"/>
    <x v="1"/>
    <x v="210"/>
    <x v="1"/>
    <x v="2"/>
    <x v="0"/>
    <x v="1"/>
    <x v="3"/>
  </r>
  <r>
    <x v="32"/>
    <x v="8"/>
    <x v="1"/>
    <x v="214"/>
    <x v="1"/>
    <x v="2"/>
    <x v="0"/>
    <x v="1"/>
    <x v="3"/>
  </r>
  <r>
    <x v="33"/>
    <x v="0"/>
    <x v="1"/>
    <x v="505"/>
    <x v="1"/>
    <x v="2"/>
    <x v="2"/>
    <x v="3"/>
    <x v="2"/>
  </r>
  <r>
    <x v="33"/>
    <x v="0"/>
    <x v="1"/>
    <x v="234"/>
    <x v="1"/>
    <x v="2"/>
    <x v="0"/>
    <x v="1"/>
    <x v="3"/>
  </r>
  <r>
    <x v="33"/>
    <x v="1"/>
    <x v="1"/>
    <x v="510"/>
    <x v="1"/>
    <x v="2"/>
    <x v="2"/>
    <x v="3"/>
    <x v="2"/>
  </r>
  <r>
    <x v="33"/>
    <x v="1"/>
    <x v="1"/>
    <x v="237"/>
    <x v="1"/>
    <x v="2"/>
    <x v="0"/>
    <x v="1"/>
    <x v="3"/>
  </r>
  <r>
    <x v="34"/>
    <x v="0"/>
    <x v="1"/>
    <x v="382"/>
    <x v="1"/>
    <x v="2"/>
    <x v="2"/>
    <x v="3"/>
    <x v="2"/>
  </r>
  <r>
    <x v="34"/>
    <x v="0"/>
    <x v="1"/>
    <x v="183"/>
    <x v="1"/>
    <x v="2"/>
    <x v="0"/>
    <x v="1"/>
    <x v="3"/>
  </r>
  <r>
    <x v="34"/>
    <x v="1"/>
    <x v="1"/>
    <x v="400"/>
    <x v="1"/>
    <x v="2"/>
    <x v="2"/>
    <x v="3"/>
    <x v="2"/>
  </r>
  <r>
    <x v="34"/>
    <x v="1"/>
    <x v="1"/>
    <x v="186"/>
    <x v="1"/>
    <x v="2"/>
    <x v="0"/>
    <x v="1"/>
    <x v="3"/>
  </r>
  <r>
    <x v="35"/>
    <x v="0"/>
    <x v="1"/>
    <x v="502"/>
    <x v="1"/>
    <x v="2"/>
    <x v="2"/>
    <x v="3"/>
    <x v="2"/>
  </r>
  <r>
    <x v="35"/>
    <x v="1"/>
    <x v="1"/>
    <x v="509"/>
    <x v="1"/>
    <x v="2"/>
    <x v="2"/>
    <x v="3"/>
    <x v="2"/>
  </r>
  <r>
    <x v="36"/>
    <x v="0"/>
    <x v="1"/>
    <x v="275"/>
    <x v="1"/>
    <x v="2"/>
    <x v="2"/>
    <x v="3"/>
    <x v="2"/>
  </r>
  <r>
    <x v="36"/>
    <x v="1"/>
    <x v="1"/>
    <x v="289"/>
    <x v="1"/>
    <x v="2"/>
    <x v="2"/>
    <x v="3"/>
    <x v="2"/>
  </r>
  <r>
    <x v="37"/>
    <x v="0"/>
    <x v="1"/>
    <x v="513"/>
    <x v="1"/>
    <x v="2"/>
    <x v="2"/>
    <x v="3"/>
    <x v="2"/>
  </r>
  <r>
    <x v="37"/>
    <x v="1"/>
    <x v="1"/>
    <x v="515"/>
    <x v="1"/>
    <x v="2"/>
    <x v="2"/>
    <x v="3"/>
    <x v="2"/>
  </r>
  <r>
    <x v="38"/>
    <x v="0"/>
    <x v="1"/>
    <x v="405"/>
    <x v="1"/>
    <x v="2"/>
    <x v="2"/>
    <x v="3"/>
    <x v="2"/>
  </r>
  <r>
    <x v="38"/>
    <x v="1"/>
    <x v="1"/>
    <x v="415"/>
    <x v="1"/>
    <x v="2"/>
    <x v="2"/>
    <x v="3"/>
    <x v="2"/>
  </r>
  <r>
    <x v="39"/>
    <x v="0"/>
    <x v="1"/>
    <x v="377"/>
    <x v="1"/>
    <x v="2"/>
    <x v="2"/>
    <x v="3"/>
    <x v="2"/>
  </r>
  <r>
    <x v="39"/>
    <x v="0"/>
    <x v="1"/>
    <x v="183"/>
    <x v="1"/>
    <x v="2"/>
    <x v="0"/>
    <x v="1"/>
    <x v="3"/>
  </r>
  <r>
    <x v="39"/>
    <x v="1"/>
    <x v="1"/>
    <x v="396"/>
    <x v="1"/>
    <x v="2"/>
    <x v="2"/>
    <x v="3"/>
    <x v="2"/>
  </r>
  <r>
    <x v="39"/>
    <x v="1"/>
    <x v="1"/>
    <x v="186"/>
    <x v="1"/>
    <x v="2"/>
    <x v="0"/>
    <x v="1"/>
    <x v="3"/>
  </r>
  <r>
    <x v="40"/>
    <x v="0"/>
    <x v="1"/>
    <x v="437"/>
    <x v="1"/>
    <x v="2"/>
    <x v="2"/>
    <x v="3"/>
    <x v="2"/>
  </r>
  <r>
    <x v="40"/>
    <x v="1"/>
    <x v="1"/>
    <x v="446"/>
    <x v="1"/>
    <x v="2"/>
    <x v="2"/>
    <x v="3"/>
    <x v="2"/>
  </r>
  <r>
    <x v="41"/>
    <x v="0"/>
    <x v="0"/>
    <x v="433"/>
    <x v="1"/>
    <x v="2"/>
    <x v="2"/>
    <x v="3"/>
    <x v="2"/>
  </r>
  <r>
    <x v="41"/>
    <x v="1"/>
    <x v="0"/>
    <x v="436"/>
    <x v="1"/>
    <x v="2"/>
    <x v="2"/>
    <x v="3"/>
    <x v="2"/>
  </r>
  <r>
    <x v="42"/>
    <x v="0"/>
    <x v="0"/>
    <x v="261"/>
    <x v="1"/>
    <x v="2"/>
    <x v="2"/>
    <x v="3"/>
    <x v="2"/>
  </r>
  <r>
    <x v="42"/>
    <x v="1"/>
    <x v="0"/>
    <x v="268"/>
    <x v="1"/>
    <x v="2"/>
    <x v="2"/>
    <x v="3"/>
    <x v="2"/>
  </r>
  <r>
    <x v="43"/>
    <x v="0"/>
    <x v="0"/>
    <x v="261"/>
    <x v="1"/>
    <x v="2"/>
    <x v="2"/>
    <x v="3"/>
    <x v="2"/>
  </r>
  <r>
    <x v="43"/>
    <x v="1"/>
    <x v="0"/>
    <x v="268"/>
    <x v="1"/>
    <x v="2"/>
    <x v="2"/>
    <x v="3"/>
    <x v="2"/>
  </r>
  <r>
    <x v="44"/>
    <x v="0"/>
    <x v="0"/>
    <x v="497"/>
    <x v="1"/>
    <x v="2"/>
    <x v="2"/>
    <x v="3"/>
    <x v="2"/>
  </r>
  <r>
    <x v="44"/>
    <x v="1"/>
    <x v="0"/>
    <x v="498"/>
    <x v="1"/>
    <x v="2"/>
    <x v="2"/>
    <x v="3"/>
    <x v="2"/>
  </r>
  <r>
    <x v="45"/>
    <x v="0"/>
    <x v="0"/>
    <x v="235"/>
    <x v="1"/>
    <x v="2"/>
    <x v="0"/>
    <x v="1"/>
    <x v="3"/>
  </r>
  <r>
    <x v="45"/>
    <x v="1"/>
    <x v="0"/>
    <x v="238"/>
    <x v="1"/>
    <x v="2"/>
    <x v="0"/>
    <x v="1"/>
    <x v="3"/>
  </r>
  <r>
    <x v="46"/>
    <x v="0"/>
    <x v="0"/>
    <x v="165"/>
    <x v="1"/>
    <x v="2"/>
    <x v="0"/>
    <x v="1"/>
    <x v="3"/>
  </r>
  <r>
    <x v="46"/>
    <x v="1"/>
    <x v="0"/>
    <x v="167"/>
    <x v="1"/>
    <x v="2"/>
    <x v="0"/>
    <x v="1"/>
    <x v="3"/>
  </r>
  <r>
    <x v="47"/>
    <x v="0"/>
    <x v="0"/>
    <x v="230"/>
    <x v="1"/>
    <x v="2"/>
    <x v="0"/>
    <x v="1"/>
    <x v="3"/>
  </r>
  <r>
    <x v="47"/>
    <x v="1"/>
    <x v="0"/>
    <x v="232"/>
    <x v="1"/>
    <x v="2"/>
    <x v="0"/>
    <x v="1"/>
    <x v="3"/>
  </r>
  <r>
    <x v="48"/>
    <x v="0"/>
    <x v="0"/>
    <x v="163"/>
    <x v="1"/>
    <x v="2"/>
    <x v="0"/>
    <x v="1"/>
    <x v="3"/>
  </r>
  <r>
    <x v="48"/>
    <x v="1"/>
    <x v="0"/>
    <x v="164"/>
    <x v="1"/>
    <x v="2"/>
    <x v="0"/>
    <x v="1"/>
    <x v="3"/>
  </r>
  <r>
    <x v="49"/>
    <x v="0"/>
    <x v="0"/>
    <x v="411"/>
    <x v="1"/>
    <x v="2"/>
    <x v="2"/>
    <x v="3"/>
    <x v="2"/>
  </r>
  <r>
    <x v="49"/>
    <x v="0"/>
    <x v="0"/>
    <x v="192"/>
    <x v="1"/>
    <x v="2"/>
    <x v="0"/>
    <x v="1"/>
    <x v="3"/>
  </r>
  <r>
    <x v="49"/>
    <x v="1"/>
    <x v="0"/>
    <x v="421"/>
    <x v="1"/>
    <x v="2"/>
    <x v="2"/>
    <x v="3"/>
    <x v="2"/>
  </r>
  <r>
    <x v="49"/>
    <x v="1"/>
    <x v="0"/>
    <x v="198"/>
    <x v="1"/>
    <x v="2"/>
    <x v="0"/>
    <x v="1"/>
    <x v="3"/>
  </r>
  <r>
    <x v="50"/>
    <x v="0"/>
    <x v="0"/>
    <x v="246"/>
    <x v="1"/>
    <x v="2"/>
    <x v="2"/>
    <x v="3"/>
    <x v="2"/>
  </r>
  <r>
    <x v="50"/>
    <x v="1"/>
    <x v="0"/>
    <x v="249"/>
    <x v="1"/>
    <x v="2"/>
    <x v="2"/>
    <x v="3"/>
    <x v="2"/>
  </r>
  <r>
    <x v="51"/>
    <x v="0"/>
    <x v="0"/>
    <x v="235"/>
    <x v="1"/>
    <x v="2"/>
    <x v="0"/>
    <x v="1"/>
    <x v="3"/>
  </r>
  <r>
    <x v="51"/>
    <x v="1"/>
    <x v="0"/>
    <x v="238"/>
    <x v="1"/>
    <x v="2"/>
    <x v="0"/>
    <x v="1"/>
    <x v="3"/>
  </r>
  <r>
    <x v="52"/>
    <x v="0"/>
    <x v="0"/>
    <x v="184"/>
    <x v="1"/>
    <x v="2"/>
    <x v="0"/>
    <x v="1"/>
    <x v="3"/>
  </r>
  <r>
    <x v="52"/>
    <x v="1"/>
    <x v="0"/>
    <x v="187"/>
    <x v="1"/>
    <x v="2"/>
    <x v="0"/>
    <x v="1"/>
    <x v="3"/>
  </r>
  <r>
    <x v="53"/>
    <x v="0"/>
    <x v="4"/>
    <x v="149"/>
    <x v="2"/>
    <x v="0"/>
    <x v="1"/>
    <x v="4"/>
    <x v="1"/>
  </r>
  <r>
    <x v="53"/>
    <x v="1"/>
    <x v="4"/>
    <x v="148"/>
    <x v="2"/>
    <x v="0"/>
    <x v="1"/>
    <x v="4"/>
    <x v="1"/>
  </r>
  <r>
    <x v="54"/>
    <x v="0"/>
    <x v="4"/>
    <x v="200"/>
    <x v="2"/>
    <x v="0"/>
    <x v="1"/>
    <x v="4"/>
    <x v="1"/>
  </r>
  <r>
    <x v="54"/>
    <x v="1"/>
    <x v="4"/>
    <x v="207"/>
    <x v="2"/>
    <x v="0"/>
    <x v="1"/>
    <x v="4"/>
    <x v="1"/>
  </r>
  <r>
    <x v="55"/>
    <x v="0"/>
    <x v="4"/>
    <x v="142"/>
    <x v="0"/>
    <x v="1"/>
    <x v="1"/>
    <x v="0"/>
    <x v="0"/>
  </r>
  <r>
    <x v="56"/>
    <x v="0"/>
    <x v="4"/>
    <x v="146"/>
    <x v="0"/>
    <x v="1"/>
    <x v="1"/>
    <x v="0"/>
    <x v="0"/>
  </r>
  <r>
    <x v="57"/>
    <x v="0"/>
    <x v="4"/>
    <x v="143"/>
    <x v="0"/>
    <x v="1"/>
    <x v="1"/>
    <x v="0"/>
    <x v="0"/>
  </r>
  <r>
    <x v="58"/>
    <x v="0"/>
    <x v="4"/>
    <x v="145"/>
    <x v="0"/>
    <x v="1"/>
    <x v="1"/>
    <x v="0"/>
    <x v="0"/>
  </r>
  <r>
    <x v="59"/>
    <x v="0"/>
    <x v="4"/>
    <x v="147"/>
    <x v="0"/>
    <x v="1"/>
    <x v="1"/>
    <x v="0"/>
    <x v="0"/>
  </r>
  <r>
    <x v="60"/>
    <x v="0"/>
    <x v="1"/>
    <x v="253"/>
    <x v="1"/>
    <x v="2"/>
    <x v="2"/>
    <x v="3"/>
    <x v="2"/>
  </r>
  <r>
    <x v="60"/>
    <x v="1"/>
    <x v="1"/>
    <x v="260"/>
    <x v="1"/>
    <x v="2"/>
    <x v="2"/>
    <x v="3"/>
    <x v="2"/>
  </r>
  <r>
    <x v="60"/>
    <x v="2"/>
    <x v="1"/>
    <x v="420"/>
    <x v="1"/>
    <x v="2"/>
    <x v="2"/>
    <x v="3"/>
    <x v="2"/>
  </r>
  <r>
    <x v="61"/>
    <x v="0"/>
    <x v="1"/>
    <x v="250"/>
    <x v="1"/>
    <x v="2"/>
    <x v="2"/>
    <x v="3"/>
    <x v="2"/>
  </r>
  <r>
    <x v="61"/>
    <x v="1"/>
    <x v="1"/>
    <x v="257"/>
    <x v="1"/>
    <x v="2"/>
    <x v="2"/>
    <x v="3"/>
    <x v="2"/>
  </r>
  <r>
    <x v="61"/>
    <x v="2"/>
    <x v="1"/>
    <x v="410"/>
    <x v="1"/>
    <x v="2"/>
    <x v="2"/>
    <x v="3"/>
    <x v="2"/>
  </r>
  <r>
    <x v="62"/>
    <x v="0"/>
    <x v="1"/>
    <x v="422"/>
    <x v="1"/>
    <x v="2"/>
    <x v="2"/>
    <x v="3"/>
    <x v="2"/>
  </r>
  <r>
    <x v="62"/>
    <x v="1"/>
    <x v="1"/>
    <x v="430"/>
    <x v="1"/>
    <x v="2"/>
    <x v="2"/>
    <x v="3"/>
    <x v="2"/>
  </r>
  <r>
    <x v="62"/>
    <x v="2"/>
    <x v="1"/>
    <x v="463"/>
    <x v="1"/>
    <x v="2"/>
    <x v="2"/>
    <x v="3"/>
    <x v="2"/>
  </r>
  <r>
    <x v="63"/>
    <x v="0"/>
    <x v="1"/>
    <x v="192"/>
    <x v="1"/>
    <x v="2"/>
    <x v="0"/>
    <x v="1"/>
    <x v="3"/>
  </r>
  <r>
    <x v="63"/>
    <x v="1"/>
    <x v="1"/>
    <x v="198"/>
    <x v="1"/>
    <x v="2"/>
    <x v="0"/>
    <x v="1"/>
    <x v="3"/>
  </r>
  <r>
    <x v="64"/>
    <x v="0"/>
    <x v="1"/>
    <x v="428"/>
    <x v="1"/>
    <x v="2"/>
    <x v="2"/>
    <x v="3"/>
    <x v="2"/>
  </r>
  <r>
    <x v="64"/>
    <x v="1"/>
    <x v="1"/>
    <x v="432"/>
    <x v="1"/>
    <x v="2"/>
    <x v="2"/>
    <x v="3"/>
    <x v="2"/>
  </r>
  <r>
    <x v="64"/>
    <x v="2"/>
    <x v="1"/>
    <x v="490"/>
    <x v="1"/>
    <x v="2"/>
    <x v="2"/>
    <x v="3"/>
    <x v="2"/>
  </r>
  <r>
    <x v="65"/>
    <x v="0"/>
    <x v="1"/>
    <x v="418"/>
    <x v="1"/>
    <x v="2"/>
    <x v="2"/>
    <x v="3"/>
    <x v="2"/>
  </r>
  <r>
    <x v="65"/>
    <x v="1"/>
    <x v="1"/>
    <x v="426"/>
    <x v="1"/>
    <x v="2"/>
    <x v="2"/>
    <x v="3"/>
    <x v="2"/>
  </r>
  <r>
    <x v="66"/>
    <x v="2"/>
    <x v="1"/>
    <x v="483"/>
    <x v="1"/>
    <x v="2"/>
    <x v="2"/>
    <x v="3"/>
    <x v="2"/>
  </r>
  <r>
    <x v="66"/>
    <x v="3"/>
    <x v="1"/>
    <x v="473"/>
    <x v="1"/>
    <x v="2"/>
    <x v="2"/>
    <x v="3"/>
    <x v="2"/>
  </r>
  <r>
    <x v="66"/>
    <x v="4"/>
    <x v="1"/>
    <x v="454"/>
    <x v="1"/>
    <x v="2"/>
    <x v="2"/>
    <x v="3"/>
    <x v="2"/>
  </r>
  <r>
    <x v="66"/>
    <x v="5"/>
    <x v="1"/>
    <x v="450"/>
    <x v="1"/>
    <x v="2"/>
    <x v="2"/>
    <x v="3"/>
    <x v="2"/>
  </r>
  <r>
    <x v="66"/>
    <x v="6"/>
    <x v="1"/>
    <x v="447"/>
    <x v="1"/>
    <x v="2"/>
    <x v="2"/>
    <x v="3"/>
    <x v="2"/>
  </r>
  <r>
    <x v="66"/>
    <x v="7"/>
    <x v="1"/>
    <x v="443"/>
    <x v="1"/>
    <x v="2"/>
    <x v="2"/>
    <x v="3"/>
    <x v="2"/>
  </r>
  <r>
    <x v="66"/>
    <x v="8"/>
    <x v="1"/>
    <x v="445"/>
    <x v="1"/>
    <x v="2"/>
    <x v="2"/>
    <x v="3"/>
    <x v="2"/>
  </r>
  <r>
    <x v="67"/>
    <x v="2"/>
    <x v="1"/>
    <x v="416"/>
    <x v="1"/>
    <x v="2"/>
    <x v="2"/>
    <x v="3"/>
    <x v="2"/>
  </r>
  <r>
    <x v="67"/>
    <x v="3"/>
    <x v="1"/>
    <x v="413"/>
    <x v="1"/>
    <x v="2"/>
    <x v="2"/>
    <x v="3"/>
    <x v="2"/>
  </r>
  <r>
    <x v="67"/>
    <x v="4"/>
    <x v="1"/>
    <x v="407"/>
    <x v="1"/>
    <x v="2"/>
    <x v="2"/>
    <x v="3"/>
    <x v="2"/>
  </r>
  <r>
    <x v="67"/>
    <x v="5"/>
    <x v="1"/>
    <x v="403"/>
    <x v="1"/>
    <x v="2"/>
    <x v="2"/>
    <x v="3"/>
    <x v="2"/>
  </r>
  <r>
    <x v="67"/>
    <x v="6"/>
    <x v="1"/>
    <x v="395"/>
    <x v="1"/>
    <x v="2"/>
    <x v="2"/>
    <x v="3"/>
    <x v="2"/>
  </r>
  <r>
    <x v="67"/>
    <x v="7"/>
    <x v="1"/>
    <x v="388"/>
    <x v="1"/>
    <x v="2"/>
    <x v="2"/>
    <x v="3"/>
    <x v="2"/>
  </r>
  <r>
    <x v="67"/>
    <x v="8"/>
    <x v="1"/>
    <x v="390"/>
    <x v="1"/>
    <x v="2"/>
    <x v="2"/>
    <x v="3"/>
    <x v="2"/>
  </r>
  <r>
    <x v="68"/>
    <x v="0"/>
    <x v="1"/>
    <x v="233"/>
    <x v="1"/>
    <x v="2"/>
    <x v="0"/>
    <x v="1"/>
    <x v="3"/>
  </r>
  <r>
    <x v="68"/>
    <x v="1"/>
    <x v="1"/>
    <x v="236"/>
    <x v="1"/>
    <x v="2"/>
    <x v="0"/>
    <x v="1"/>
    <x v="3"/>
  </r>
  <r>
    <x v="69"/>
    <x v="0"/>
    <x v="1"/>
    <x v="271"/>
    <x v="1"/>
    <x v="2"/>
    <x v="0"/>
    <x v="1"/>
    <x v="3"/>
  </r>
  <r>
    <x v="69"/>
    <x v="1"/>
    <x v="1"/>
    <x v="285"/>
    <x v="1"/>
    <x v="2"/>
    <x v="0"/>
    <x v="1"/>
    <x v="3"/>
  </r>
  <r>
    <x v="70"/>
    <x v="0"/>
    <x v="1"/>
    <x v="362"/>
    <x v="1"/>
    <x v="2"/>
    <x v="2"/>
    <x v="3"/>
    <x v="2"/>
  </r>
  <r>
    <x v="70"/>
    <x v="1"/>
    <x v="1"/>
    <x v="371"/>
    <x v="1"/>
    <x v="2"/>
    <x v="2"/>
    <x v="3"/>
    <x v="2"/>
  </r>
  <r>
    <x v="70"/>
    <x v="2"/>
    <x v="1"/>
    <x v="435"/>
    <x v="1"/>
    <x v="2"/>
    <x v="2"/>
    <x v="3"/>
    <x v="2"/>
  </r>
  <r>
    <x v="70"/>
    <x v="3"/>
    <x v="1"/>
    <x v="434"/>
    <x v="1"/>
    <x v="2"/>
    <x v="2"/>
    <x v="3"/>
    <x v="2"/>
  </r>
  <r>
    <x v="70"/>
    <x v="4"/>
    <x v="1"/>
    <x v="429"/>
    <x v="1"/>
    <x v="2"/>
    <x v="2"/>
    <x v="3"/>
    <x v="2"/>
  </r>
  <r>
    <x v="70"/>
    <x v="5"/>
    <x v="1"/>
    <x v="424"/>
    <x v="1"/>
    <x v="2"/>
    <x v="2"/>
    <x v="3"/>
    <x v="2"/>
  </r>
  <r>
    <x v="70"/>
    <x v="6"/>
    <x v="1"/>
    <x v="419"/>
    <x v="1"/>
    <x v="2"/>
    <x v="2"/>
    <x v="3"/>
    <x v="2"/>
  </r>
  <r>
    <x v="70"/>
    <x v="7"/>
    <x v="1"/>
    <x v="414"/>
    <x v="1"/>
    <x v="2"/>
    <x v="2"/>
    <x v="3"/>
    <x v="2"/>
  </r>
  <r>
    <x v="70"/>
    <x v="8"/>
    <x v="1"/>
    <x v="412"/>
    <x v="1"/>
    <x v="2"/>
    <x v="2"/>
    <x v="3"/>
    <x v="2"/>
  </r>
  <r>
    <x v="71"/>
    <x v="2"/>
    <x v="1"/>
    <x v="367"/>
    <x v="1"/>
    <x v="2"/>
    <x v="2"/>
    <x v="3"/>
    <x v="2"/>
  </r>
  <r>
    <x v="71"/>
    <x v="3"/>
    <x v="1"/>
    <x v="364"/>
    <x v="1"/>
    <x v="2"/>
    <x v="2"/>
    <x v="3"/>
    <x v="2"/>
  </r>
  <r>
    <x v="71"/>
    <x v="4"/>
    <x v="1"/>
    <x v="354"/>
    <x v="1"/>
    <x v="2"/>
    <x v="2"/>
    <x v="3"/>
    <x v="2"/>
  </r>
  <r>
    <x v="71"/>
    <x v="5"/>
    <x v="1"/>
    <x v="347"/>
    <x v="1"/>
    <x v="2"/>
    <x v="2"/>
    <x v="3"/>
    <x v="2"/>
  </r>
  <r>
    <x v="71"/>
    <x v="6"/>
    <x v="1"/>
    <x v="333"/>
    <x v="1"/>
    <x v="2"/>
    <x v="2"/>
    <x v="3"/>
    <x v="2"/>
  </r>
  <r>
    <x v="71"/>
    <x v="7"/>
    <x v="1"/>
    <x v="322"/>
    <x v="1"/>
    <x v="2"/>
    <x v="2"/>
    <x v="3"/>
    <x v="2"/>
  </r>
  <r>
    <x v="71"/>
    <x v="8"/>
    <x v="1"/>
    <x v="320"/>
    <x v="1"/>
    <x v="2"/>
    <x v="2"/>
    <x v="3"/>
    <x v="2"/>
  </r>
  <r>
    <x v="72"/>
    <x v="0"/>
    <x v="1"/>
    <x v="349"/>
    <x v="1"/>
    <x v="2"/>
    <x v="2"/>
    <x v="3"/>
    <x v="2"/>
  </r>
  <r>
    <x v="72"/>
    <x v="1"/>
    <x v="1"/>
    <x v="359"/>
    <x v="1"/>
    <x v="2"/>
    <x v="2"/>
    <x v="3"/>
    <x v="2"/>
  </r>
  <r>
    <x v="72"/>
    <x v="2"/>
    <x v="1"/>
    <x v="431"/>
    <x v="1"/>
    <x v="2"/>
    <x v="2"/>
    <x v="3"/>
    <x v="2"/>
  </r>
  <r>
    <x v="72"/>
    <x v="3"/>
    <x v="1"/>
    <x v="427"/>
    <x v="1"/>
    <x v="2"/>
    <x v="2"/>
    <x v="3"/>
    <x v="2"/>
  </r>
  <r>
    <x v="72"/>
    <x v="4"/>
    <x v="1"/>
    <x v="417"/>
    <x v="1"/>
    <x v="2"/>
    <x v="2"/>
    <x v="3"/>
    <x v="2"/>
  </r>
  <r>
    <x v="72"/>
    <x v="5"/>
    <x v="1"/>
    <x v="409"/>
    <x v="1"/>
    <x v="2"/>
    <x v="2"/>
    <x v="3"/>
    <x v="2"/>
  </r>
  <r>
    <x v="72"/>
    <x v="6"/>
    <x v="1"/>
    <x v="399"/>
    <x v="1"/>
    <x v="2"/>
    <x v="2"/>
    <x v="3"/>
    <x v="2"/>
  </r>
  <r>
    <x v="72"/>
    <x v="7"/>
    <x v="1"/>
    <x v="392"/>
    <x v="1"/>
    <x v="2"/>
    <x v="2"/>
    <x v="3"/>
    <x v="2"/>
  </r>
  <r>
    <x v="72"/>
    <x v="8"/>
    <x v="1"/>
    <x v="389"/>
    <x v="1"/>
    <x v="2"/>
    <x v="2"/>
    <x v="3"/>
    <x v="2"/>
  </r>
  <r>
    <x v="73"/>
    <x v="2"/>
    <x v="1"/>
    <x v="356"/>
    <x v="1"/>
    <x v="2"/>
    <x v="2"/>
    <x v="3"/>
    <x v="2"/>
  </r>
  <r>
    <x v="73"/>
    <x v="3"/>
    <x v="1"/>
    <x v="351"/>
    <x v="1"/>
    <x v="2"/>
    <x v="2"/>
    <x v="3"/>
    <x v="2"/>
  </r>
  <r>
    <x v="73"/>
    <x v="4"/>
    <x v="1"/>
    <x v="331"/>
    <x v="1"/>
    <x v="2"/>
    <x v="2"/>
    <x v="3"/>
    <x v="2"/>
  </r>
  <r>
    <x v="73"/>
    <x v="5"/>
    <x v="1"/>
    <x v="303"/>
    <x v="1"/>
    <x v="2"/>
    <x v="2"/>
    <x v="3"/>
    <x v="2"/>
  </r>
  <r>
    <x v="73"/>
    <x v="6"/>
    <x v="1"/>
    <x v="293"/>
    <x v="1"/>
    <x v="2"/>
    <x v="2"/>
    <x v="3"/>
    <x v="2"/>
  </r>
  <r>
    <x v="73"/>
    <x v="7"/>
    <x v="1"/>
    <x v="288"/>
    <x v="1"/>
    <x v="2"/>
    <x v="2"/>
    <x v="3"/>
    <x v="2"/>
  </r>
  <r>
    <x v="73"/>
    <x v="8"/>
    <x v="1"/>
    <x v="286"/>
    <x v="1"/>
    <x v="2"/>
    <x v="2"/>
    <x v="3"/>
    <x v="2"/>
  </r>
  <r>
    <x v="74"/>
    <x v="0"/>
    <x v="4"/>
    <x v="150"/>
    <x v="0"/>
    <x v="1"/>
    <x v="1"/>
    <x v="0"/>
    <x v="0"/>
  </r>
  <r>
    <x v="74"/>
    <x v="1"/>
    <x v="4"/>
    <x v="150"/>
    <x v="0"/>
    <x v="1"/>
    <x v="1"/>
    <x v="0"/>
    <x v="0"/>
  </r>
  <r>
    <x v="75"/>
    <x v="0"/>
    <x v="4"/>
    <x v="150"/>
    <x v="0"/>
    <x v="1"/>
    <x v="1"/>
    <x v="0"/>
    <x v="0"/>
  </r>
  <r>
    <x v="75"/>
    <x v="1"/>
    <x v="4"/>
    <x v="150"/>
    <x v="0"/>
    <x v="1"/>
    <x v="1"/>
    <x v="0"/>
    <x v="0"/>
  </r>
  <r>
    <x v="76"/>
    <x v="0"/>
    <x v="4"/>
    <x v="150"/>
    <x v="0"/>
    <x v="1"/>
    <x v="1"/>
    <x v="0"/>
    <x v="0"/>
  </r>
  <r>
    <x v="76"/>
    <x v="1"/>
    <x v="4"/>
    <x v="150"/>
    <x v="0"/>
    <x v="1"/>
    <x v="1"/>
    <x v="0"/>
    <x v="0"/>
  </r>
  <r>
    <x v="77"/>
    <x v="0"/>
    <x v="4"/>
    <x v="140"/>
    <x v="0"/>
    <x v="1"/>
    <x v="1"/>
    <x v="0"/>
    <x v="0"/>
  </r>
  <r>
    <x v="78"/>
    <x v="0"/>
    <x v="4"/>
    <x v="144"/>
    <x v="0"/>
    <x v="1"/>
    <x v="1"/>
    <x v="0"/>
    <x v="0"/>
  </r>
  <r>
    <x v="79"/>
    <x v="0"/>
    <x v="4"/>
    <x v="155"/>
    <x v="0"/>
    <x v="1"/>
    <x v="1"/>
    <x v="0"/>
    <x v="0"/>
  </r>
  <r>
    <x v="3"/>
    <x v="2"/>
    <x v="3"/>
    <x v="52"/>
    <x v="3"/>
    <x v="3"/>
    <x v="4"/>
    <x v="5"/>
    <x v="5"/>
  </r>
  <r>
    <x v="3"/>
    <x v="3"/>
    <x v="3"/>
    <x v="24"/>
    <x v="3"/>
    <x v="3"/>
    <x v="4"/>
    <x v="5"/>
    <x v="5"/>
  </r>
  <r>
    <x v="3"/>
    <x v="4"/>
    <x v="3"/>
    <x v="31"/>
    <x v="3"/>
    <x v="3"/>
    <x v="4"/>
    <x v="5"/>
    <x v="5"/>
  </r>
  <r>
    <x v="3"/>
    <x v="5"/>
    <x v="3"/>
    <x v="26"/>
    <x v="3"/>
    <x v="3"/>
    <x v="4"/>
    <x v="5"/>
    <x v="5"/>
  </r>
  <r>
    <x v="3"/>
    <x v="6"/>
    <x v="3"/>
    <x v="15"/>
    <x v="3"/>
    <x v="3"/>
    <x v="4"/>
    <x v="5"/>
    <x v="5"/>
  </r>
  <r>
    <x v="3"/>
    <x v="7"/>
    <x v="3"/>
    <x v="20"/>
    <x v="3"/>
    <x v="3"/>
    <x v="4"/>
    <x v="5"/>
    <x v="5"/>
  </r>
  <r>
    <x v="3"/>
    <x v="8"/>
    <x v="3"/>
    <x v="16"/>
    <x v="3"/>
    <x v="3"/>
    <x v="4"/>
    <x v="5"/>
    <x v="5"/>
  </r>
  <r>
    <x v="3"/>
    <x v="9"/>
    <x v="3"/>
    <x v="66"/>
    <x v="3"/>
    <x v="3"/>
    <x v="4"/>
    <x v="5"/>
    <x v="5"/>
  </r>
  <r>
    <x v="3"/>
    <x v="14"/>
    <x v="3"/>
    <x v="42"/>
    <x v="3"/>
    <x v="3"/>
    <x v="4"/>
    <x v="5"/>
    <x v="5"/>
  </r>
  <r>
    <x v="3"/>
    <x v="15"/>
    <x v="3"/>
    <x v="17"/>
    <x v="3"/>
    <x v="3"/>
    <x v="4"/>
    <x v="5"/>
    <x v="5"/>
  </r>
  <r>
    <x v="3"/>
    <x v="16"/>
    <x v="3"/>
    <x v="22"/>
    <x v="3"/>
    <x v="3"/>
    <x v="4"/>
    <x v="5"/>
    <x v="5"/>
  </r>
  <r>
    <x v="3"/>
    <x v="17"/>
    <x v="3"/>
    <x v="18"/>
    <x v="3"/>
    <x v="3"/>
    <x v="4"/>
    <x v="5"/>
    <x v="5"/>
  </r>
  <r>
    <x v="3"/>
    <x v="18"/>
    <x v="3"/>
    <x v="19"/>
    <x v="3"/>
    <x v="3"/>
    <x v="4"/>
    <x v="5"/>
    <x v="5"/>
  </r>
  <r>
    <x v="3"/>
    <x v="19"/>
    <x v="3"/>
    <x v="23"/>
    <x v="3"/>
    <x v="3"/>
    <x v="4"/>
    <x v="5"/>
    <x v="5"/>
  </r>
  <r>
    <x v="3"/>
    <x v="20"/>
    <x v="3"/>
    <x v="21"/>
    <x v="3"/>
    <x v="3"/>
    <x v="4"/>
    <x v="5"/>
    <x v="5"/>
  </r>
  <r>
    <x v="3"/>
    <x v="21"/>
    <x v="3"/>
    <x v="71"/>
    <x v="3"/>
    <x v="3"/>
    <x v="4"/>
    <x v="5"/>
    <x v="5"/>
  </r>
  <r>
    <x v="3"/>
    <x v="26"/>
    <x v="3"/>
    <x v="36"/>
    <x v="3"/>
    <x v="3"/>
    <x v="4"/>
    <x v="5"/>
    <x v="5"/>
  </r>
  <r>
    <x v="3"/>
    <x v="27"/>
    <x v="3"/>
    <x v="25"/>
    <x v="3"/>
    <x v="3"/>
    <x v="4"/>
    <x v="5"/>
    <x v="5"/>
  </r>
  <r>
    <x v="3"/>
    <x v="28"/>
    <x v="3"/>
    <x v="32"/>
    <x v="3"/>
    <x v="3"/>
    <x v="4"/>
    <x v="5"/>
    <x v="5"/>
  </r>
  <r>
    <x v="3"/>
    <x v="29"/>
    <x v="3"/>
    <x v="27"/>
    <x v="3"/>
    <x v="3"/>
    <x v="4"/>
    <x v="5"/>
    <x v="5"/>
  </r>
  <r>
    <x v="3"/>
    <x v="30"/>
    <x v="3"/>
    <x v="29"/>
    <x v="3"/>
    <x v="3"/>
    <x v="4"/>
    <x v="5"/>
    <x v="5"/>
  </r>
  <r>
    <x v="3"/>
    <x v="31"/>
    <x v="3"/>
    <x v="33"/>
    <x v="3"/>
    <x v="3"/>
    <x v="4"/>
    <x v="5"/>
    <x v="5"/>
  </r>
  <r>
    <x v="3"/>
    <x v="32"/>
    <x v="3"/>
    <x v="30"/>
    <x v="3"/>
    <x v="3"/>
    <x v="4"/>
    <x v="5"/>
    <x v="5"/>
  </r>
  <r>
    <x v="4"/>
    <x v="0"/>
    <x v="3"/>
    <x v="87"/>
    <x v="3"/>
    <x v="3"/>
    <x v="4"/>
    <x v="5"/>
    <x v="5"/>
  </r>
  <r>
    <x v="4"/>
    <x v="1"/>
    <x v="3"/>
    <x v="88"/>
    <x v="3"/>
    <x v="3"/>
    <x v="4"/>
    <x v="5"/>
    <x v="5"/>
  </r>
  <r>
    <x v="4"/>
    <x v="10"/>
    <x v="3"/>
    <x v="67"/>
    <x v="3"/>
    <x v="3"/>
    <x v="4"/>
    <x v="5"/>
    <x v="5"/>
  </r>
  <r>
    <x v="4"/>
    <x v="11"/>
    <x v="3"/>
    <x v="53"/>
    <x v="3"/>
    <x v="3"/>
    <x v="4"/>
    <x v="5"/>
    <x v="5"/>
  </r>
  <r>
    <x v="4"/>
    <x v="12"/>
    <x v="3"/>
    <x v="55"/>
    <x v="3"/>
    <x v="3"/>
    <x v="4"/>
    <x v="5"/>
    <x v="5"/>
  </r>
  <r>
    <x v="4"/>
    <x v="13"/>
    <x v="3"/>
    <x v="74"/>
    <x v="3"/>
    <x v="3"/>
    <x v="4"/>
    <x v="5"/>
    <x v="5"/>
  </r>
  <r>
    <x v="4"/>
    <x v="22"/>
    <x v="3"/>
    <x v="76"/>
    <x v="3"/>
    <x v="3"/>
    <x v="4"/>
    <x v="5"/>
    <x v="5"/>
  </r>
  <r>
    <x v="4"/>
    <x v="23"/>
    <x v="3"/>
    <x v="69"/>
    <x v="3"/>
    <x v="3"/>
    <x v="4"/>
    <x v="5"/>
    <x v="5"/>
  </r>
  <r>
    <x v="4"/>
    <x v="24"/>
    <x v="3"/>
    <x v="72"/>
    <x v="3"/>
    <x v="3"/>
    <x v="4"/>
    <x v="5"/>
    <x v="5"/>
  </r>
  <r>
    <x v="4"/>
    <x v="25"/>
    <x v="3"/>
    <x v="79"/>
    <x v="3"/>
    <x v="3"/>
    <x v="4"/>
    <x v="5"/>
    <x v="5"/>
  </r>
  <r>
    <x v="5"/>
    <x v="0"/>
    <x v="3"/>
    <x v="13"/>
    <x v="3"/>
    <x v="3"/>
    <x v="4"/>
    <x v="5"/>
    <x v="5"/>
  </r>
  <r>
    <x v="5"/>
    <x v="1"/>
    <x v="3"/>
    <x v="12"/>
    <x v="3"/>
    <x v="3"/>
    <x v="4"/>
    <x v="5"/>
    <x v="5"/>
  </r>
  <r>
    <x v="5"/>
    <x v="2"/>
    <x v="3"/>
    <x v="10"/>
    <x v="3"/>
    <x v="3"/>
    <x v="4"/>
    <x v="5"/>
    <x v="5"/>
  </r>
  <r>
    <x v="5"/>
    <x v="3"/>
    <x v="3"/>
    <x v="28"/>
    <x v="3"/>
    <x v="3"/>
    <x v="4"/>
    <x v="5"/>
    <x v="5"/>
  </r>
  <r>
    <x v="5"/>
    <x v="4"/>
    <x v="3"/>
    <x v="41"/>
    <x v="3"/>
    <x v="3"/>
    <x v="4"/>
    <x v="5"/>
    <x v="5"/>
  </r>
  <r>
    <x v="5"/>
    <x v="5"/>
    <x v="3"/>
    <x v="43"/>
    <x v="3"/>
    <x v="3"/>
    <x v="4"/>
    <x v="5"/>
    <x v="5"/>
  </r>
  <r>
    <x v="5"/>
    <x v="6"/>
    <x v="3"/>
    <x v="38"/>
    <x v="3"/>
    <x v="3"/>
    <x v="4"/>
    <x v="5"/>
    <x v="5"/>
  </r>
  <r>
    <x v="5"/>
    <x v="7"/>
    <x v="3"/>
    <x v="48"/>
    <x v="3"/>
    <x v="3"/>
    <x v="4"/>
    <x v="5"/>
    <x v="5"/>
  </r>
  <r>
    <x v="5"/>
    <x v="8"/>
    <x v="3"/>
    <x v="35"/>
    <x v="3"/>
    <x v="3"/>
    <x v="4"/>
    <x v="5"/>
    <x v="5"/>
  </r>
  <r>
    <x v="5"/>
    <x v="9"/>
    <x v="3"/>
    <x v="7"/>
    <x v="3"/>
    <x v="3"/>
    <x v="4"/>
    <x v="5"/>
    <x v="5"/>
  </r>
  <r>
    <x v="5"/>
    <x v="10"/>
    <x v="3"/>
    <x v="0"/>
    <x v="3"/>
    <x v="3"/>
    <x v="4"/>
    <x v="5"/>
    <x v="5"/>
  </r>
  <r>
    <x v="5"/>
    <x v="11"/>
    <x v="3"/>
    <x v="1"/>
    <x v="3"/>
    <x v="3"/>
    <x v="4"/>
    <x v="5"/>
    <x v="5"/>
  </r>
  <r>
    <x v="5"/>
    <x v="12"/>
    <x v="3"/>
    <x v="3"/>
    <x v="3"/>
    <x v="3"/>
    <x v="4"/>
    <x v="5"/>
    <x v="5"/>
  </r>
  <r>
    <x v="5"/>
    <x v="13"/>
    <x v="3"/>
    <x v="2"/>
    <x v="3"/>
    <x v="3"/>
    <x v="4"/>
    <x v="5"/>
    <x v="5"/>
  </r>
  <r>
    <x v="5"/>
    <x v="14"/>
    <x v="3"/>
    <x v="11"/>
    <x v="3"/>
    <x v="3"/>
    <x v="4"/>
    <x v="5"/>
    <x v="5"/>
  </r>
  <r>
    <x v="5"/>
    <x v="15"/>
    <x v="3"/>
    <x v="34"/>
    <x v="3"/>
    <x v="3"/>
    <x v="4"/>
    <x v="5"/>
    <x v="5"/>
  </r>
  <r>
    <x v="5"/>
    <x v="16"/>
    <x v="3"/>
    <x v="45"/>
    <x v="3"/>
    <x v="3"/>
    <x v="4"/>
    <x v="5"/>
    <x v="5"/>
  </r>
  <r>
    <x v="5"/>
    <x v="17"/>
    <x v="3"/>
    <x v="44"/>
    <x v="3"/>
    <x v="3"/>
    <x v="4"/>
    <x v="5"/>
    <x v="5"/>
  </r>
  <r>
    <x v="5"/>
    <x v="18"/>
    <x v="3"/>
    <x v="39"/>
    <x v="3"/>
    <x v="3"/>
    <x v="4"/>
    <x v="5"/>
    <x v="5"/>
  </r>
  <r>
    <x v="5"/>
    <x v="19"/>
    <x v="3"/>
    <x v="51"/>
    <x v="3"/>
    <x v="3"/>
    <x v="4"/>
    <x v="5"/>
    <x v="5"/>
  </r>
  <r>
    <x v="5"/>
    <x v="20"/>
    <x v="3"/>
    <x v="40"/>
    <x v="3"/>
    <x v="3"/>
    <x v="4"/>
    <x v="5"/>
    <x v="5"/>
  </r>
  <r>
    <x v="5"/>
    <x v="21"/>
    <x v="3"/>
    <x v="9"/>
    <x v="3"/>
    <x v="3"/>
    <x v="4"/>
    <x v="5"/>
    <x v="5"/>
  </r>
  <r>
    <x v="5"/>
    <x v="22"/>
    <x v="3"/>
    <x v="4"/>
    <x v="3"/>
    <x v="3"/>
    <x v="4"/>
    <x v="5"/>
    <x v="5"/>
  </r>
  <r>
    <x v="5"/>
    <x v="23"/>
    <x v="3"/>
    <x v="5"/>
    <x v="3"/>
    <x v="3"/>
    <x v="4"/>
    <x v="5"/>
    <x v="5"/>
  </r>
  <r>
    <x v="5"/>
    <x v="24"/>
    <x v="3"/>
    <x v="8"/>
    <x v="3"/>
    <x v="3"/>
    <x v="4"/>
    <x v="5"/>
    <x v="5"/>
  </r>
  <r>
    <x v="5"/>
    <x v="25"/>
    <x v="3"/>
    <x v="6"/>
    <x v="3"/>
    <x v="3"/>
    <x v="4"/>
    <x v="5"/>
    <x v="5"/>
  </r>
  <r>
    <x v="5"/>
    <x v="26"/>
    <x v="3"/>
    <x v="14"/>
    <x v="3"/>
    <x v="3"/>
    <x v="4"/>
    <x v="5"/>
    <x v="5"/>
  </r>
  <r>
    <x v="5"/>
    <x v="27"/>
    <x v="3"/>
    <x v="37"/>
    <x v="3"/>
    <x v="3"/>
    <x v="4"/>
    <x v="5"/>
    <x v="5"/>
  </r>
  <r>
    <x v="5"/>
    <x v="28"/>
    <x v="3"/>
    <x v="50"/>
    <x v="3"/>
    <x v="3"/>
    <x v="4"/>
    <x v="5"/>
    <x v="5"/>
  </r>
  <r>
    <x v="5"/>
    <x v="29"/>
    <x v="3"/>
    <x v="49"/>
    <x v="3"/>
    <x v="3"/>
    <x v="4"/>
    <x v="5"/>
    <x v="5"/>
  </r>
  <r>
    <x v="5"/>
    <x v="30"/>
    <x v="3"/>
    <x v="47"/>
    <x v="3"/>
    <x v="3"/>
    <x v="4"/>
    <x v="5"/>
    <x v="5"/>
  </r>
  <r>
    <x v="5"/>
    <x v="31"/>
    <x v="3"/>
    <x v="54"/>
    <x v="3"/>
    <x v="3"/>
    <x v="4"/>
    <x v="5"/>
    <x v="5"/>
  </r>
  <r>
    <x v="5"/>
    <x v="32"/>
    <x v="3"/>
    <x v="46"/>
    <x v="3"/>
    <x v="3"/>
    <x v="4"/>
    <x v="5"/>
    <x v="5"/>
  </r>
  <r>
    <x v="6"/>
    <x v="2"/>
    <x v="3"/>
    <x v="185"/>
    <x v="3"/>
    <x v="3"/>
    <x v="4"/>
    <x v="5"/>
    <x v="5"/>
  </r>
  <r>
    <x v="6"/>
    <x v="9"/>
    <x v="3"/>
    <x v="75"/>
    <x v="3"/>
    <x v="3"/>
    <x v="4"/>
    <x v="5"/>
    <x v="5"/>
  </r>
  <r>
    <x v="6"/>
    <x v="14"/>
    <x v="3"/>
    <x v="135"/>
    <x v="3"/>
    <x v="3"/>
    <x v="4"/>
    <x v="5"/>
    <x v="5"/>
  </r>
  <r>
    <x v="6"/>
    <x v="21"/>
    <x v="3"/>
    <x v="80"/>
    <x v="3"/>
    <x v="3"/>
    <x v="4"/>
    <x v="5"/>
    <x v="5"/>
  </r>
  <r>
    <x v="6"/>
    <x v="26"/>
    <x v="3"/>
    <x v="137"/>
    <x v="3"/>
    <x v="3"/>
    <x v="4"/>
    <x v="5"/>
    <x v="5"/>
  </r>
  <r>
    <x v="8"/>
    <x v="0"/>
    <x v="2"/>
    <x v="78"/>
    <x v="3"/>
    <x v="3"/>
    <x v="4"/>
    <x v="5"/>
    <x v="5"/>
  </r>
  <r>
    <x v="8"/>
    <x v="1"/>
    <x v="2"/>
    <x v="77"/>
    <x v="3"/>
    <x v="3"/>
    <x v="4"/>
    <x v="5"/>
    <x v="5"/>
  </r>
  <r>
    <x v="8"/>
    <x v="2"/>
    <x v="2"/>
    <x v="62"/>
    <x v="3"/>
    <x v="3"/>
    <x v="4"/>
    <x v="5"/>
    <x v="5"/>
  </r>
  <r>
    <x v="8"/>
    <x v="3"/>
    <x v="2"/>
    <x v="81"/>
    <x v="3"/>
    <x v="3"/>
    <x v="4"/>
    <x v="5"/>
    <x v="5"/>
  </r>
  <r>
    <x v="8"/>
    <x v="4"/>
    <x v="2"/>
    <x v="93"/>
    <x v="3"/>
    <x v="3"/>
    <x v="4"/>
    <x v="5"/>
    <x v="5"/>
  </r>
  <r>
    <x v="8"/>
    <x v="5"/>
    <x v="2"/>
    <x v="90"/>
    <x v="3"/>
    <x v="3"/>
    <x v="4"/>
    <x v="5"/>
    <x v="5"/>
  </r>
  <r>
    <x v="8"/>
    <x v="6"/>
    <x v="2"/>
    <x v="95"/>
    <x v="3"/>
    <x v="3"/>
    <x v="4"/>
    <x v="5"/>
    <x v="5"/>
  </r>
  <r>
    <x v="8"/>
    <x v="7"/>
    <x v="2"/>
    <x v="100"/>
    <x v="3"/>
    <x v="3"/>
    <x v="4"/>
    <x v="5"/>
    <x v="5"/>
  </r>
  <r>
    <x v="8"/>
    <x v="8"/>
    <x v="2"/>
    <x v="83"/>
    <x v="3"/>
    <x v="3"/>
    <x v="4"/>
    <x v="5"/>
    <x v="5"/>
  </r>
  <r>
    <x v="8"/>
    <x v="9"/>
    <x v="2"/>
    <x v="59"/>
    <x v="3"/>
    <x v="3"/>
    <x v="4"/>
    <x v="5"/>
    <x v="5"/>
  </r>
  <r>
    <x v="8"/>
    <x v="10"/>
    <x v="2"/>
    <x v="56"/>
    <x v="3"/>
    <x v="3"/>
    <x v="4"/>
    <x v="5"/>
    <x v="5"/>
  </r>
  <r>
    <x v="8"/>
    <x v="11"/>
    <x v="2"/>
    <x v="57"/>
    <x v="3"/>
    <x v="3"/>
    <x v="4"/>
    <x v="5"/>
    <x v="5"/>
  </r>
  <r>
    <x v="8"/>
    <x v="12"/>
    <x v="2"/>
    <x v="60"/>
    <x v="3"/>
    <x v="3"/>
    <x v="4"/>
    <x v="5"/>
    <x v="5"/>
  </r>
  <r>
    <x v="8"/>
    <x v="13"/>
    <x v="2"/>
    <x v="58"/>
    <x v="3"/>
    <x v="3"/>
    <x v="4"/>
    <x v="5"/>
    <x v="5"/>
  </r>
  <r>
    <x v="8"/>
    <x v="14"/>
    <x v="2"/>
    <x v="63"/>
    <x v="3"/>
    <x v="3"/>
    <x v="4"/>
    <x v="5"/>
    <x v="5"/>
  </r>
  <r>
    <x v="8"/>
    <x v="15"/>
    <x v="2"/>
    <x v="82"/>
    <x v="3"/>
    <x v="3"/>
    <x v="4"/>
    <x v="5"/>
    <x v="5"/>
  </r>
  <r>
    <x v="8"/>
    <x v="16"/>
    <x v="2"/>
    <x v="91"/>
    <x v="3"/>
    <x v="3"/>
    <x v="4"/>
    <x v="5"/>
    <x v="5"/>
  </r>
  <r>
    <x v="8"/>
    <x v="17"/>
    <x v="2"/>
    <x v="89"/>
    <x v="3"/>
    <x v="3"/>
    <x v="4"/>
    <x v="5"/>
    <x v="5"/>
  </r>
  <r>
    <x v="8"/>
    <x v="18"/>
    <x v="2"/>
    <x v="94"/>
    <x v="3"/>
    <x v="3"/>
    <x v="4"/>
    <x v="5"/>
    <x v="5"/>
  </r>
  <r>
    <x v="8"/>
    <x v="19"/>
    <x v="2"/>
    <x v="98"/>
    <x v="3"/>
    <x v="3"/>
    <x v="4"/>
    <x v="5"/>
    <x v="5"/>
  </r>
  <r>
    <x v="8"/>
    <x v="20"/>
    <x v="2"/>
    <x v="84"/>
    <x v="3"/>
    <x v="3"/>
    <x v="4"/>
    <x v="5"/>
    <x v="5"/>
  </r>
  <r>
    <x v="8"/>
    <x v="21"/>
    <x v="2"/>
    <x v="68"/>
    <x v="3"/>
    <x v="3"/>
    <x v="4"/>
    <x v="5"/>
    <x v="5"/>
  </r>
  <r>
    <x v="8"/>
    <x v="22"/>
    <x v="2"/>
    <x v="61"/>
    <x v="3"/>
    <x v="3"/>
    <x v="4"/>
    <x v="5"/>
    <x v="5"/>
  </r>
  <r>
    <x v="8"/>
    <x v="23"/>
    <x v="2"/>
    <x v="64"/>
    <x v="3"/>
    <x v="3"/>
    <x v="4"/>
    <x v="5"/>
    <x v="5"/>
  </r>
  <r>
    <x v="8"/>
    <x v="24"/>
    <x v="2"/>
    <x v="70"/>
    <x v="3"/>
    <x v="3"/>
    <x v="4"/>
    <x v="5"/>
    <x v="5"/>
  </r>
  <r>
    <x v="8"/>
    <x v="25"/>
    <x v="2"/>
    <x v="65"/>
    <x v="3"/>
    <x v="3"/>
    <x v="4"/>
    <x v="5"/>
    <x v="5"/>
  </r>
  <r>
    <x v="8"/>
    <x v="26"/>
    <x v="2"/>
    <x v="73"/>
    <x v="3"/>
    <x v="3"/>
    <x v="4"/>
    <x v="5"/>
    <x v="5"/>
  </r>
  <r>
    <x v="8"/>
    <x v="27"/>
    <x v="2"/>
    <x v="86"/>
    <x v="3"/>
    <x v="3"/>
    <x v="4"/>
    <x v="5"/>
    <x v="5"/>
  </r>
  <r>
    <x v="8"/>
    <x v="28"/>
    <x v="2"/>
    <x v="97"/>
    <x v="3"/>
    <x v="3"/>
    <x v="4"/>
    <x v="5"/>
    <x v="5"/>
  </r>
  <r>
    <x v="8"/>
    <x v="29"/>
    <x v="2"/>
    <x v="92"/>
    <x v="3"/>
    <x v="3"/>
    <x v="4"/>
    <x v="5"/>
    <x v="5"/>
  </r>
  <r>
    <x v="8"/>
    <x v="30"/>
    <x v="2"/>
    <x v="96"/>
    <x v="3"/>
    <x v="3"/>
    <x v="4"/>
    <x v="5"/>
    <x v="5"/>
  </r>
  <r>
    <x v="8"/>
    <x v="31"/>
    <x v="2"/>
    <x v="101"/>
    <x v="3"/>
    <x v="3"/>
    <x v="4"/>
    <x v="5"/>
    <x v="5"/>
  </r>
  <r>
    <x v="8"/>
    <x v="32"/>
    <x v="2"/>
    <x v="85"/>
    <x v="3"/>
    <x v="3"/>
    <x v="4"/>
    <x v="5"/>
    <x v="5"/>
  </r>
  <r>
    <x v="9"/>
    <x v="0"/>
    <x v="2"/>
    <x v="136"/>
    <x v="3"/>
    <x v="3"/>
    <x v="4"/>
    <x v="5"/>
    <x v="5"/>
  </r>
  <r>
    <x v="9"/>
    <x v="1"/>
    <x v="2"/>
    <x v="134"/>
    <x v="3"/>
    <x v="3"/>
    <x v="4"/>
    <x v="5"/>
    <x v="5"/>
  </r>
  <r>
    <x v="9"/>
    <x v="10"/>
    <x v="2"/>
    <x v="103"/>
    <x v="3"/>
    <x v="3"/>
    <x v="4"/>
    <x v="5"/>
    <x v="5"/>
  </r>
  <r>
    <x v="9"/>
    <x v="11"/>
    <x v="2"/>
    <x v="104"/>
    <x v="3"/>
    <x v="3"/>
    <x v="4"/>
    <x v="5"/>
    <x v="5"/>
  </r>
  <r>
    <x v="9"/>
    <x v="12"/>
    <x v="2"/>
    <x v="106"/>
    <x v="3"/>
    <x v="3"/>
    <x v="4"/>
    <x v="5"/>
    <x v="5"/>
  </r>
  <r>
    <x v="9"/>
    <x v="13"/>
    <x v="2"/>
    <x v="105"/>
    <x v="3"/>
    <x v="3"/>
    <x v="4"/>
    <x v="5"/>
    <x v="5"/>
  </r>
  <r>
    <x v="9"/>
    <x v="22"/>
    <x v="2"/>
    <x v="107"/>
    <x v="3"/>
    <x v="3"/>
    <x v="4"/>
    <x v="5"/>
    <x v="5"/>
  </r>
  <r>
    <x v="9"/>
    <x v="23"/>
    <x v="2"/>
    <x v="108"/>
    <x v="3"/>
    <x v="3"/>
    <x v="4"/>
    <x v="5"/>
    <x v="5"/>
  </r>
  <r>
    <x v="9"/>
    <x v="24"/>
    <x v="2"/>
    <x v="110"/>
    <x v="3"/>
    <x v="3"/>
    <x v="4"/>
    <x v="5"/>
    <x v="5"/>
  </r>
  <r>
    <x v="9"/>
    <x v="25"/>
    <x v="2"/>
    <x v="109"/>
    <x v="3"/>
    <x v="3"/>
    <x v="4"/>
    <x v="5"/>
    <x v="5"/>
  </r>
  <r>
    <x v="10"/>
    <x v="2"/>
    <x v="2"/>
    <x v="129"/>
    <x v="3"/>
    <x v="3"/>
    <x v="4"/>
    <x v="5"/>
    <x v="5"/>
  </r>
  <r>
    <x v="10"/>
    <x v="3"/>
    <x v="2"/>
    <x v="121"/>
    <x v="3"/>
    <x v="3"/>
    <x v="4"/>
    <x v="5"/>
    <x v="5"/>
  </r>
  <r>
    <x v="10"/>
    <x v="4"/>
    <x v="2"/>
    <x v="130"/>
    <x v="3"/>
    <x v="3"/>
    <x v="4"/>
    <x v="5"/>
    <x v="5"/>
  </r>
  <r>
    <x v="10"/>
    <x v="5"/>
    <x v="2"/>
    <x v="123"/>
    <x v="3"/>
    <x v="3"/>
    <x v="4"/>
    <x v="5"/>
    <x v="5"/>
  </r>
  <r>
    <x v="10"/>
    <x v="6"/>
    <x v="2"/>
    <x v="124"/>
    <x v="3"/>
    <x v="3"/>
    <x v="4"/>
    <x v="5"/>
    <x v="5"/>
  </r>
  <r>
    <x v="10"/>
    <x v="7"/>
    <x v="2"/>
    <x v="131"/>
    <x v="3"/>
    <x v="3"/>
    <x v="4"/>
    <x v="5"/>
    <x v="5"/>
  </r>
  <r>
    <x v="10"/>
    <x v="8"/>
    <x v="2"/>
    <x v="125"/>
    <x v="3"/>
    <x v="3"/>
    <x v="4"/>
    <x v="5"/>
    <x v="5"/>
  </r>
  <r>
    <x v="10"/>
    <x v="9"/>
    <x v="2"/>
    <x v="114"/>
    <x v="3"/>
    <x v="3"/>
    <x v="4"/>
    <x v="5"/>
    <x v="5"/>
  </r>
  <r>
    <x v="10"/>
    <x v="14"/>
    <x v="2"/>
    <x v="116"/>
    <x v="3"/>
    <x v="3"/>
    <x v="4"/>
    <x v="5"/>
    <x v="5"/>
  </r>
  <r>
    <x v="10"/>
    <x v="15"/>
    <x v="2"/>
    <x v="111"/>
    <x v="3"/>
    <x v="3"/>
    <x v="4"/>
    <x v="5"/>
    <x v="5"/>
  </r>
  <r>
    <x v="10"/>
    <x v="16"/>
    <x v="2"/>
    <x v="117"/>
    <x v="3"/>
    <x v="3"/>
    <x v="4"/>
    <x v="5"/>
    <x v="5"/>
  </r>
  <r>
    <x v="10"/>
    <x v="17"/>
    <x v="2"/>
    <x v="112"/>
    <x v="3"/>
    <x v="3"/>
    <x v="4"/>
    <x v="5"/>
    <x v="5"/>
  </r>
  <r>
    <x v="10"/>
    <x v="18"/>
    <x v="2"/>
    <x v="113"/>
    <x v="3"/>
    <x v="3"/>
    <x v="4"/>
    <x v="5"/>
    <x v="5"/>
  </r>
  <r>
    <x v="10"/>
    <x v="19"/>
    <x v="2"/>
    <x v="118"/>
    <x v="3"/>
    <x v="3"/>
    <x v="4"/>
    <x v="5"/>
    <x v="5"/>
  </r>
  <r>
    <x v="10"/>
    <x v="20"/>
    <x v="2"/>
    <x v="115"/>
    <x v="3"/>
    <x v="3"/>
    <x v="4"/>
    <x v="5"/>
    <x v="5"/>
  </r>
  <r>
    <x v="10"/>
    <x v="21"/>
    <x v="2"/>
    <x v="133"/>
    <x v="3"/>
    <x v="3"/>
    <x v="4"/>
    <x v="5"/>
    <x v="5"/>
  </r>
  <r>
    <x v="10"/>
    <x v="26"/>
    <x v="2"/>
    <x v="127"/>
    <x v="3"/>
    <x v="3"/>
    <x v="4"/>
    <x v="5"/>
    <x v="5"/>
  </r>
  <r>
    <x v="10"/>
    <x v="27"/>
    <x v="2"/>
    <x v="119"/>
    <x v="3"/>
    <x v="3"/>
    <x v="4"/>
    <x v="5"/>
    <x v="5"/>
  </r>
  <r>
    <x v="10"/>
    <x v="28"/>
    <x v="2"/>
    <x v="128"/>
    <x v="3"/>
    <x v="3"/>
    <x v="4"/>
    <x v="5"/>
    <x v="5"/>
  </r>
  <r>
    <x v="10"/>
    <x v="29"/>
    <x v="2"/>
    <x v="120"/>
    <x v="3"/>
    <x v="3"/>
    <x v="4"/>
    <x v="5"/>
    <x v="5"/>
  </r>
  <r>
    <x v="10"/>
    <x v="30"/>
    <x v="2"/>
    <x v="122"/>
    <x v="3"/>
    <x v="3"/>
    <x v="4"/>
    <x v="5"/>
    <x v="5"/>
  </r>
  <r>
    <x v="10"/>
    <x v="31"/>
    <x v="2"/>
    <x v="132"/>
    <x v="3"/>
    <x v="3"/>
    <x v="4"/>
    <x v="5"/>
    <x v="5"/>
  </r>
  <r>
    <x v="10"/>
    <x v="32"/>
    <x v="2"/>
    <x v="126"/>
    <x v="3"/>
    <x v="3"/>
    <x v="4"/>
    <x v="5"/>
    <x v="5"/>
  </r>
  <r>
    <x v="14"/>
    <x v="0"/>
    <x v="3"/>
    <x v="481"/>
    <x v="3"/>
    <x v="3"/>
    <x v="4"/>
    <x v="5"/>
    <x v="5"/>
  </r>
  <r>
    <x v="14"/>
    <x v="0"/>
    <x v="3"/>
    <x v="139"/>
    <x v="3"/>
    <x v="3"/>
    <x v="4"/>
    <x v="5"/>
    <x v="5"/>
  </r>
  <r>
    <x v="14"/>
    <x v="1"/>
    <x v="3"/>
    <x v="495"/>
    <x v="3"/>
    <x v="3"/>
    <x v="4"/>
    <x v="5"/>
    <x v="5"/>
  </r>
  <r>
    <x v="14"/>
    <x v="1"/>
    <x v="3"/>
    <x v="138"/>
    <x v="3"/>
    <x v="3"/>
    <x v="4"/>
    <x v="5"/>
    <x v="5"/>
  </r>
  <r>
    <x v="14"/>
    <x v="2"/>
    <x v="3"/>
    <x v="491"/>
    <x v="3"/>
    <x v="3"/>
    <x v="4"/>
    <x v="5"/>
    <x v="5"/>
  </r>
  <r>
    <x v="14"/>
    <x v="2"/>
    <x v="3"/>
    <x v="158"/>
    <x v="3"/>
    <x v="3"/>
    <x v="4"/>
    <x v="5"/>
    <x v="5"/>
  </r>
  <r>
    <x v="14"/>
    <x v="3"/>
    <x v="3"/>
    <x v="492"/>
    <x v="3"/>
    <x v="3"/>
    <x v="4"/>
    <x v="5"/>
    <x v="5"/>
  </r>
  <r>
    <x v="14"/>
    <x v="3"/>
    <x v="3"/>
    <x v="162"/>
    <x v="3"/>
    <x v="3"/>
    <x v="4"/>
    <x v="5"/>
    <x v="5"/>
  </r>
  <r>
    <x v="14"/>
    <x v="4"/>
    <x v="3"/>
    <x v="480"/>
    <x v="3"/>
    <x v="3"/>
    <x v="4"/>
    <x v="5"/>
    <x v="5"/>
  </r>
  <r>
    <x v="14"/>
    <x v="4"/>
    <x v="3"/>
    <x v="157"/>
    <x v="3"/>
    <x v="3"/>
    <x v="4"/>
    <x v="5"/>
    <x v="5"/>
  </r>
  <r>
    <x v="14"/>
    <x v="5"/>
    <x v="3"/>
    <x v="482"/>
    <x v="3"/>
    <x v="3"/>
    <x v="4"/>
    <x v="5"/>
    <x v="5"/>
  </r>
  <r>
    <x v="14"/>
    <x v="5"/>
    <x v="3"/>
    <x v="161"/>
    <x v="3"/>
    <x v="3"/>
    <x v="4"/>
    <x v="5"/>
    <x v="5"/>
  </r>
  <r>
    <x v="14"/>
    <x v="6"/>
    <x v="3"/>
    <x v="474"/>
    <x v="3"/>
    <x v="3"/>
    <x v="4"/>
    <x v="5"/>
    <x v="5"/>
  </r>
  <r>
    <x v="14"/>
    <x v="6"/>
    <x v="3"/>
    <x v="160"/>
    <x v="3"/>
    <x v="3"/>
    <x v="4"/>
    <x v="5"/>
    <x v="5"/>
  </r>
  <r>
    <x v="14"/>
    <x v="7"/>
    <x v="3"/>
    <x v="464"/>
    <x v="3"/>
    <x v="3"/>
    <x v="4"/>
    <x v="5"/>
    <x v="5"/>
  </r>
  <r>
    <x v="14"/>
    <x v="7"/>
    <x v="3"/>
    <x v="156"/>
    <x v="3"/>
    <x v="3"/>
    <x v="4"/>
    <x v="5"/>
    <x v="5"/>
  </r>
  <r>
    <x v="14"/>
    <x v="8"/>
    <x v="3"/>
    <x v="467"/>
    <x v="3"/>
    <x v="3"/>
    <x v="4"/>
    <x v="5"/>
    <x v="5"/>
  </r>
  <r>
    <x v="14"/>
    <x v="8"/>
    <x v="3"/>
    <x v="159"/>
    <x v="3"/>
    <x v="3"/>
    <x v="4"/>
    <x v="5"/>
    <x v="5"/>
  </r>
  <r>
    <x v="15"/>
    <x v="0"/>
    <x v="2"/>
    <x v="329"/>
    <x v="3"/>
    <x v="3"/>
    <x v="4"/>
    <x v="5"/>
    <x v="5"/>
  </r>
  <r>
    <x v="15"/>
    <x v="0"/>
    <x v="2"/>
    <x v="165"/>
    <x v="3"/>
    <x v="3"/>
    <x v="4"/>
    <x v="5"/>
    <x v="5"/>
  </r>
  <r>
    <x v="15"/>
    <x v="1"/>
    <x v="2"/>
    <x v="348"/>
    <x v="3"/>
    <x v="3"/>
    <x v="4"/>
    <x v="5"/>
    <x v="5"/>
  </r>
  <r>
    <x v="15"/>
    <x v="1"/>
    <x v="2"/>
    <x v="167"/>
    <x v="3"/>
    <x v="3"/>
    <x v="4"/>
    <x v="5"/>
    <x v="5"/>
  </r>
  <r>
    <x v="15"/>
    <x v="2"/>
    <x v="2"/>
    <x v="340"/>
    <x v="3"/>
    <x v="3"/>
    <x v="4"/>
    <x v="5"/>
    <x v="5"/>
  </r>
  <r>
    <x v="15"/>
    <x v="2"/>
    <x v="2"/>
    <x v="171"/>
    <x v="3"/>
    <x v="3"/>
    <x v="4"/>
    <x v="5"/>
    <x v="5"/>
  </r>
  <r>
    <x v="15"/>
    <x v="3"/>
    <x v="2"/>
    <x v="341"/>
    <x v="3"/>
    <x v="3"/>
    <x v="4"/>
    <x v="5"/>
    <x v="5"/>
  </r>
  <r>
    <x v="15"/>
    <x v="3"/>
    <x v="2"/>
    <x v="175"/>
    <x v="3"/>
    <x v="3"/>
    <x v="4"/>
    <x v="5"/>
    <x v="5"/>
  </r>
  <r>
    <x v="15"/>
    <x v="4"/>
    <x v="2"/>
    <x v="328"/>
    <x v="3"/>
    <x v="3"/>
    <x v="4"/>
    <x v="5"/>
    <x v="5"/>
  </r>
  <r>
    <x v="15"/>
    <x v="4"/>
    <x v="2"/>
    <x v="170"/>
    <x v="3"/>
    <x v="3"/>
    <x v="4"/>
    <x v="5"/>
    <x v="5"/>
  </r>
  <r>
    <x v="15"/>
    <x v="5"/>
    <x v="2"/>
    <x v="330"/>
    <x v="3"/>
    <x v="3"/>
    <x v="4"/>
    <x v="5"/>
    <x v="5"/>
  </r>
  <r>
    <x v="15"/>
    <x v="5"/>
    <x v="2"/>
    <x v="174"/>
    <x v="3"/>
    <x v="3"/>
    <x v="4"/>
    <x v="5"/>
    <x v="5"/>
  </r>
  <r>
    <x v="15"/>
    <x v="6"/>
    <x v="2"/>
    <x v="321"/>
    <x v="3"/>
    <x v="3"/>
    <x v="4"/>
    <x v="5"/>
    <x v="5"/>
  </r>
  <r>
    <x v="15"/>
    <x v="6"/>
    <x v="2"/>
    <x v="173"/>
    <x v="3"/>
    <x v="3"/>
    <x v="4"/>
    <x v="5"/>
    <x v="5"/>
  </r>
  <r>
    <x v="15"/>
    <x v="7"/>
    <x v="2"/>
    <x v="311"/>
    <x v="3"/>
    <x v="3"/>
    <x v="4"/>
    <x v="5"/>
    <x v="5"/>
  </r>
  <r>
    <x v="15"/>
    <x v="7"/>
    <x v="2"/>
    <x v="169"/>
    <x v="3"/>
    <x v="3"/>
    <x v="4"/>
    <x v="5"/>
    <x v="5"/>
  </r>
  <r>
    <x v="15"/>
    <x v="8"/>
    <x v="2"/>
    <x v="315"/>
    <x v="3"/>
    <x v="3"/>
    <x v="4"/>
    <x v="5"/>
    <x v="5"/>
  </r>
  <r>
    <x v="15"/>
    <x v="8"/>
    <x v="2"/>
    <x v="172"/>
    <x v="3"/>
    <x v="3"/>
    <x v="4"/>
    <x v="5"/>
    <x v="5"/>
  </r>
  <r>
    <x v="16"/>
    <x v="0"/>
    <x v="3"/>
    <x v="478"/>
    <x v="3"/>
    <x v="3"/>
    <x v="4"/>
    <x v="5"/>
    <x v="5"/>
  </r>
  <r>
    <x v="16"/>
    <x v="1"/>
    <x v="3"/>
    <x v="494"/>
    <x v="3"/>
    <x v="3"/>
    <x v="4"/>
    <x v="5"/>
    <x v="5"/>
  </r>
  <r>
    <x v="16"/>
    <x v="2"/>
    <x v="3"/>
    <x v="488"/>
    <x v="3"/>
    <x v="3"/>
    <x v="4"/>
    <x v="5"/>
    <x v="5"/>
  </r>
  <r>
    <x v="16"/>
    <x v="3"/>
    <x v="3"/>
    <x v="489"/>
    <x v="3"/>
    <x v="3"/>
    <x v="4"/>
    <x v="5"/>
    <x v="5"/>
  </r>
  <r>
    <x v="16"/>
    <x v="4"/>
    <x v="3"/>
    <x v="475"/>
    <x v="3"/>
    <x v="3"/>
    <x v="4"/>
    <x v="5"/>
    <x v="5"/>
  </r>
  <r>
    <x v="16"/>
    <x v="5"/>
    <x v="3"/>
    <x v="479"/>
    <x v="3"/>
    <x v="3"/>
    <x v="4"/>
    <x v="5"/>
    <x v="5"/>
  </r>
  <r>
    <x v="16"/>
    <x v="6"/>
    <x v="3"/>
    <x v="468"/>
    <x v="3"/>
    <x v="3"/>
    <x v="4"/>
    <x v="5"/>
    <x v="5"/>
  </r>
  <r>
    <x v="16"/>
    <x v="7"/>
    <x v="3"/>
    <x v="460"/>
    <x v="3"/>
    <x v="3"/>
    <x v="4"/>
    <x v="5"/>
    <x v="5"/>
  </r>
  <r>
    <x v="16"/>
    <x v="8"/>
    <x v="3"/>
    <x v="466"/>
    <x v="3"/>
    <x v="3"/>
    <x v="4"/>
    <x v="5"/>
    <x v="5"/>
  </r>
  <r>
    <x v="17"/>
    <x v="0"/>
    <x v="2"/>
    <x v="326"/>
    <x v="3"/>
    <x v="3"/>
    <x v="4"/>
    <x v="5"/>
    <x v="5"/>
  </r>
  <r>
    <x v="17"/>
    <x v="0"/>
    <x v="2"/>
    <x v="165"/>
    <x v="3"/>
    <x v="3"/>
    <x v="4"/>
    <x v="5"/>
    <x v="5"/>
  </r>
  <r>
    <x v="17"/>
    <x v="1"/>
    <x v="2"/>
    <x v="346"/>
    <x v="3"/>
    <x v="3"/>
    <x v="4"/>
    <x v="5"/>
    <x v="5"/>
  </r>
  <r>
    <x v="17"/>
    <x v="1"/>
    <x v="2"/>
    <x v="167"/>
    <x v="3"/>
    <x v="3"/>
    <x v="4"/>
    <x v="5"/>
    <x v="5"/>
  </r>
  <r>
    <x v="17"/>
    <x v="2"/>
    <x v="2"/>
    <x v="337"/>
    <x v="3"/>
    <x v="3"/>
    <x v="4"/>
    <x v="5"/>
    <x v="5"/>
  </r>
  <r>
    <x v="17"/>
    <x v="2"/>
    <x v="2"/>
    <x v="171"/>
    <x v="3"/>
    <x v="3"/>
    <x v="4"/>
    <x v="5"/>
    <x v="5"/>
  </r>
  <r>
    <x v="17"/>
    <x v="3"/>
    <x v="2"/>
    <x v="339"/>
    <x v="3"/>
    <x v="3"/>
    <x v="4"/>
    <x v="5"/>
    <x v="5"/>
  </r>
  <r>
    <x v="17"/>
    <x v="3"/>
    <x v="2"/>
    <x v="175"/>
    <x v="3"/>
    <x v="3"/>
    <x v="4"/>
    <x v="5"/>
    <x v="5"/>
  </r>
  <r>
    <x v="17"/>
    <x v="4"/>
    <x v="2"/>
    <x v="323"/>
    <x v="3"/>
    <x v="3"/>
    <x v="4"/>
    <x v="5"/>
    <x v="5"/>
  </r>
  <r>
    <x v="17"/>
    <x v="4"/>
    <x v="2"/>
    <x v="170"/>
    <x v="3"/>
    <x v="3"/>
    <x v="4"/>
    <x v="5"/>
    <x v="5"/>
  </r>
  <r>
    <x v="17"/>
    <x v="5"/>
    <x v="2"/>
    <x v="327"/>
    <x v="3"/>
    <x v="3"/>
    <x v="4"/>
    <x v="5"/>
    <x v="5"/>
  </r>
  <r>
    <x v="17"/>
    <x v="5"/>
    <x v="2"/>
    <x v="174"/>
    <x v="3"/>
    <x v="3"/>
    <x v="4"/>
    <x v="5"/>
    <x v="5"/>
  </r>
  <r>
    <x v="17"/>
    <x v="6"/>
    <x v="2"/>
    <x v="316"/>
    <x v="3"/>
    <x v="3"/>
    <x v="4"/>
    <x v="5"/>
    <x v="5"/>
  </r>
  <r>
    <x v="17"/>
    <x v="6"/>
    <x v="2"/>
    <x v="173"/>
    <x v="3"/>
    <x v="3"/>
    <x v="4"/>
    <x v="5"/>
    <x v="5"/>
  </r>
  <r>
    <x v="17"/>
    <x v="7"/>
    <x v="2"/>
    <x v="306"/>
    <x v="3"/>
    <x v="3"/>
    <x v="4"/>
    <x v="5"/>
    <x v="5"/>
  </r>
  <r>
    <x v="17"/>
    <x v="7"/>
    <x v="2"/>
    <x v="169"/>
    <x v="3"/>
    <x v="3"/>
    <x v="4"/>
    <x v="5"/>
    <x v="5"/>
  </r>
  <r>
    <x v="17"/>
    <x v="8"/>
    <x v="2"/>
    <x v="313"/>
    <x v="3"/>
    <x v="3"/>
    <x v="4"/>
    <x v="5"/>
    <x v="5"/>
  </r>
  <r>
    <x v="17"/>
    <x v="8"/>
    <x v="2"/>
    <x v="172"/>
    <x v="3"/>
    <x v="3"/>
    <x v="4"/>
    <x v="5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  <x v="0"/>
    <x v="1"/>
    <x v="0"/>
  </r>
  <r>
    <x v="0"/>
    <x v="1"/>
    <x v="0"/>
    <x v="2"/>
    <x v="0"/>
    <x v="0"/>
    <x v="1"/>
    <x v="0"/>
    <x v="1"/>
  </r>
  <r>
    <x v="0"/>
    <x v="2"/>
    <x v="0"/>
    <x v="1"/>
    <x v="0"/>
    <x v="0"/>
    <x v="1"/>
    <x v="0"/>
    <x v="1"/>
  </r>
  <r>
    <x v="0"/>
    <x v="3"/>
    <x v="0"/>
    <x v="7"/>
    <x v="0"/>
    <x v="0"/>
    <x v="1"/>
    <x v="0"/>
    <x v="1"/>
  </r>
  <r>
    <x v="0"/>
    <x v="4"/>
    <x v="0"/>
    <x v="10"/>
    <x v="0"/>
    <x v="0"/>
    <x v="1"/>
    <x v="0"/>
    <x v="1"/>
  </r>
  <r>
    <x v="0"/>
    <x v="5"/>
    <x v="0"/>
    <x v="6"/>
    <x v="0"/>
    <x v="0"/>
    <x v="1"/>
    <x v="0"/>
    <x v="1"/>
  </r>
  <r>
    <x v="0"/>
    <x v="6"/>
    <x v="0"/>
    <x v="4"/>
    <x v="0"/>
    <x v="0"/>
    <x v="1"/>
    <x v="0"/>
    <x v="1"/>
  </r>
  <r>
    <x v="0"/>
    <x v="7"/>
    <x v="0"/>
    <x v="9"/>
    <x v="0"/>
    <x v="0"/>
    <x v="1"/>
    <x v="0"/>
    <x v="1"/>
  </r>
  <r>
    <x v="0"/>
    <x v="8"/>
    <x v="0"/>
    <x v="8"/>
    <x v="0"/>
    <x v="0"/>
    <x v="1"/>
    <x v="0"/>
    <x v="1"/>
  </r>
  <r>
    <x v="0"/>
    <x v="9"/>
    <x v="0"/>
    <x v="5"/>
    <x v="0"/>
    <x v="0"/>
    <x v="1"/>
    <x v="0"/>
    <x v="1"/>
  </r>
  <r>
    <x v="0"/>
    <x v="10"/>
    <x v="0"/>
    <x v="3"/>
    <x v="0"/>
    <x v="0"/>
    <x v="1"/>
    <x v="0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H5:K184" firstHeaderRow="2" firstDataRow="2" firstDataCol="3"/>
  <pivotFields count="9">
    <pivotField axis="axisRow" compact="0" showAll="0" outline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</pivotField>
    <pivotField compact="0" showAll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</pivotFields>
  <rowFields count="3">
    <field x="2"/>
    <field x="0"/>
    <field x="7"/>
  </rowFields>
  <rowItems count="17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 t="grand">
      <x v="177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5:F22" firstHeaderRow="2" firstDataRow="2" firstDataCol="4"/>
  <pivotFields count="9">
    <pivotField axis="axisRow" compact="0" showAll="0" outline="0">
      <items count="2">
        <item x="0"/>
        <item t="default"/>
      </items>
    </pivotField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showAll="0" outline="0">
      <items count="2">
        <item x="0"/>
        <item t="default"/>
      </items>
    </pivotField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</pivotFields>
  <rowFields count="4">
    <field x="2"/>
    <field x="0"/>
    <field x="7"/>
    <field x="1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Items count="1">
    <i t="grand">
      <x v="0"/>
    </i>
  </colItems>
  <dataFields count="1">
    <dataField name="Fin MTM" fld="3" subtotal="sum" numFmtId="165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7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4.85"/>
    <col collapsed="false" customWidth="true" hidden="false" outlineLevel="0" max="4" min="4" style="0" width="21.13"/>
    <col collapsed="false" customWidth="true" hidden="false" outlineLevel="0" max="5" min="5" style="0" width="9.28"/>
    <col collapsed="false" customWidth="true" hidden="false" outlineLevel="0" max="6" min="6" style="0" width="9.7"/>
    <col collapsed="false" customWidth="true" hidden="false" outlineLevel="0" max="7" min="7" style="0" width="2.13"/>
    <col collapsed="false" customWidth="true" hidden="false" outlineLevel="0" max="8" min="8" style="0" width="11.28"/>
    <col collapsed="false" customWidth="true" hidden="false" outlineLevel="0" max="9" min="9" style="0" width="11.13"/>
    <col collapsed="false" customWidth="true" hidden="false" outlineLevel="0" max="10" min="10" style="0" width="21.7"/>
    <col collapsed="false" customWidth="true" hidden="false" outlineLevel="0" max="11" min="11" style="0" width="8.41"/>
    <col collapsed="false" customWidth="true" hidden="false" outlineLevel="0" max="12" min="12" style="0" width="10.71"/>
    <col collapsed="false" customWidth="true" hidden="false" outlineLevel="0" max="13" min="13" style="0" width="11.7"/>
    <col collapsed="false" customWidth="true" hidden="false" outlineLevel="0" max="14" min="14" style="0" width="10.71"/>
    <col collapsed="false" customWidth="false" hidden="true" outlineLevel="0" max="15" min="15" style="0" width="9.06"/>
    <col collapsed="false" customWidth="true" hidden="false" outlineLevel="0" max="17" min="17" style="0" width="10.71"/>
  </cols>
  <sheetData>
    <row r="1" customFormat="false" ht="12.75" hidden="false" customHeight="false" outlineLevel="0" collapsed="false">
      <c r="B1" s="1" t="s">
        <v>0</v>
      </c>
      <c r="I1" s="2" t="s">
        <v>1</v>
      </c>
      <c r="J1" s="2"/>
      <c r="K1" s="2"/>
    </row>
    <row r="2" customFormat="false" ht="12.75" hidden="false" customHeight="false" outlineLevel="0" collapsed="false">
      <c r="I2" s="2" t="s">
        <v>2</v>
      </c>
      <c r="J2" s="3"/>
    </row>
    <row r="3" customFormat="false" ht="13.5" hidden="false" customHeight="false" outlineLevel="0" collapsed="false"/>
    <row r="4" customFormat="false" ht="13.5" hidden="false" customHeight="false" outlineLevel="0" collapsed="false">
      <c r="D4" s="1" t="s">
        <v>3</v>
      </c>
      <c r="F4" s="4" t="n">
        <f aca="false">F22</f>
        <v>3142561.2773</v>
      </c>
      <c r="H4" s="1" t="s">
        <v>4</v>
      </c>
      <c r="J4" s="5"/>
      <c r="K4" s="5"/>
      <c r="L4" s="4" t="n">
        <f aca="false">L739</f>
        <v>46640684.8262</v>
      </c>
      <c r="M4" s="6" t="s">
        <v>5</v>
      </c>
      <c r="N4" s="7" t="n">
        <f aca="false">F4+L4</f>
        <v>49783246.1035</v>
      </c>
    </row>
    <row r="5" customFormat="false" ht="12.75" hidden="false" customHeight="false" outlineLevel="0" collapsed="false">
      <c r="B5" s="8" t="s">
        <v>6</v>
      </c>
      <c r="C5" s="9"/>
      <c r="D5" s="9"/>
      <c r="E5" s="9"/>
      <c r="F5" s="10"/>
      <c r="H5" s="8" t="s">
        <v>7</v>
      </c>
      <c r="I5" s="9"/>
      <c r="J5" s="9"/>
      <c r="K5" s="9"/>
      <c r="L5" s="10"/>
      <c r="M5" s="11"/>
      <c r="N5" s="11"/>
      <c r="O5" s="11"/>
      <c r="Q5" s="12" t="n">
        <f aca="false">SUM(Q7:Q39)</f>
        <v>46640684.8262</v>
      </c>
    </row>
    <row r="6" customFormat="false" ht="12.75" hidden="false" customHeight="false" outlineLevel="0" collapsed="false">
      <c r="B6" s="8" t="s">
        <v>8</v>
      </c>
      <c r="C6" s="8" t="s">
        <v>9</v>
      </c>
      <c r="D6" s="8" t="s">
        <v>10</v>
      </c>
      <c r="E6" s="8" t="s">
        <v>11</v>
      </c>
      <c r="F6" s="10" t="s">
        <v>12</v>
      </c>
      <c r="H6" s="8" t="s">
        <v>13</v>
      </c>
      <c r="I6" s="8" t="s">
        <v>9</v>
      </c>
      <c r="J6" s="8" t="s">
        <v>14</v>
      </c>
      <c r="K6" s="8" t="s">
        <v>11</v>
      </c>
      <c r="L6" s="10" t="s">
        <v>12</v>
      </c>
      <c r="M6" s="11"/>
      <c r="N6" s="13"/>
      <c r="O6" s="13"/>
    </row>
    <row r="7" customFormat="false" ht="12.75" hidden="false" customHeight="false" outlineLevel="0" collapsed="false">
      <c r="B7" s="8" t="s">
        <v>15</v>
      </c>
      <c r="C7" s="8" t="s">
        <v>16</v>
      </c>
      <c r="D7" s="8" t="s">
        <v>17</v>
      </c>
      <c r="E7" s="14" t="n">
        <v>37288</v>
      </c>
      <c r="F7" s="15" t="n">
        <v>225772.2854</v>
      </c>
      <c r="H7" s="8" t="n">
        <v>96001121</v>
      </c>
      <c r="I7" s="8" t="s">
        <v>18</v>
      </c>
      <c r="J7" s="8" t="s">
        <v>19</v>
      </c>
      <c r="K7" s="14" t="n">
        <v>37288</v>
      </c>
      <c r="L7" s="15" t="n">
        <v>245391.7732</v>
      </c>
      <c r="P7" s="16" t="n">
        <v>37288</v>
      </c>
      <c r="Q7" s="17" t="n">
        <f aca="false">SUMIF($K$7:$K$735,"=2/1/02",$L$7:$L$735)</f>
        <v>10042837.4724</v>
      </c>
    </row>
    <row r="8" customFormat="false" ht="12.75" hidden="false" customHeight="false" outlineLevel="0" collapsed="false">
      <c r="B8" s="18"/>
      <c r="C8" s="18"/>
      <c r="D8" s="18"/>
      <c r="E8" s="19" t="n">
        <v>37316</v>
      </c>
      <c r="F8" s="17" t="n">
        <v>181364.3417</v>
      </c>
      <c r="H8" s="18"/>
      <c r="I8" s="18"/>
      <c r="J8" s="18"/>
      <c r="K8" s="19" t="n">
        <v>37316</v>
      </c>
      <c r="L8" s="17" t="n">
        <v>271316.5243</v>
      </c>
      <c r="P8" s="16" t="n">
        <v>37316</v>
      </c>
      <c r="Q8" s="17" t="n">
        <f aca="false">SUMIF($K$7:$K$735,"=3/1/02",$L$7:$L$735)</f>
        <v>11050860.0913</v>
      </c>
    </row>
    <row r="9" customFormat="false" ht="12.75" hidden="false" customHeight="false" outlineLevel="0" collapsed="false">
      <c r="B9" s="18"/>
      <c r="C9" s="18"/>
      <c r="D9" s="18"/>
      <c r="E9" s="19" t="n">
        <v>37591</v>
      </c>
      <c r="F9" s="17" t="n">
        <v>375134.9752</v>
      </c>
      <c r="H9" s="18"/>
      <c r="I9" s="18"/>
      <c r="J9" s="8" t="s">
        <v>20</v>
      </c>
      <c r="K9" s="9"/>
      <c r="L9" s="15" t="n">
        <v>516708.2975</v>
      </c>
      <c r="P9" s="16" t="n">
        <v>37347</v>
      </c>
      <c r="Q9" s="17" t="n">
        <f aca="false">SUMIF($K$7:$K$735,"=4/1/02",$L$7:$L$735)</f>
        <v>5489746.0331</v>
      </c>
    </row>
    <row r="10" customFormat="false" ht="12.75" hidden="false" customHeight="false" outlineLevel="0" collapsed="false">
      <c r="B10" s="18"/>
      <c r="C10" s="18"/>
      <c r="D10" s="18"/>
      <c r="E10" s="19" t="n">
        <v>37622</v>
      </c>
      <c r="F10" s="17" t="n">
        <v>393923.8688</v>
      </c>
      <c r="H10" s="18"/>
      <c r="I10" s="8" t="s">
        <v>21</v>
      </c>
      <c r="J10" s="9"/>
      <c r="K10" s="9"/>
      <c r="L10" s="15" t="n">
        <v>516708.2975</v>
      </c>
      <c r="P10" s="16" t="n">
        <v>37377</v>
      </c>
      <c r="Q10" s="17" t="n">
        <f aca="false">SUMIF($K$7:$K$735,"=5/1/02",$L$7:$L$735)</f>
        <v>4500377.1488</v>
      </c>
    </row>
    <row r="11" customFormat="false" ht="12.75" hidden="false" customHeight="false" outlineLevel="0" collapsed="false">
      <c r="B11" s="18"/>
      <c r="C11" s="18"/>
      <c r="D11" s="18"/>
      <c r="E11" s="19" t="n">
        <v>37653</v>
      </c>
      <c r="F11" s="17" t="n">
        <v>332787.7674</v>
      </c>
      <c r="H11" s="18"/>
      <c r="I11" s="8" t="s">
        <v>22</v>
      </c>
      <c r="J11" s="8" t="s">
        <v>19</v>
      </c>
      <c r="K11" s="14" t="n">
        <v>37288</v>
      </c>
      <c r="L11" s="15" t="n">
        <v>61697.7035</v>
      </c>
      <c r="P11" s="16" t="n">
        <v>37408</v>
      </c>
      <c r="Q11" s="17" t="n">
        <f aca="false">SUMIF($K$7:$K$735,"=6/1/02",$L$7:$L$735)</f>
        <v>4266142.7643</v>
      </c>
    </row>
    <row r="12" customFormat="false" ht="12.75" hidden="false" customHeight="false" outlineLevel="0" collapsed="false">
      <c r="B12" s="18"/>
      <c r="C12" s="18"/>
      <c r="D12" s="18"/>
      <c r="E12" s="19" t="n">
        <v>37681</v>
      </c>
      <c r="F12" s="17" t="n">
        <v>269827.5297</v>
      </c>
      <c r="H12" s="18"/>
      <c r="I12" s="18"/>
      <c r="J12" s="18"/>
      <c r="K12" s="19" t="n">
        <v>37316</v>
      </c>
      <c r="L12" s="17" t="n">
        <v>68215.8422</v>
      </c>
      <c r="P12" s="16" t="n">
        <v>37438</v>
      </c>
      <c r="Q12" s="17" t="n">
        <f aca="false">SUMIF($K$7:$K$735,"=7/1/02",$L$7:$L$735)</f>
        <v>4257109.1289</v>
      </c>
    </row>
    <row r="13" customFormat="false" ht="12.75" hidden="false" customHeight="false" outlineLevel="0" collapsed="false">
      <c r="B13" s="18"/>
      <c r="C13" s="18"/>
      <c r="D13" s="18"/>
      <c r="E13" s="19" t="n">
        <v>37956</v>
      </c>
      <c r="F13" s="17" t="n">
        <v>382214.5093</v>
      </c>
      <c r="H13" s="18"/>
      <c r="I13" s="18"/>
      <c r="J13" s="8" t="s">
        <v>20</v>
      </c>
      <c r="K13" s="9"/>
      <c r="L13" s="15" t="n">
        <v>129913.5457</v>
      </c>
      <c r="P13" s="16" t="n">
        <v>37469</v>
      </c>
      <c r="Q13" s="17" t="n">
        <f aca="false">SUMIF($K$7:$K$735,"=8/1/02",$L$7:$L$735)</f>
        <v>4124029.8727</v>
      </c>
    </row>
    <row r="14" customFormat="false" ht="12.75" hidden="false" customHeight="false" outlineLevel="0" collapsed="false">
      <c r="B14" s="18"/>
      <c r="C14" s="18"/>
      <c r="D14" s="18"/>
      <c r="E14" s="19" t="n">
        <v>37987</v>
      </c>
      <c r="F14" s="17" t="n">
        <v>378354.0314</v>
      </c>
      <c r="H14" s="18"/>
      <c r="I14" s="8" t="s">
        <v>23</v>
      </c>
      <c r="J14" s="9"/>
      <c r="K14" s="9"/>
      <c r="L14" s="15" t="n">
        <v>129913.5457</v>
      </c>
      <c r="P14" s="16" t="n">
        <v>37500</v>
      </c>
      <c r="Q14" s="17" t="n">
        <f aca="false">SUMIF($K$7:$K$735,"=9/1/02",$L$7:$L$735)</f>
        <v>3994886.2784</v>
      </c>
    </row>
    <row r="15" customFormat="false" ht="12.75" hidden="false" customHeight="false" outlineLevel="0" collapsed="false">
      <c r="B15" s="18"/>
      <c r="C15" s="18"/>
      <c r="D15" s="18"/>
      <c r="E15" s="19" t="n">
        <v>38018</v>
      </c>
      <c r="F15" s="17" t="n">
        <v>332119.9959</v>
      </c>
      <c r="H15" s="18"/>
      <c r="I15" s="8" t="s">
        <v>24</v>
      </c>
      <c r="J15" s="8" t="s">
        <v>19</v>
      </c>
      <c r="K15" s="14" t="n">
        <v>37288</v>
      </c>
      <c r="L15" s="15" t="n">
        <v>61697.7035</v>
      </c>
      <c r="P15" s="16" t="n">
        <v>37530</v>
      </c>
      <c r="Q15" s="17" t="n">
        <f aca="false">SUMIF($K$7:$K$735,"=10/1/02",$L$7:$L$735)</f>
        <v>4037342.7053</v>
      </c>
    </row>
    <row r="16" customFormat="false" ht="12.75" hidden="false" customHeight="false" outlineLevel="0" collapsed="false">
      <c r="B16" s="18"/>
      <c r="C16" s="18"/>
      <c r="D16" s="18"/>
      <c r="E16" s="19" t="n">
        <v>38047</v>
      </c>
      <c r="F16" s="17" t="n">
        <v>244534.3167</v>
      </c>
      <c r="H16" s="18"/>
      <c r="I16" s="18"/>
      <c r="J16" s="18"/>
      <c r="K16" s="19" t="n">
        <v>37316</v>
      </c>
      <c r="L16" s="17" t="n">
        <v>68215.8422</v>
      </c>
      <c r="P16" s="16" t="n">
        <v>37561</v>
      </c>
      <c r="Q16" s="17" t="n">
        <f aca="false">SUMIF($K$7:$K$735,"=11/1/02",$L$7:$L$735)</f>
        <v>-100753.1554</v>
      </c>
    </row>
    <row r="17" customFormat="false" ht="12.75" hidden="false" customHeight="false" outlineLevel="0" collapsed="false">
      <c r="B17" s="18"/>
      <c r="C17" s="18"/>
      <c r="D17" s="8" t="s">
        <v>25</v>
      </c>
      <c r="E17" s="9"/>
      <c r="F17" s="15" t="n">
        <v>3116033.6215</v>
      </c>
      <c r="H17" s="18"/>
      <c r="I17" s="18"/>
      <c r="J17" s="8" t="s">
        <v>20</v>
      </c>
      <c r="K17" s="9"/>
      <c r="L17" s="15" t="n">
        <v>129913.5457</v>
      </c>
      <c r="P17" s="16" t="n">
        <v>37591</v>
      </c>
      <c r="Q17" s="17" t="n">
        <f aca="false">SUMIF($K$7:$K$735,"=12/1/02",$L$7:$L$735)</f>
        <v>-602815.0694</v>
      </c>
    </row>
    <row r="18" customFormat="false" ht="12.75" hidden="false" customHeight="false" outlineLevel="0" collapsed="false">
      <c r="B18" s="18"/>
      <c r="C18" s="18"/>
      <c r="D18" s="8" t="s">
        <v>26</v>
      </c>
      <c r="E18" s="14" t="n">
        <v>37257</v>
      </c>
      <c r="F18" s="15" t="n">
        <v>26527.6558</v>
      </c>
      <c r="H18" s="18"/>
      <c r="I18" s="8" t="s">
        <v>27</v>
      </c>
      <c r="J18" s="9"/>
      <c r="K18" s="9"/>
      <c r="L18" s="15" t="n">
        <v>129913.5457</v>
      </c>
      <c r="P18" s="16" t="n">
        <v>37622</v>
      </c>
      <c r="Q18" s="17" t="n">
        <f aca="false">SUMIF($K$7:$K$735,"=1/1/03",$L$7:$L$735)</f>
        <v>-621215.8232</v>
      </c>
    </row>
    <row r="19" customFormat="false" ht="12.75" hidden="false" customHeight="false" outlineLevel="0" collapsed="false">
      <c r="B19" s="18"/>
      <c r="C19" s="18"/>
      <c r="D19" s="8" t="s">
        <v>28</v>
      </c>
      <c r="E19" s="9"/>
      <c r="F19" s="15" t="n">
        <v>26527.6558</v>
      </c>
      <c r="H19" s="18"/>
      <c r="I19" s="8" t="s">
        <v>29</v>
      </c>
      <c r="J19" s="8" t="s">
        <v>19</v>
      </c>
      <c r="K19" s="14" t="n">
        <v>37288</v>
      </c>
      <c r="L19" s="15" t="n">
        <v>489384.5055</v>
      </c>
      <c r="P19" s="16" t="n">
        <v>37653</v>
      </c>
      <c r="Q19" s="17" t="n">
        <f aca="false">SUMIF($K$7:$K$735,"=2/1/03",$L$7:$L$735)</f>
        <v>-561400.7404</v>
      </c>
    </row>
    <row r="20" customFormat="false" ht="12.75" hidden="false" customHeight="false" outlineLevel="0" collapsed="false">
      <c r="B20" s="18"/>
      <c r="C20" s="8" t="s">
        <v>30</v>
      </c>
      <c r="D20" s="9"/>
      <c r="E20" s="9"/>
      <c r="F20" s="15" t="n">
        <v>3142561.2773</v>
      </c>
      <c r="H20" s="18"/>
      <c r="I20" s="18"/>
      <c r="J20" s="18"/>
      <c r="K20" s="19" t="n">
        <v>37316</v>
      </c>
      <c r="L20" s="17" t="n">
        <v>541086.2041</v>
      </c>
      <c r="P20" s="16" t="n">
        <v>37681</v>
      </c>
      <c r="Q20" s="17" t="n">
        <f aca="false">SUMIF($K$7:$K$735,"=3/1/03",$L$7:$L$735)</f>
        <v>-594673.4085</v>
      </c>
    </row>
    <row r="21" customFormat="false" ht="12.75" hidden="false" customHeight="false" outlineLevel="0" collapsed="false">
      <c r="B21" s="8" t="s">
        <v>31</v>
      </c>
      <c r="C21" s="9"/>
      <c r="D21" s="9"/>
      <c r="E21" s="9"/>
      <c r="F21" s="15" t="n">
        <v>3142561.2773</v>
      </c>
      <c r="H21" s="18"/>
      <c r="I21" s="18"/>
      <c r="J21" s="8" t="s">
        <v>20</v>
      </c>
      <c r="K21" s="9"/>
      <c r="L21" s="15" t="n">
        <v>1030470.7096</v>
      </c>
      <c r="P21" s="16" t="n">
        <v>37712</v>
      </c>
      <c r="Q21" s="17" t="n">
        <f aca="false">SUMIF($K$7:$K$735,"=4/1/03",$L$7:$L$735)</f>
        <v>-251094.4705</v>
      </c>
    </row>
    <row r="22" customFormat="false" ht="12.75" hidden="false" customHeight="false" outlineLevel="0" collapsed="false">
      <c r="B22" s="20" t="s">
        <v>5</v>
      </c>
      <c r="C22" s="21"/>
      <c r="D22" s="21"/>
      <c r="E22" s="21"/>
      <c r="F22" s="22" t="n">
        <v>3142561.2773</v>
      </c>
      <c r="H22" s="18"/>
      <c r="I22" s="8" t="s">
        <v>32</v>
      </c>
      <c r="J22" s="9"/>
      <c r="K22" s="9"/>
      <c r="L22" s="15" t="n">
        <v>1030470.7096</v>
      </c>
      <c r="P22" s="16" t="n">
        <v>37742</v>
      </c>
      <c r="Q22" s="17" t="n">
        <f aca="false">SUMIF($K$7:$K$735,"=5/1/03",$L$7:$L$735)</f>
        <v>-118574.7569</v>
      </c>
    </row>
    <row r="23" customFormat="false" ht="12.75" hidden="false" customHeight="false" outlineLevel="0" collapsed="false">
      <c r="H23" s="18"/>
      <c r="I23" s="8" t="s">
        <v>33</v>
      </c>
      <c r="J23" s="8" t="s">
        <v>34</v>
      </c>
      <c r="K23" s="14" t="n">
        <v>37288</v>
      </c>
      <c r="L23" s="15" t="n">
        <v>30429.1395</v>
      </c>
      <c r="P23" s="16" t="n">
        <v>37773</v>
      </c>
      <c r="Q23" s="17" t="n">
        <f aca="false">SUMIF($K$7:$K$735,"=6/1/03",$L$7:$L$735)</f>
        <v>-47232.043</v>
      </c>
    </row>
    <row r="24" customFormat="false" ht="12.75" hidden="false" customHeight="false" outlineLevel="0" collapsed="false">
      <c r="H24" s="18"/>
      <c r="I24" s="18"/>
      <c r="J24" s="18"/>
      <c r="K24" s="19" t="n">
        <v>37316</v>
      </c>
      <c r="L24" s="17" t="n">
        <v>33643.8678</v>
      </c>
      <c r="P24" s="16" t="n">
        <v>37803</v>
      </c>
      <c r="Q24" s="17" t="n">
        <f aca="false">SUMIF($K$7:$K$735,"=7/1/03",$L$7:$L$735)</f>
        <v>-10213.113</v>
      </c>
    </row>
    <row r="25" customFormat="false" ht="12.75" hidden="false" customHeight="false" outlineLevel="0" collapsed="false">
      <c r="H25" s="18"/>
      <c r="I25" s="18"/>
      <c r="J25" s="8" t="s">
        <v>35</v>
      </c>
      <c r="K25" s="9"/>
      <c r="L25" s="15" t="n">
        <v>64073.0073</v>
      </c>
      <c r="P25" s="16" t="n">
        <v>37834</v>
      </c>
      <c r="Q25" s="17" t="n">
        <f aca="false">SUMIF($K$7:$K$735,"=8/1/03",$L$7:$L$735)</f>
        <v>16502.5723</v>
      </c>
    </row>
    <row r="26" customFormat="false" ht="12.75" hidden="false" customHeight="false" outlineLevel="0" collapsed="false">
      <c r="H26" s="18"/>
      <c r="I26" s="8" t="s">
        <v>36</v>
      </c>
      <c r="J26" s="9"/>
      <c r="K26" s="9"/>
      <c r="L26" s="15" t="n">
        <v>64073.0073</v>
      </c>
      <c r="P26" s="16" t="n">
        <v>37865</v>
      </c>
      <c r="Q26" s="17" t="n">
        <f aca="false">SUMIF($K$7:$K$735,"=9/1/03",$L$7:$L$735)</f>
        <v>36262.4946</v>
      </c>
    </row>
    <row r="27" customFormat="false" ht="12.75" hidden="false" customHeight="false" outlineLevel="0" collapsed="false">
      <c r="H27" s="18"/>
      <c r="I27" s="8" t="s">
        <v>37</v>
      </c>
      <c r="J27" s="8" t="s">
        <v>34</v>
      </c>
      <c r="K27" s="14" t="n">
        <v>37288</v>
      </c>
      <c r="L27" s="15" t="n">
        <v>3803.6424</v>
      </c>
      <c r="P27" s="16" t="n">
        <v>37895</v>
      </c>
      <c r="Q27" s="17" t="n">
        <f aca="false">SUMIF($K$7:$K$735,"=10/1/03",$L$7:$L$735)</f>
        <v>37868.4332</v>
      </c>
    </row>
    <row r="28" customFormat="false" ht="12.75" hidden="false" customHeight="false" outlineLevel="0" collapsed="false">
      <c r="H28" s="18"/>
      <c r="I28" s="18"/>
      <c r="J28" s="18"/>
      <c r="K28" s="19" t="n">
        <v>37316</v>
      </c>
      <c r="L28" s="17" t="n">
        <v>4205.4835</v>
      </c>
      <c r="P28" s="16" t="n">
        <v>37926</v>
      </c>
      <c r="Q28" s="17" t="n">
        <f aca="false">SUMIF($K$7:$K$735,"=11/1/03",$L$7:$L$735)</f>
        <v>-13432.484</v>
      </c>
    </row>
    <row r="29" customFormat="false" ht="12.75" hidden="false" customHeight="false" outlineLevel="0" collapsed="false">
      <c r="H29" s="18"/>
      <c r="I29" s="18"/>
      <c r="J29" s="8" t="s">
        <v>35</v>
      </c>
      <c r="K29" s="9"/>
      <c r="L29" s="15" t="n">
        <v>8009.1259</v>
      </c>
      <c r="P29" s="16" t="n">
        <v>37956</v>
      </c>
      <c r="Q29" s="17" t="n">
        <f aca="false">SUMIF($K$7:$K$735,"=12/1/03",$L$7:$L$735)</f>
        <v>-525512.9286</v>
      </c>
    </row>
    <row r="30" customFormat="false" ht="12.75" hidden="false" customHeight="false" outlineLevel="0" collapsed="false">
      <c r="H30" s="18"/>
      <c r="I30" s="8" t="s">
        <v>38</v>
      </c>
      <c r="J30" s="9"/>
      <c r="K30" s="9"/>
      <c r="L30" s="15" t="n">
        <v>8009.1259</v>
      </c>
      <c r="P30" s="16" t="n">
        <v>37987</v>
      </c>
      <c r="Q30" s="17" t="n">
        <f aca="false">SUMIF($K$7:$K$735,"=1/1/04",$L$7:$L$735)</f>
        <v>-540507.1621</v>
      </c>
    </row>
    <row r="31" customFormat="false" ht="12.75" hidden="false" customHeight="false" outlineLevel="0" collapsed="false">
      <c r="H31" s="18"/>
      <c r="I31" s="8" t="s">
        <v>39</v>
      </c>
      <c r="J31" s="8" t="s">
        <v>34</v>
      </c>
      <c r="K31" s="14" t="n">
        <v>37288</v>
      </c>
      <c r="L31" s="15" t="n">
        <v>25532.4964</v>
      </c>
      <c r="P31" s="16" t="n">
        <v>38018</v>
      </c>
      <c r="Q31" s="17" t="n">
        <f aca="false">SUMIF($K$7:$K$735,"=2/1/04",$L$7:$L$735)</f>
        <v>-504614.239</v>
      </c>
    </row>
    <row r="32" customFormat="false" ht="12.75" hidden="false" customHeight="false" outlineLevel="0" collapsed="false">
      <c r="H32" s="18"/>
      <c r="I32" s="18"/>
      <c r="J32" s="18"/>
      <c r="K32" s="19" t="n">
        <v>37316</v>
      </c>
      <c r="L32" s="17" t="n">
        <v>28229.912</v>
      </c>
      <c r="P32" s="16" t="n">
        <v>38047</v>
      </c>
      <c r="Q32" s="17" t="n">
        <f aca="false">SUMIF($K$7:$K$735,"=3/1/04",$L$7:$L$735)</f>
        <v>-512865.3913</v>
      </c>
    </row>
    <row r="33" customFormat="false" ht="12.75" hidden="false" customHeight="false" outlineLevel="0" collapsed="false">
      <c r="H33" s="18"/>
      <c r="I33" s="18"/>
      <c r="J33" s="8" t="s">
        <v>35</v>
      </c>
      <c r="K33" s="9"/>
      <c r="L33" s="15" t="n">
        <v>53762.4084</v>
      </c>
      <c r="P33" s="16" t="n">
        <v>38078</v>
      </c>
      <c r="Q33" s="17" t="n">
        <f aca="false">SUMIF($K$7:$K$735,"=4/1/04",$L$7:$L$735)</f>
        <v>-232078.3441</v>
      </c>
    </row>
    <row r="34" customFormat="false" ht="12.75" hidden="false" customHeight="false" outlineLevel="0" collapsed="false">
      <c r="H34" s="18"/>
      <c r="I34" s="8" t="s">
        <v>40</v>
      </c>
      <c r="J34" s="9"/>
      <c r="K34" s="9"/>
      <c r="L34" s="15" t="n">
        <v>53762.4084</v>
      </c>
      <c r="P34" s="16" t="n">
        <v>38108</v>
      </c>
      <c r="Q34" s="17" t="n">
        <f aca="false">SUMIF($K$7:$K$735,"=5/1/04",$L$7:$L$735)</f>
        <v>-82073.5471</v>
      </c>
    </row>
    <row r="35" customFormat="false" ht="12.75" hidden="false" customHeight="false" outlineLevel="0" collapsed="false">
      <c r="H35" s="18"/>
      <c r="I35" s="8" t="s">
        <v>41</v>
      </c>
      <c r="J35" s="8" t="s">
        <v>34</v>
      </c>
      <c r="K35" s="14" t="n">
        <v>37288</v>
      </c>
      <c r="L35" s="15" t="n">
        <v>3191.562</v>
      </c>
      <c r="P35" s="16" t="n">
        <v>38139</v>
      </c>
      <c r="Q35" s="17" t="n">
        <f aca="false">SUMIF($K$7:$K$735,"=6/1/04",$L$7:$L$735)</f>
        <v>-30561.5121</v>
      </c>
    </row>
    <row r="36" customFormat="false" ht="12.75" hidden="false" customHeight="false" outlineLevel="0" collapsed="false">
      <c r="H36" s="18"/>
      <c r="I36" s="18"/>
      <c r="J36" s="18"/>
      <c r="K36" s="19" t="n">
        <v>37316</v>
      </c>
      <c r="L36" s="17" t="n">
        <v>3528.739</v>
      </c>
      <c r="P36" s="16" t="n">
        <v>38169</v>
      </c>
      <c r="Q36" s="17" t="n">
        <f aca="false">SUMIF($K$7:$K$735,"=7/1/04",$L$7:$L$735)</f>
        <v>4014.26920000001</v>
      </c>
    </row>
    <row r="37" customFormat="false" ht="12.75" hidden="false" customHeight="false" outlineLevel="0" collapsed="false">
      <c r="H37" s="18"/>
      <c r="I37" s="18"/>
      <c r="J37" s="8" t="s">
        <v>35</v>
      </c>
      <c r="K37" s="9"/>
      <c r="L37" s="15" t="n">
        <v>6720.301</v>
      </c>
      <c r="P37" s="16" t="n">
        <v>38200</v>
      </c>
      <c r="Q37" s="17" t="n">
        <f aca="false">SUMIF($K$7:$K$735,"=8/1/04",$L$7:$L$735)</f>
        <v>34436.9103</v>
      </c>
    </row>
    <row r="38" customFormat="false" ht="12.75" hidden="false" customHeight="false" outlineLevel="0" collapsed="false">
      <c r="H38" s="18"/>
      <c r="I38" s="8" t="s">
        <v>42</v>
      </c>
      <c r="J38" s="9"/>
      <c r="K38" s="9"/>
      <c r="L38" s="15" t="n">
        <v>6720.301</v>
      </c>
      <c r="P38" s="16" t="n">
        <v>38231</v>
      </c>
      <c r="Q38" s="17" t="n">
        <f aca="false">SUMIF($K$7:$K$735,"=9/1/04",$L$7:$L$735)</f>
        <v>54300.9095</v>
      </c>
    </row>
    <row r="39" customFormat="false" ht="12.75" hidden="false" customHeight="false" outlineLevel="0" collapsed="false">
      <c r="H39" s="18"/>
      <c r="I39" s="8" t="s">
        <v>43</v>
      </c>
      <c r="J39" s="8" t="s">
        <v>34</v>
      </c>
      <c r="K39" s="14" t="n">
        <v>37288</v>
      </c>
      <c r="L39" s="15" t="n">
        <v>14515.0493</v>
      </c>
      <c r="P39" s="16" t="n">
        <v>38261</v>
      </c>
      <c r="Q39" s="17" t="n">
        <f aca="false">SUMIF($K$7:$K$735,"=10/1/04",$L$7:$L$735)</f>
        <v>43585.9305</v>
      </c>
    </row>
    <row r="40" customFormat="false" ht="12.75" hidden="false" customHeight="false" outlineLevel="0" collapsed="false">
      <c r="H40" s="18"/>
      <c r="I40" s="18"/>
      <c r="J40" s="18"/>
      <c r="K40" s="19" t="n">
        <v>37316</v>
      </c>
      <c r="L40" s="17" t="n">
        <v>16048.5116</v>
      </c>
    </row>
    <row r="41" customFormat="false" ht="12.75" hidden="false" customHeight="false" outlineLevel="0" collapsed="false">
      <c r="H41" s="18"/>
      <c r="I41" s="18"/>
      <c r="J41" s="8" t="s">
        <v>35</v>
      </c>
      <c r="K41" s="9"/>
      <c r="L41" s="15" t="n">
        <v>30563.5609</v>
      </c>
    </row>
    <row r="42" customFormat="false" ht="12.75" hidden="false" customHeight="false" outlineLevel="0" collapsed="false">
      <c r="H42" s="18"/>
      <c r="I42" s="18"/>
      <c r="J42" s="8" t="s">
        <v>19</v>
      </c>
      <c r="K42" s="14" t="n">
        <v>37288</v>
      </c>
      <c r="L42" s="15" t="n">
        <v>185233.0147</v>
      </c>
    </row>
    <row r="43" customFormat="false" ht="12.75" hidden="false" customHeight="false" outlineLevel="0" collapsed="false">
      <c r="H43" s="18"/>
      <c r="I43" s="18"/>
      <c r="J43" s="18"/>
      <c r="K43" s="19" t="n">
        <v>37316</v>
      </c>
      <c r="L43" s="17" t="n">
        <v>204802.2111</v>
      </c>
    </row>
    <row r="44" customFormat="false" ht="12.75" hidden="false" customHeight="false" outlineLevel="0" collapsed="false">
      <c r="H44" s="18"/>
      <c r="I44" s="18"/>
      <c r="J44" s="8" t="s">
        <v>20</v>
      </c>
      <c r="K44" s="9"/>
      <c r="L44" s="15" t="n">
        <v>390035.2258</v>
      </c>
    </row>
    <row r="45" customFormat="false" ht="12.75" hidden="false" customHeight="false" outlineLevel="0" collapsed="false">
      <c r="H45" s="18"/>
      <c r="I45" s="8" t="s">
        <v>44</v>
      </c>
      <c r="J45" s="9"/>
      <c r="K45" s="9"/>
      <c r="L45" s="15" t="n">
        <v>420598.7867</v>
      </c>
    </row>
    <row r="46" customFormat="false" ht="12.75" hidden="false" customHeight="false" outlineLevel="0" collapsed="false">
      <c r="H46" s="18"/>
      <c r="I46" s="8" t="s">
        <v>45</v>
      </c>
      <c r="J46" s="8" t="s">
        <v>19</v>
      </c>
      <c r="K46" s="14" t="n">
        <v>37288</v>
      </c>
      <c r="L46" s="15" t="n">
        <v>46308.2537</v>
      </c>
    </row>
    <row r="47" customFormat="false" ht="12.75" hidden="false" customHeight="false" outlineLevel="0" collapsed="false">
      <c r="H47" s="18"/>
      <c r="I47" s="18"/>
      <c r="J47" s="18"/>
      <c r="K47" s="19" t="n">
        <v>37316</v>
      </c>
      <c r="L47" s="17" t="n">
        <v>51200.5528</v>
      </c>
    </row>
    <row r="48" customFormat="false" ht="12.75" hidden="false" customHeight="false" outlineLevel="0" collapsed="false">
      <c r="H48" s="18"/>
      <c r="I48" s="18"/>
      <c r="J48" s="8" t="s">
        <v>20</v>
      </c>
      <c r="K48" s="9"/>
      <c r="L48" s="15" t="n">
        <v>97508.8065</v>
      </c>
    </row>
    <row r="49" customFormat="false" ht="12.75" hidden="false" customHeight="false" outlineLevel="0" collapsed="false">
      <c r="H49" s="18"/>
      <c r="I49" s="8" t="s">
        <v>46</v>
      </c>
      <c r="J49" s="9"/>
      <c r="K49" s="9"/>
      <c r="L49" s="15" t="n">
        <v>97508.8065</v>
      </c>
    </row>
    <row r="50" customFormat="false" ht="12.75" hidden="false" customHeight="false" outlineLevel="0" collapsed="false">
      <c r="H50" s="18"/>
      <c r="I50" s="8" t="s">
        <v>47</v>
      </c>
      <c r="J50" s="8" t="s">
        <v>34</v>
      </c>
      <c r="K50" s="14" t="n">
        <v>37288</v>
      </c>
      <c r="L50" s="15" t="n">
        <v>30429.1395</v>
      </c>
    </row>
    <row r="51" customFormat="false" ht="12.75" hidden="false" customHeight="false" outlineLevel="0" collapsed="false">
      <c r="H51" s="18"/>
      <c r="I51" s="18"/>
      <c r="J51" s="18"/>
      <c r="K51" s="19" t="n">
        <v>37316</v>
      </c>
      <c r="L51" s="17" t="n">
        <v>33643.8678</v>
      </c>
    </row>
    <row r="52" customFormat="false" ht="12.75" hidden="false" customHeight="false" outlineLevel="0" collapsed="false">
      <c r="H52" s="18"/>
      <c r="I52" s="18"/>
      <c r="J52" s="8" t="s">
        <v>35</v>
      </c>
      <c r="K52" s="9"/>
      <c r="L52" s="15" t="n">
        <v>64073.0073</v>
      </c>
    </row>
    <row r="53" customFormat="false" ht="12.75" hidden="false" customHeight="false" outlineLevel="0" collapsed="false">
      <c r="H53" s="18"/>
      <c r="I53" s="8" t="s">
        <v>48</v>
      </c>
      <c r="J53" s="9"/>
      <c r="K53" s="9"/>
      <c r="L53" s="15" t="n">
        <v>64073.0073</v>
      </c>
    </row>
    <row r="54" customFormat="false" ht="12.75" hidden="false" customHeight="false" outlineLevel="0" collapsed="false">
      <c r="H54" s="18"/>
      <c r="I54" s="8" t="s">
        <v>49</v>
      </c>
      <c r="J54" s="8" t="s">
        <v>34</v>
      </c>
      <c r="K54" s="14" t="n">
        <v>37288</v>
      </c>
      <c r="L54" s="15" t="n">
        <v>7607.2849</v>
      </c>
    </row>
    <row r="55" customFormat="false" ht="12.75" hidden="false" customHeight="false" outlineLevel="0" collapsed="false">
      <c r="H55" s="18"/>
      <c r="I55" s="18"/>
      <c r="J55" s="18"/>
      <c r="K55" s="19" t="n">
        <v>37316</v>
      </c>
      <c r="L55" s="17" t="n">
        <v>8410.9669</v>
      </c>
    </row>
    <row r="56" customFormat="false" ht="12.75" hidden="false" customHeight="false" outlineLevel="0" collapsed="false">
      <c r="H56" s="18"/>
      <c r="I56" s="18"/>
      <c r="J56" s="8" t="s">
        <v>35</v>
      </c>
      <c r="K56" s="9"/>
      <c r="L56" s="15" t="n">
        <v>16018.2518</v>
      </c>
    </row>
    <row r="57" customFormat="false" ht="12.75" hidden="false" customHeight="false" outlineLevel="0" collapsed="false">
      <c r="H57" s="18"/>
      <c r="I57" s="8" t="s">
        <v>50</v>
      </c>
      <c r="J57" s="9"/>
      <c r="K57" s="9"/>
      <c r="L57" s="15" t="n">
        <v>16018.2518</v>
      </c>
    </row>
    <row r="58" customFormat="false" ht="12.75" hidden="false" customHeight="false" outlineLevel="0" collapsed="false">
      <c r="H58" s="8" t="s">
        <v>51</v>
      </c>
      <c r="I58" s="9"/>
      <c r="J58" s="9"/>
      <c r="K58" s="9"/>
      <c r="L58" s="15" t="n">
        <v>2537769.7934</v>
      </c>
    </row>
    <row r="59" customFormat="false" ht="12.75" hidden="false" customHeight="false" outlineLevel="0" collapsed="false">
      <c r="H59" s="8" t="n">
        <v>96004757</v>
      </c>
      <c r="I59" s="8" t="s">
        <v>52</v>
      </c>
      <c r="J59" s="8" t="s">
        <v>34</v>
      </c>
      <c r="K59" s="14" t="n">
        <v>37288</v>
      </c>
      <c r="L59" s="15" t="n">
        <v>16613.6106</v>
      </c>
    </row>
    <row r="60" customFormat="false" ht="12.75" hidden="false" customHeight="false" outlineLevel="0" collapsed="false">
      <c r="H60" s="18"/>
      <c r="I60" s="18"/>
      <c r="J60" s="18"/>
      <c r="K60" s="19" t="n">
        <v>37316</v>
      </c>
      <c r="L60" s="17" t="n">
        <v>18368.7784</v>
      </c>
    </row>
    <row r="61" customFormat="false" ht="12.75" hidden="false" customHeight="false" outlineLevel="0" collapsed="false">
      <c r="H61" s="18"/>
      <c r="I61" s="18"/>
      <c r="J61" s="18"/>
      <c r="K61" s="19" t="n">
        <v>37347</v>
      </c>
      <c r="L61" s="17" t="n">
        <v>21485.7984</v>
      </c>
    </row>
    <row r="62" customFormat="false" ht="12.75" hidden="false" customHeight="false" outlineLevel="0" collapsed="false">
      <c r="H62" s="18"/>
      <c r="I62" s="18"/>
      <c r="J62" s="18"/>
      <c r="K62" s="19" t="n">
        <v>37377</v>
      </c>
      <c r="L62" s="17" t="n">
        <v>22168.6276</v>
      </c>
    </row>
    <row r="63" customFormat="false" ht="12.75" hidden="false" customHeight="false" outlineLevel="0" collapsed="false">
      <c r="H63" s="18"/>
      <c r="I63" s="18"/>
      <c r="J63" s="18"/>
      <c r="K63" s="19" t="n">
        <v>37408</v>
      </c>
      <c r="L63" s="17" t="n">
        <v>21418.6502</v>
      </c>
    </row>
    <row r="64" customFormat="false" ht="12.75" hidden="false" customHeight="false" outlineLevel="0" collapsed="false">
      <c r="H64" s="18"/>
      <c r="I64" s="18"/>
      <c r="J64" s="18"/>
      <c r="K64" s="19" t="n">
        <v>37438</v>
      </c>
      <c r="L64" s="17" t="n">
        <v>22096.114</v>
      </c>
    </row>
    <row r="65" customFormat="false" ht="12.75" hidden="false" customHeight="false" outlineLevel="0" collapsed="false">
      <c r="H65" s="18"/>
      <c r="I65" s="18"/>
      <c r="J65" s="18"/>
      <c r="K65" s="19" t="n">
        <v>37469</v>
      </c>
      <c r="L65" s="17" t="n">
        <v>22055.8893</v>
      </c>
    </row>
    <row r="66" customFormat="false" ht="12.75" hidden="false" customHeight="false" outlineLevel="0" collapsed="false">
      <c r="H66" s="18"/>
      <c r="I66" s="18"/>
      <c r="J66" s="18"/>
      <c r="K66" s="19" t="n">
        <v>37500</v>
      </c>
      <c r="L66" s="17" t="n">
        <v>21303.895</v>
      </c>
    </row>
    <row r="67" customFormat="false" ht="12.75" hidden="false" customHeight="false" outlineLevel="0" collapsed="false">
      <c r="H67" s="18"/>
      <c r="I67" s="18"/>
      <c r="J67" s="18"/>
      <c r="K67" s="19" t="n">
        <v>37530</v>
      </c>
      <c r="L67" s="17" t="n">
        <v>21970.7813</v>
      </c>
    </row>
    <row r="68" customFormat="false" ht="12.75" hidden="false" customHeight="false" outlineLevel="0" collapsed="false">
      <c r="H68" s="18"/>
      <c r="I68" s="18"/>
      <c r="J68" s="8" t="s">
        <v>35</v>
      </c>
      <c r="K68" s="9"/>
      <c r="L68" s="15" t="n">
        <v>187482.1448</v>
      </c>
    </row>
    <row r="69" customFormat="false" ht="12.75" hidden="false" customHeight="false" outlineLevel="0" collapsed="false">
      <c r="H69" s="18"/>
      <c r="I69" s="18"/>
      <c r="J69" s="8" t="s">
        <v>19</v>
      </c>
      <c r="K69" s="14" t="n">
        <v>37288</v>
      </c>
      <c r="L69" s="15" t="n">
        <v>376901.6175</v>
      </c>
    </row>
    <row r="70" customFormat="false" ht="12.75" hidden="false" customHeight="false" outlineLevel="0" collapsed="false">
      <c r="H70" s="18"/>
      <c r="I70" s="18"/>
      <c r="J70" s="18"/>
      <c r="K70" s="19" t="n">
        <v>37316</v>
      </c>
      <c r="L70" s="17" t="n">
        <v>416719.9068</v>
      </c>
    </row>
    <row r="71" customFormat="false" ht="12.75" hidden="false" customHeight="false" outlineLevel="0" collapsed="false">
      <c r="H71" s="18"/>
      <c r="I71" s="18"/>
      <c r="J71" s="18"/>
      <c r="K71" s="19" t="n">
        <v>37347</v>
      </c>
      <c r="L71" s="17" t="n">
        <v>396235.4897</v>
      </c>
    </row>
    <row r="72" customFormat="false" ht="12.75" hidden="false" customHeight="false" outlineLevel="0" collapsed="false">
      <c r="H72" s="18"/>
      <c r="I72" s="18"/>
      <c r="J72" s="18"/>
      <c r="K72" s="19" t="n">
        <v>37377</v>
      </c>
      <c r="L72" s="17" t="n">
        <v>397570.2397</v>
      </c>
    </row>
    <row r="73" customFormat="false" ht="12.75" hidden="false" customHeight="false" outlineLevel="0" collapsed="false">
      <c r="H73" s="18"/>
      <c r="I73" s="18"/>
      <c r="J73" s="18"/>
      <c r="K73" s="19" t="n">
        <v>37408</v>
      </c>
      <c r="L73" s="17" t="n">
        <v>375180.2518</v>
      </c>
    </row>
    <row r="74" customFormat="false" ht="12.75" hidden="false" customHeight="false" outlineLevel="0" collapsed="false">
      <c r="H74" s="18"/>
      <c r="I74" s="18"/>
      <c r="J74" s="18"/>
      <c r="K74" s="19" t="n">
        <v>37438</v>
      </c>
      <c r="L74" s="17" t="n">
        <v>376594.6384</v>
      </c>
    </row>
    <row r="75" customFormat="false" ht="12.75" hidden="false" customHeight="false" outlineLevel="0" collapsed="false">
      <c r="H75" s="18"/>
      <c r="I75" s="18"/>
      <c r="J75" s="18"/>
      <c r="K75" s="19" t="n">
        <v>37469</v>
      </c>
      <c r="L75" s="17" t="n">
        <v>368851.1845</v>
      </c>
    </row>
    <row r="76" customFormat="false" ht="12.75" hidden="false" customHeight="false" outlineLevel="0" collapsed="false">
      <c r="H76" s="18"/>
      <c r="I76" s="18"/>
      <c r="J76" s="18"/>
      <c r="K76" s="19" t="n">
        <v>37500</v>
      </c>
      <c r="L76" s="17" t="n">
        <v>355830.6211</v>
      </c>
    </row>
    <row r="77" customFormat="false" ht="12.75" hidden="false" customHeight="false" outlineLevel="0" collapsed="false">
      <c r="H77" s="18"/>
      <c r="I77" s="18"/>
      <c r="J77" s="18"/>
      <c r="K77" s="19" t="n">
        <v>37530</v>
      </c>
      <c r="L77" s="17" t="n">
        <v>363454.0376</v>
      </c>
    </row>
    <row r="78" customFormat="false" ht="12.75" hidden="false" customHeight="false" outlineLevel="0" collapsed="false">
      <c r="H78" s="18"/>
      <c r="I78" s="18"/>
      <c r="J78" s="8" t="s">
        <v>20</v>
      </c>
      <c r="K78" s="9"/>
      <c r="L78" s="15" t="n">
        <v>3427337.9871</v>
      </c>
    </row>
    <row r="79" customFormat="false" ht="12.75" hidden="false" customHeight="false" outlineLevel="0" collapsed="false">
      <c r="H79" s="18"/>
      <c r="I79" s="8" t="s">
        <v>53</v>
      </c>
      <c r="J79" s="9"/>
      <c r="K79" s="9"/>
      <c r="L79" s="15" t="n">
        <v>3614820.1319</v>
      </c>
    </row>
    <row r="80" customFormat="false" ht="12.75" hidden="false" customHeight="false" outlineLevel="0" collapsed="false">
      <c r="H80" s="18"/>
      <c r="I80" s="8" t="s">
        <v>54</v>
      </c>
      <c r="J80" s="8" t="s">
        <v>34</v>
      </c>
      <c r="K80" s="14" t="n">
        <v>37288</v>
      </c>
      <c r="L80" s="15" t="n">
        <v>4153.4027</v>
      </c>
    </row>
    <row r="81" customFormat="false" ht="12.75" hidden="false" customHeight="false" outlineLevel="0" collapsed="false">
      <c r="H81" s="18"/>
      <c r="I81" s="18"/>
      <c r="J81" s="18"/>
      <c r="K81" s="19" t="n">
        <v>37316</v>
      </c>
      <c r="L81" s="17" t="n">
        <v>4592.1946</v>
      </c>
    </row>
    <row r="82" customFormat="false" ht="12.75" hidden="false" customHeight="false" outlineLevel="0" collapsed="false">
      <c r="H82" s="18"/>
      <c r="I82" s="18"/>
      <c r="J82" s="18"/>
      <c r="K82" s="19" t="n">
        <v>37347</v>
      </c>
      <c r="L82" s="17" t="n">
        <v>5371.4496</v>
      </c>
    </row>
    <row r="83" customFormat="false" ht="12.75" hidden="false" customHeight="false" outlineLevel="0" collapsed="false">
      <c r="H83" s="18"/>
      <c r="I83" s="18"/>
      <c r="J83" s="18"/>
      <c r="K83" s="19" t="n">
        <v>37377</v>
      </c>
      <c r="L83" s="17" t="n">
        <v>5542.1569</v>
      </c>
    </row>
    <row r="84" customFormat="false" ht="12.75" hidden="false" customHeight="false" outlineLevel="0" collapsed="false">
      <c r="H84" s="18"/>
      <c r="I84" s="18"/>
      <c r="J84" s="18"/>
      <c r="K84" s="19" t="n">
        <v>37408</v>
      </c>
      <c r="L84" s="17" t="n">
        <v>5354.6625</v>
      </c>
    </row>
    <row r="85" customFormat="false" ht="12.75" hidden="false" customHeight="false" outlineLevel="0" collapsed="false">
      <c r="H85" s="18"/>
      <c r="I85" s="18"/>
      <c r="J85" s="18"/>
      <c r="K85" s="19" t="n">
        <v>37438</v>
      </c>
      <c r="L85" s="17" t="n">
        <v>5524.0285</v>
      </c>
    </row>
    <row r="86" customFormat="false" ht="12.75" hidden="false" customHeight="false" outlineLevel="0" collapsed="false">
      <c r="H86" s="18"/>
      <c r="I86" s="18"/>
      <c r="J86" s="18"/>
      <c r="K86" s="19" t="n">
        <v>37469</v>
      </c>
      <c r="L86" s="17" t="n">
        <v>5513.9723</v>
      </c>
    </row>
    <row r="87" customFormat="false" ht="12.75" hidden="false" customHeight="false" outlineLevel="0" collapsed="false">
      <c r="H87" s="18"/>
      <c r="I87" s="18"/>
      <c r="J87" s="18"/>
      <c r="K87" s="19" t="n">
        <v>37500</v>
      </c>
      <c r="L87" s="17" t="n">
        <v>5325.9737</v>
      </c>
    </row>
    <row r="88" customFormat="false" ht="12.75" hidden="false" customHeight="false" outlineLevel="0" collapsed="false">
      <c r="H88" s="18"/>
      <c r="I88" s="18"/>
      <c r="J88" s="18"/>
      <c r="K88" s="19" t="n">
        <v>37530</v>
      </c>
      <c r="L88" s="17" t="n">
        <v>5492.6953</v>
      </c>
    </row>
    <row r="89" customFormat="false" ht="12.75" hidden="false" customHeight="false" outlineLevel="0" collapsed="false">
      <c r="H89" s="18"/>
      <c r="I89" s="18"/>
      <c r="J89" s="8" t="s">
        <v>35</v>
      </c>
      <c r="K89" s="9"/>
      <c r="L89" s="15" t="n">
        <v>46870.5361</v>
      </c>
    </row>
    <row r="90" customFormat="false" ht="12.75" hidden="false" customHeight="false" outlineLevel="0" collapsed="false">
      <c r="H90" s="18"/>
      <c r="I90" s="18"/>
      <c r="J90" s="8" t="s">
        <v>19</v>
      </c>
      <c r="K90" s="14" t="n">
        <v>37288</v>
      </c>
      <c r="L90" s="15" t="n">
        <v>94225.4044</v>
      </c>
    </row>
    <row r="91" customFormat="false" ht="12.75" hidden="false" customHeight="false" outlineLevel="0" collapsed="false">
      <c r="H91" s="18"/>
      <c r="I91" s="18"/>
      <c r="J91" s="18"/>
      <c r="K91" s="19" t="n">
        <v>37316</v>
      </c>
      <c r="L91" s="17" t="n">
        <v>104179.9767</v>
      </c>
    </row>
    <row r="92" customFormat="false" ht="12.75" hidden="false" customHeight="false" outlineLevel="0" collapsed="false">
      <c r="H92" s="18"/>
      <c r="I92" s="18"/>
      <c r="J92" s="18"/>
      <c r="K92" s="19" t="n">
        <v>37347</v>
      </c>
      <c r="L92" s="17" t="n">
        <v>99058.8724</v>
      </c>
    </row>
    <row r="93" customFormat="false" ht="12.75" hidden="false" customHeight="false" outlineLevel="0" collapsed="false">
      <c r="H93" s="18"/>
      <c r="I93" s="18"/>
      <c r="J93" s="18"/>
      <c r="K93" s="19" t="n">
        <v>37377</v>
      </c>
      <c r="L93" s="17" t="n">
        <v>99392.5599</v>
      </c>
    </row>
    <row r="94" customFormat="false" ht="12.75" hidden="false" customHeight="false" outlineLevel="0" collapsed="false">
      <c r="H94" s="18"/>
      <c r="I94" s="18"/>
      <c r="J94" s="18"/>
      <c r="K94" s="19" t="n">
        <v>37408</v>
      </c>
      <c r="L94" s="17" t="n">
        <v>93795.063</v>
      </c>
    </row>
    <row r="95" customFormat="false" ht="12.75" hidden="false" customHeight="false" outlineLevel="0" collapsed="false">
      <c r="H95" s="18"/>
      <c r="I95" s="18"/>
      <c r="J95" s="18"/>
      <c r="K95" s="19" t="n">
        <v>37438</v>
      </c>
      <c r="L95" s="17" t="n">
        <v>94148.6596</v>
      </c>
    </row>
    <row r="96" customFormat="false" ht="12.75" hidden="false" customHeight="false" outlineLevel="0" collapsed="false">
      <c r="H96" s="18"/>
      <c r="I96" s="18"/>
      <c r="J96" s="18"/>
      <c r="K96" s="19" t="n">
        <v>37469</v>
      </c>
      <c r="L96" s="17" t="n">
        <v>92212.7961</v>
      </c>
    </row>
    <row r="97" customFormat="false" ht="12.75" hidden="false" customHeight="false" outlineLevel="0" collapsed="false">
      <c r="H97" s="18"/>
      <c r="I97" s="18"/>
      <c r="J97" s="18"/>
      <c r="K97" s="19" t="n">
        <v>37500</v>
      </c>
      <c r="L97" s="17" t="n">
        <v>88957.6553</v>
      </c>
    </row>
    <row r="98" customFormat="false" ht="12.75" hidden="false" customHeight="false" outlineLevel="0" collapsed="false">
      <c r="H98" s="18"/>
      <c r="I98" s="18"/>
      <c r="J98" s="18"/>
      <c r="K98" s="19" t="n">
        <v>37530</v>
      </c>
      <c r="L98" s="17" t="n">
        <v>90863.5094</v>
      </c>
    </row>
    <row r="99" customFormat="false" ht="12.75" hidden="false" customHeight="false" outlineLevel="0" collapsed="false">
      <c r="H99" s="18"/>
      <c r="I99" s="18"/>
      <c r="J99" s="8" t="s">
        <v>20</v>
      </c>
      <c r="K99" s="9"/>
      <c r="L99" s="15" t="n">
        <v>856834.4968</v>
      </c>
    </row>
    <row r="100" customFormat="false" ht="12.75" hidden="false" customHeight="false" outlineLevel="0" collapsed="false">
      <c r="H100" s="18"/>
      <c r="I100" s="8" t="s">
        <v>55</v>
      </c>
      <c r="J100" s="9"/>
      <c r="K100" s="9"/>
      <c r="L100" s="15" t="n">
        <v>903705.0329</v>
      </c>
    </row>
    <row r="101" customFormat="false" ht="12.75" hidden="false" customHeight="false" outlineLevel="0" collapsed="false">
      <c r="H101" s="18"/>
      <c r="I101" s="8" t="s">
        <v>56</v>
      </c>
      <c r="J101" s="8" t="s">
        <v>34</v>
      </c>
      <c r="K101" s="14" t="n">
        <v>37288</v>
      </c>
      <c r="L101" s="15" t="n">
        <v>14515.0493</v>
      </c>
    </row>
    <row r="102" customFormat="false" ht="12.75" hidden="false" customHeight="false" outlineLevel="0" collapsed="false">
      <c r="H102" s="18"/>
      <c r="I102" s="18"/>
      <c r="J102" s="18"/>
      <c r="K102" s="19" t="n">
        <v>37316</v>
      </c>
      <c r="L102" s="17" t="n">
        <v>16048.5116</v>
      </c>
    </row>
    <row r="103" customFormat="false" ht="12.75" hidden="false" customHeight="false" outlineLevel="0" collapsed="false">
      <c r="H103" s="18"/>
      <c r="I103" s="18"/>
      <c r="J103" s="18"/>
      <c r="K103" s="19" t="n">
        <v>37347</v>
      </c>
      <c r="L103" s="17" t="n">
        <v>19243.8021</v>
      </c>
    </row>
    <row r="104" customFormat="false" ht="12.75" hidden="false" customHeight="false" outlineLevel="0" collapsed="false">
      <c r="H104" s="18"/>
      <c r="I104" s="18"/>
      <c r="J104" s="18"/>
      <c r="K104" s="19" t="n">
        <v>37377</v>
      </c>
      <c r="L104" s="17" t="n">
        <v>19855.3795</v>
      </c>
    </row>
    <row r="105" customFormat="false" ht="12.75" hidden="false" customHeight="false" outlineLevel="0" collapsed="false">
      <c r="H105" s="18"/>
      <c r="I105" s="18"/>
      <c r="J105" s="18"/>
      <c r="K105" s="19" t="n">
        <v>37408</v>
      </c>
      <c r="L105" s="17" t="n">
        <v>19183.6606</v>
      </c>
    </row>
    <row r="106" customFormat="false" ht="12.75" hidden="false" customHeight="false" outlineLevel="0" collapsed="false">
      <c r="H106" s="18"/>
      <c r="I106" s="18"/>
      <c r="J106" s="18"/>
      <c r="K106" s="19" t="n">
        <v>37438</v>
      </c>
      <c r="L106" s="17" t="n">
        <v>19790.4325</v>
      </c>
    </row>
    <row r="107" customFormat="false" ht="12.75" hidden="false" customHeight="false" outlineLevel="0" collapsed="false">
      <c r="H107" s="18"/>
      <c r="I107" s="18"/>
      <c r="J107" s="18"/>
      <c r="K107" s="19" t="n">
        <v>37469</v>
      </c>
      <c r="L107" s="17" t="n">
        <v>19754.4052</v>
      </c>
    </row>
    <row r="108" customFormat="false" ht="12.75" hidden="false" customHeight="false" outlineLevel="0" collapsed="false">
      <c r="H108" s="18"/>
      <c r="I108" s="18"/>
      <c r="J108" s="18"/>
      <c r="K108" s="19" t="n">
        <v>37500</v>
      </c>
      <c r="L108" s="17" t="n">
        <v>19080.8798</v>
      </c>
    </row>
    <row r="109" customFormat="false" ht="12.75" hidden="false" customHeight="false" outlineLevel="0" collapsed="false">
      <c r="H109" s="18"/>
      <c r="I109" s="18"/>
      <c r="J109" s="18"/>
      <c r="K109" s="19" t="n">
        <v>37530</v>
      </c>
      <c r="L109" s="17" t="n">
        <v>19678.178</v>
      </c>
    </row>
    <row r="110" customFormat="false" ht="12.75" hidden="false" customHeight="false" outlineLevel="0" collapsed="false">
      <c r="H110" s="18"/>
      <c r="I110" s="18"/>
      <c r="J110" s="8" t="s">
        <v>35</v>
      </c>
      <c r="K110" s="9"/>
      <c r="L110" s="15" t="n">
        <v>167150.2986</v>
      </c>
    </row>
    <row r="111" customFormat="false" ht="12.75" hidden="false" customHeight="false" outlineLevel="0" collapsed="false">
      <c r="H111" s="18"/>
      <c r="I111" s="18"/>
      <c r="J111" s="8" t="s">
        <v>19</v>
      </c>
      <c r="K111" s="14" t="n">
        <v>37288</v>
      </c>
      <c r="L111" s="15" t="n">
        <v>362911.2085</v>
      </c>
    </row>
    <row r="112" customFormat="false" ht="12.75" hidden="false" customHeight="false" outlineLevel="0" collapsed="false">
      <c r="H112" s="18"/>
      <c r="I112" s="18"/>
      <c r="J112" s="18"/>
      <c r="K112" s="19" t="n">
        <v>37316</v>
      </c>
      <c r="L112" s="17" t="n">
        <v>401251.4618</v>
      </c>
    </row>
    <row r="113" customFormat="false" ht="12.75" hidden="false" customHeight="false" outlineLevel="0" collapsed="false">
      <c r="H113" s="18"/>
      <c r="I113" s="18"/>
      <c r="J113" s="18"/>
      <c r="K113" s="19" t="n">
        <v>37347</v>
      </c>
      <c r="L113" s="17" t="n">
        <v>381288.8473</v>
      </c>
    </row>
    <row r="114" customFormat="false" ht="12.75" hidden="false" customHeight="false" outlineLevel="0" collapsed="false">
      <c r="H114" s="18"/>
      <c r="I114" s="18"/>
      <c r="J114" s="18"/>
      <c r="K114" s="19" t="n">
        <v>37377</v>
      </c>
      <c r="L114" s="17" t="n">
        <v>382148.5858</v>
      </c>
    </row>
    <row r="115" customFormat="false" ht="12.75" hidden="false" customHeight="false" outlineLevel="0" collapsed="false">
      <c r="H115" s="18"/>
      <c r="I115" s="18"/>
      <c r="J115" s="18"/>
      <c r="K115" s="19" t="n">
        <v>37408</v>
      </c>
      <c r="L115" s="17" t="n">
        <v>360280.3212</v>
      </c>
    </row>
    <row r="116" customFormat="false" ht="12.75" hidden="false" customHeight="false" outlineLevel="0" collapsed="false">
      <c r="H116" s="18"/>
      <c r="I116" s="18"/>
      <c r="J116" s="18"/>
      <c r="K116" s="19" t="n">
        <v>37438</v>
      </c>
      <c r="L116" s="17" t="n">
        <v>361223.4287</v>
      </c>
    </row>
    <row r="117" customFormat="false" ht="12.75" hidden="false" customHeight="false" outlineLevel="0" collapsed="false">
      <c r="H117" s="18"/>
      <c r="I117" s="18"/>
      <c r="J117" s="18"/>
      <c r="K117" s="19" t="n">
        <v>37469</v>
      </c>
      <c r="L117" s="17" t="n">
        <v>353507.9572</v>
      </c>
    </row>
    <row r="118" customFormat="false" ht="12.75" hidden="false" customHeight="false" outlineLevel="0" collapsed="false">
      <c r="H118" s="18"/>
      <c r="I118" s="18"/>
      <c r="J118" s="18"/>
      <c r="K118" s="19" t="n">
        <v>37500</v>
      </c>
      <c r="L118" s="17" t="n">
        <v>341010.5202</v>
      </c>
    </row>
    <row r="119" customFormat="false" ht="12.75" hidden="false" customHeight="false" outlineLevel="0" collapsed="false">
      <c r="H119" s="18"/>
      <c r="I119" s="18"/>
      <c r="J119" s="18"/>
      <c r="K119" s="19" t="n">
        <v>37530</v>
      </c>
      <c r="L119" s="17" t="n">
        <v>348170.0158</v>
      </c>
    </row>
    <row r="120" customFormat="false" ht="12.75" hidden="false" customHeight="false" outlineLevel="0" collapsed="false">
      <c r="H120" s="18"/>
      <c r="I120" s="18"/>
      <c r="J120" s="8" t="s">
        <v>20</v>
      </c>
      <c r="K120" s="9"/>
      <c r="L120" s="15" t="n">
        <v>3291792.3465</v>
      </c>
    </row>
    <row r="121" customFormat="false" ht="12.75" hidden="false" customHeight="false" outlineLevel="0" collapsed="false">
      <c r="H121" s="18"/>
      <c r="I121" s="8" t="s">
        <v>57</v>
      </c>
      <c r="J121" s="9"/>
      <c r="K121" s="9"/>
      <c r="L121" s="15" t="n">
        <v>3458942.6451</v>
      </c>
    </row>
    <row r="122" customFormat="false" ht="12.75" hidden="false" customHeight="false" outlineLevel="0" collapsed="false">
      <c r="H122" s="18"/>
      <c r="I122" s="8" t="s">
        <v>58</v>
      </c>
      <c r="J122" s="8" t="s">
        <v>34</v>
      </c>
      <c r="K122" s="14" t="n">
        <v>37288</v>
      </c>
      <c r="L122" s="15" t="n">
        <v>3803.6424</v>
      </c>
    </row>
    <row r="123" customFormat="false" ht="12.75" hidden="false" customHeight="false" outlineLevel="0" collapsed="false">
      <c r="H123" s="18"/>
      <c r="I123" s="18"/>
      <c r="J123" s="18"/>
      <c r="K123" s="19" t="n">
        <v>37316</v>
      </c>
      <c r="L123" s="17" t="n">
        <v>4205.4835</v>
      </c>
    </row>
    <row r="124" customFormat="false" ht="12.75" hidden="false" customHeight="false" outlineLevel="0" collapsed="false">
      <c r="H124" s="18"/>
      <c r="I124" s="18"/>
      <c r="J124" s="18"/>
      <c r="K124" s="19" t="n">
        <v>37347</v>
      </c>
      <c r="L124" s="17" t="n">
        <v>4997.7835</v>
      </c>
    </row>
    <row r="125" customFormat="false" ht="12.75" hidden="false" customHeight="false" outlineLevel="0" collapsed="false">
      <c r="H125" s="18"/>
      <c r="I125" s="18"/>
      <c r="J125" s="18"/>
      <c r="K125" s="19" t="n">
        <v>37377</v>
      </c>
      <c r="L125" s="17" t="n">
        <v>5156.6156</v>
      </c>
    </row>
    <row r="126" customFormat="false" ht="12.75" hidden="false" customHeight="false" outlineLevel="0" collapsed="false">
      <c r="H126" s="18"/>
      <c r="I126" s="18"/>
      <c r="J126" s="18"/>
      <c r="K126" s="19" t="n">
        <v>37408</v>
      </c>
      <c r="L126" s="17" t="n">
        <v>4982.1643</v>
      </c>
    </row>
    <row r="127" customFormat="false" ht="12.75" hidden="false" customHeight="false" outlineLevel="0" collapsed="false">
      <c r="H127" s="18"/>
      <c r="I127" s="18"/>
      <c r="J127" s="18"/>
      <c r="K127" s="19" t="n">
        <v>37438</v>
      </c>
      <c r="L127" s="17" t="n">
        <v>5139.7483</v>
      </c>
    </row>
    <row r="128" customFormat="false" ht="12.75" hidden="false" customHeight="false" outlineLevel="0" collapsed="false">
      <c r="H128" s="18"/>
      <c r="I128" s="18"/>
      <c r="J128" s="18"/>
      <c r="K128" s="19" t="n">
        <v>37469</v>
      </c>
      <c r="L128" s="17" t="n">
        <v>5130.3916</v>
      </c>
    </row>
    <row r="129" customFormat="false" ht="12.75" hidden="false" customHeight="false" outlineLevel="0" collapsed="false">
      <c r="H129" s="18"/>
      <c r="I129" s="18"/>
      <c r="J129" s="18"/>
      <c r="K129" s="19" t="n">
        <v>37500</v>
      </c>
      <c r="L129" s="17" t="n">
        <v>4955.4712</v>
      </c>
    </row>
    <row r="130" customFormat="false" ht="12.75" hidden="false" customHeight="false" outlineLevel="0" collapsed="false">
      <c r="H130" s="18"/>
      <c r="I130" s="18"/>
      <c r="J130" s="18"/>
      <c r="K130" s="19" t="n">
        <v>37530</v>
      </c>
      <c r="L130" s="17" t="n">
        <v>5110.5948</v>
      </c>
    </row>
    <row r="131" customFormat="false" ht="12.75" hidden="false" customHeight="false" outlineLevel="0" collapsed="false">
      <c r="H131" s="18"/>
      <c r="I131" s="18"/>
      <c r="J131" s="8" t="s">
        <v>35</v>
      </c>
      <c r="K131" s="9"/>
      <c r="L131" s="15" t="n">
        <v>43481.8952</v>
      </c>
    </row>
    <row r="132" customFormat="false" ht="12.75" hidden="false" customHeight="false" outlineLevel="0" collapsed="false">
      <c r="H132" s="18"/>
      <c r="I132" s="18"/>
      <c r="J132" s="8" t="s">
        <v>19</v>
      </c>
      <c r="K132" s="14" t="n">
        <v>37288</v>
      </c>
      <c r="L132" s="15" t="n">
        <v>90727.8021</v>
      </c>
    </row>
    <row r="133" customFormat="false" ht="12.75" hidden="false" customHeight="false" outlineLevel="0" collapsed="false">
      <c r="H133" s="18"/>
      <c r="I133" s="18"/>
      <c r="J133" s="18"/>
      <c r="K133" s="19" t="n">
        <v>37316</v>
      </c>
      <c r="L133" s="17" t="n">
        <v>100312.8655</v>
      </c>
    </row>
    <row r="134" customFormat="false" ht="12.75" hidden="false" customHeight="false" outlineLevel="0" collapsed="false">
      <c r="H134" s="18"/>
      <c r="I134" s="18"/>
      <c r="J134" s="18"/>
      <c r="K134" s="19" t="n">
        <v>37347</v>
      </c>
      <c r="L134" s="17" t="n">
        <v>95322.2118</v>
      </c>
    </row>
    <row r="135" customFormat="false" ht="12.75" hidden="false" customHeight="false" outlineLevel="0" collapsed="false">
      <c r="H135" s="18"/>
      <c r="I135" s="18"/>
      <c r="J135" s="18"/>
      <c r="K135" s="19" t="n">
        <v>37377</v>
      </c>
      <c r="L135" s="17" t="n">
        <v>95537.1464</v>
      </c>
    </row>
    <row r="136" customFormat="false" ht="12.75" hidden="false" customHeight="false" outlineLevel="0" collapsed="false">
      <c r="H136" s="18"/>
      <c r="I136" s="18"/>
      <c r="J136" s="18"/>
      <c r="K136" s="19" t="n">
        <v>37408</v>
      </c>
      <c r="L136" s="17" t="n">
        <v>90070.0803</v>
      </c>
    </row>
    <row r="137" customFormat="false" ht="12.75" hidden="false" customHeight="false" outlineLevel="0" collapsed="false">
      <c r="H137" s="18"/>
      <c r="I137" s="18"/>
      <c r="J137" s="18"/>
      <c r="K137" s="19" t="n">
        <v>37438</v>
      </c>
      <c r="L137" s="17" t="n">
        <v>90305.8572</v>
      </c>
    </row>
    <row r="138" customFormat="false" ht="12.75" hidden="false" customHeight="false" outlineLevel="0" collapsed="false">
      <c r="H138" s="18"/>
      <c r="I138" s="18"/>
      <c r="J138" s="18"/>
      <c r="K138" s="19" t="n">
        <v>37469</v>
      </c>
      <c r="L138" s="17" t="n">
        <v>88376.9893</v>
      </c>
    </row>
    <row r="139" customFormat="false" ht="12.75" hidden="false" customHeight="false" outlineLevel="0" collapsed="false">
      <c r="H139" s="18"/>
      <c r="I139" s="18"/>
      <c r="J139" s="18"/>
      <c r="K139" s="19" t="n">
        <v>37500</v>
      </c>
      <c r="L139" s="17" t="n">
        <v>85252.6301</v>
      </c>
    </row>
    <row r="140" customFormat="false" ht="12.75" hidden="false" customHeight="false" outlineLevel="0" collapsed="false">
      <c r="H140" s="18"/>
      <c r="I140" s="18"/>
      <c r="J140" s="18"/>
      <c r="K140" s="19" t="n">
        <v>37530</v>
      </c>
      <c r="L140" s="17" t="n">
        <v>87042.504</v>
      </c>
    </row>
    <row r="141" customFormat="false" ht="12.75" hidden="false" customHeight="false" outlineLevel="0" collapsed="false">
      <c r="H141" s="18"/>
      <c r="I141" s="18"/>
      <c r="J141" s="8" t="s">
        <v>20</v>
      </c>
      <c r="K141" s="9"/>
      <c r="L141" s="15" t="n">
        <v>822948.0867</v>
      </c>
    </row>
    <row r="142" customFormat="false" ht="12.75" hidden="false" customHeight="false" outlineLevel="0" collapsed="false">
      <c r="H142" s="18"/>
      <c r="I142" s="8" t="s">
        <v>59</v>
      </c>
      <c r="J142" s="9"/>
      <c r="K142" s="9"/>
      <c r="L142" s="15" t="n">
        <v>866429.9819</v>
      </c>
    </row>
    <row r="143" customFormat="false" ht="12.75" hidden="false" customHeight="false" outlineLevel="0" collapsed="false">
      <c r="H143" s="18"/>
      <c r="I143" s="8" t="s">
        <v>60</v>
      </c>
      <c r="J143" s="8" t="s">
        <v>19</v>
      </c>
      <c r="K143" s="14" t="n">
        <v>37288</v>
      </c>
      <c r="L143" s="15" t="n">
        <v>392291.0673</v>
      </c>
    </row>
    <row r="144" customFormat="false" ht="12.75" hidden="false" customHeight="false" outlineLevel="0" collapsed="false">
      <c r="H144" s="18"/>
      <c r="I144" s="18"/>
      <c r="J144" s="18"/>
      <c r="K144" s="19" t="n">
        <v>37316</v>
      </c>
      <c r="L144" s="17" t="n">
        <v>433735.1962</v>
      </c>
    </row>
    <row r="145" customFormat="false" ht="12.75" hidden="false" customHeight="false" outlineLevel="0" collapsed="false">
      <c r="H145" s="18"/>
      <c r="I145" s="18"/>
      <c r="J145" s="8" t="s">
        <v>20</v>
      </c>
      <c r="K145" s="9"/>
      <c r="L145" s="15" t="n">
        <v>826026.2635</v>
      </c>
    </row>
    <row r="146" customFormat="false" ht="12.75" hidden="false" customHeight="false" outlineLevel="0" collapsed="false">
      <c r="H146" s="18"/>
      <c r="I146" s="8" t="s">
        <v>61</v>
      </c>
      <c r="J146" s="9"/>
      <c r="K146" s="9"/>
      <c r="L146" s="15" t="n">
        <v>826026.2635</v>
      </c>
    </row>
    <row r="147" customFormat="false" ht="12.75" hidden="false" customHeight="false" outlineLevel="0" collapsed="false">
      <c r="H147" s="18"/>
      <c r="I147" s="8" t="s">
        <v>62</v>
      </c>
      <c r="J147" s="8" t="s">
        <v>19</v>
      </c>
      <c r="K147" s="14" t="n">
        <v>37288</v>
      </c>
      <c r="L147" s="15" t="n">
        <v>788779.2573</v>
      </c>
    </row>
    <row r="148" customFormat="false" ht="12.75" hidden="false" customHeight="false" outlineLevel="0" collapsed="false">
      <c r="H148" s="18"/>
      <c r="I148" s="18"/>
      <c r="J148" s="8" t="s">
        <v>20</v>
      </c>
      <c r="K148" s="9"/>
      <c r="L148" s="15" t="n">
        <v>788779.2573</v>
      </c>
    </row>
    <row r="149" customFormat="false" ht="12.75" hidden="false" customHeight="false" outlineLevel="0" collapsed="false">
      <c r="H149" s="18"/>
      <c r="I149" s="8" t="s">
        <v>63</v>
      </c>
      <c r="J149" s="9"/>
      <c r="K149" s="9"/>
      <c r="L149" s="15" t="n">
        <v>788779.2573</v>
      </c>
    </row>
    <row r="150" customFormat="false" ht="12.75" hidden="false" customHeight="false" outlineLevel="0" collapsed="false">
      <c r="H150" s="18"/>
      <c r="I150" s="8" t="s">
        <v>64</v>
      </c>
      <c r="J150" s="8" t="s">
        <v>19</v>
      </c>
      <c r="K150" s="14" t="n">
        <v>37316</v>
      </c>
      <c r="L150" s="15" t="n">
        <v>807143.4572</v>
      </c>
    </row>
    <row r="151" customFormat="false" ht="12.75" hidden="false" customHeight="false" outlineLevel="0" collapsed="false">
      <c r="H151" s="18"/>
      <c r="I151" s="18"/>
      <c r="J151" s="8" t="s">
        <v>20</v>
      </c>
      <c r="K151" s="9"/>
      <c r="L151" s="15" t="n">
        <v>807143.4572</v>
      </c>
    </row>
    <row r="152" customFormat="false" ht="12.75" hidden="false" customHeight="false" outlineLevel="0" collapsed="false">
      <c r="H152" s="18"/>
      <c r="I152" s="8" t="s">
        <v>65</v>
      </c>
      <c r="J152" s="9"/>
      <c r="K152" s="9"/>
      <c r="L152" s="15" t="n">
        <v>807143.4572</v>
      </c>
    </row>
    <row r="153" customFormat="false" ht="12.75" hidden="false" customHeight="false" outlineLevel="0" collapsed="false">
      <c r="H153" s="18"/>
      <c r="I153" s="8" t="s">
        <v>66</v>
      </c>
      <c r="J153" s="8" t="s">
        <v>34</v>
      </c>
      <c r="K153" s="14" t="n">
        <v>37288</v>
      </c>
      <c r="L153" s="15" t="n">
        <v>3803.6424</v>
      </c>
    </row>
    <row r="154" customFormat="false" ht="12.75" hidden="false" customHeight="false" outlineLevel="0" collapsed="false">
      <c r="H154" s="18"/>
      <c r="I154" s="18"/>
      <c r="J154" s="18"/>
      <c r="K154" s="19" t="n">
        <v>37316</v>
      </c>
      <c r="L154" s="17" t="n">
        <v>4205.4835</v>
      </c>
    </row>
    <row r="155" customFormat="false" ht="12.75" hidden="false" customHeight="false" outlineLevel="0" collapsed="false">
      <c r="H155" s="18"/>
      <c r="I155" s="18"/>
      <c r="J155" s="18"/>
      <c r="K155" s="19" t="n">
        <v>37347</v>
      </c>
      <c r="L155" s="17" t="n">
        <v>4997.7835</v>
      </c>
    </row>
    <row r="156" customFormat="false" ht="12.75" hidden="false" customHeight="false" outlineLevel="0" collapsed="false">
      <c r="H156" s="18"/>
      <c r="I156" s="18"/>
      <c r="J156" s="18"/>
      <c r="K156" s="19" t="n">
        <v>37377</v>
      </c>
      <c r="L156" s="17" t="n">
        <v>5156.6156</v>
      </c>
    </row>
    <row r="157" customFormat="false" ht="12.75" hidden="false" customHeight="false" outlineLevel="0" collapsed="false">
      <c r="H157" s="18"/>
      <c r="I157" s="18"/>
      <c r="J157" s="18"/>
      <c r="K157" s="19" t="n">
        <v>37408</v>
      </c>
      <c r="L157" s="17" t="n">
        <v>4982.1643</v>
      </c>
    </row>
    <row r="158" customFormat="false" ht="12.75" hidden="false" customHeight="false" outlineLevel="0" collapsed="false">
      <c r="H158" s="18"/>
      <c r="I158" s="18"/>
      <c r="J158" s="18"/>
      <c r="K158" s="19" t="n">
        <v>37438</v>
      </c>
      <c r="L158" s="17" t="n">
        <v>5139.7483</v>
      </c>
    </row>
    <row r="159" customFormat="false" ht="12.75" hidden="false" customHeight="false" outlineLevel="0" collapsed="false">
      <c r="H159" s="18"/>
      <c r="I159" s="18"/>
      <c r="J159" s="18"/>
      <c r="K159" s="19" t="n">
        <v>37469</v>
      </c>
      <c r="L159" s="17" t="n">
        <v>5130.3916</v>
      </c>
    </row>
    <row r="160" customFormat="false" ht="12.75" hidden="false" customHeight="false" outlineLevel="0" collapsed="false">
      <c r="H160" s="18"/>
      <c r="I160" s="18"/>
      <c r="J160" s="18"/>
      <c r="K160" s="19" t="n">
        <v>37500</v>
      </c>
      <c r="L160" s="17" t="n">
        <v>4955.4712</v>
      </c>
    </row>
    <row r="161" customFormat="false" ht="12.75" hidden="false" customHeight="false" outlineLevel="0" collapsed="false">
      <c r="H161" s="18"/>
      <c r="I161" s="18"/>
      <c r="J161" s="18"/>
      <c r="K161" s="19" t="n">
        <v>37530</v>
      </c>
      <c r="L161" s="17" t="n">
        <v>5110.5948</v>
      </c>
    </row>
    <row r="162" customFormat="false" ht="12.75" hidden="false" customHeight="false" outlineLevel="0" collapsed="false">
      <c r="H162" s="18"/>
      <c r="I162" s="18"/>
      <c r="J162" s="8" t="s">
        <v>35</v>
      </c>
      <c r="K162" s="9"/>
      <c r="L162" s="15" t="n">
        <v>43481.8952</v>
      </c>
    </row>
    <row r="163" customFormat="false" ht="12.75" hidden="false" customHeight="false" outlineLevel="0" collapsed="false">
      <c r="H163" s="18"/>
      <c r="I163" s="18"/>
      <c r="J163" s="8" t="s">
        <v>19</v>
      </c>
      <c r="K163" s="14" t="n">
        <v>37288</v>
      </c>
      <c r="L163" s="15" t="n">
        <v>78486.1943</v>
      </c>
    </row>
    <row r="164" customFormat="false" ht="12.75" hidden="false" customHeight="false" outlineLevel="0" collapsed="false">
      <c r="H164" s="18"/>
      <c r="I164" s="18"/>
      <c r="J164" s="18"/>
      <c r="K164" s="19" t="n">
        <v>37316</v>
      </c>
      <c r="L164" s="17" t="n">
        <v>86777.9761</v>
      </c>
    </row>
    <row r="165" customFormat="false" ht="12.75" hidden="false" customHeight="false" outlineLevel="0" collapsed="false">
      <c r="H165" s="18"/>
      <c r="I165" s="18"/>
      <c r="J165" s="18"/>
      <c r="K165" s="19" t="n">
        <v>37347</v>
      </c>
      <c r="L165" s="17" t="n">
        <v>82243.8997</v>
      </c>
    </row>
    <row r="166" customFormat="false" ht="12.75" hidden="false" customHeight="false" outlineLevel="0" collapsed="false">
      <c r="H166" s="18"/>
      <c r="I166" s="18"/>
      <c r="J166" s="18"/>
      <c r="K166" s="19" t="n">
        <v>37377</v>
      </c>
      <c r="L166" s="17" t="n">
        <v>82043.1992</v>
      </c>
    </row>
    <row r="167" customFormat="false" ht="12.75" hidden="false" customHeight="false" outlineLevel="0" collapsed="false">
      <c r="H167" s="18"/>
      <c r="I167" s="18"/>
      <c r="J167" s="18"/>
      <c r="K167" s="19" t="n">
        <v>37408</v>
      </c>
      <c r="L167" s="17" t="n">
        <v>77032.6411</v>
      </c>
    </row>
    <row r="168" customFormat="false" ht="12.75" hidden="false" customHeight="false" outlineLevel="0" collapsed="false">
      <c r="H168" s="18"/>
      <c r="I168" s="18"/>
      <c r="J168" s="18"/>
      <c r="K168" s="19" t="n">
        <v>37438</v>
      </c>
      <c r="L168" s="17" t="n">
        <v>76856.0487</v>
      </c>
    </row>
    <row r="169" customFormat="false" ht="12.75" hidden="false" customHeight="false" outlineLevel="0" collapsed="false">
      <c r="H169" s="18"/>
      <c r="I169" s="18"/>
      <c r="J169" s="18"/>
      <c r="K169" s="19" t="n">
        <v>37469</v>
      </c>
      <c r="L169" s="17" t="n">
        <v>74951.6654</v>
      </c>
    </row>
    <row r="170" customFormat="false" ht="12.75" hidden="false" customHeight="false" outlineLevel="0" collapsed="false">
      <c r="H170" s="18"/>
      <c r="I170" s="18"/>
      <c r="J170" s="18"/>
      <c r="K170" s="19" t="n">
        <v>37500</v>
      </c>
      <c r="L170" s="17" t="n">
        <v>72285.0418</v>
      </c>
    </row>
    <row r="171" customFormat="false" ht="12.75" hidden="false" customHeight="false" outlineLevel="0" collapsed="false">
      <c r="H171" s="18"/>
      <c r="I171" s="18"/>
      <c r="J171" s="18"/>
      <c r="K171" s="19" t="n">
        <v>37530</v>
      </c>
      <c r="L171" s="17" t="n">
        <v>73668.9849</v>
      </c>
    </row>
    <row r="172" customFormat="false" ht="12.75" hidden="false" customHeight="false" outlineLevel="0" collapsed="false">
      <c r="H172" s="18"/>
      <c r="I172" s="18"/>
      <c r="J172" s="8" t="s">
        <v>20</v>
      </c>
      <c r="K172" s="9"/>
      <c r="L172" s="15" t="n">
        <v>704345.6512</v>
      </c>
    </row>
    <row r="173" customFormat="false" ht="12.75" hidden="false" customHeight="false" outlineLevel="0" collapsed="false">
      <c r="H173" s="18"/>
      <c r="I173" s="8" t="s">
        <v>67</v>
      </c>
      <c r="J173" s="9"/>
      <c r="K173" s="9"/>
      <c r="L173" s="15" t="n">
        <v>747827.5464</v>
      </c>
    </row>
    <row r="174" customFormat="false" ht="12.75" hidden="false" customHeight="false" outlineLevel="0" collapsed="false">
      <c r="H174" s="18"/>
      <c r="I174" s="8" t="s">
        <v>68</v>
      </c>
      <c r="J174" s="8" t="s">
        <v>34</v>
      </c>
      <c r="K174" s="14" t="n">
        <v>37288</v>
      </c>
      <c r="L174" s="15" t="n">
        <v>14515.0493</v>
      </c>
    </row>
    <row r="175" customFormat="false" ht="12.75" hidden="false" customHeight="false" outlineLevel="0" collapsed="false">
      <c r="H175" s="18"/>
      <c r="I175" s="18"/>
      <c r="J175" s="18"/>
      <c r="K175" s="19" t="n">
        <v>37316</v>
      </c>
      <c r="L175" s="17" t="n">
        <v>16048.5116</v>
      </c>
    </row>
    <row r="176" customFormat="false" ht="12.75" hidden="false" customHeight="false" outlineLevel="0" collapsed="false">
      <c r="H176" s="18"/>
      <c r="I176" s="18"/>
      <c r="J176" s="18"/>
      <c r="K176" s="19" t="n">
        <v>37347</v>
      </c>
      <c r="L176" s="17" t="n">
        <v>19243.8021</v>
      </c>
    </row>
    <row r="177" customFormat="false" ht="12.75" hidden="false" customHeight="false" outlineLevel="0" collapsed="false">
      <c r="H177" s="18"/>
      <c r="I177" s="18"/>
      <c r="J177" s="18"/>
      <c r="K177" s="19" t="n">
        <v>37377</v>
      </c>
      <c r="L177" s="17" t="n">
        <v>19855.3795</v>
      </c>
    </row>
    <row r="178" customFormat="false" ht="12.75" hidden="false" customHeight="false" outlineLevel="0" collapsed="false">
      <c r="H178" s="18"/>
      <c r="I178" s="18"/>
      <c r="J178" s="18"/>
      <c r="K178" s="19" t="n">
        <v>37408</v>
      </c>
      <c r="L178" s="17" t="n">
        <v>19183.6606</v>
      </c>
    </row>
    <row r="179" customFormat="false" ht="12.75" hidden="false" customHeight="false" outlineLevel="0" collapsed="false">
      <c r="H179" s="18"/>
      <c r="I179" s="18"/>
      <c r="J179" s="18"/>
      <c r="K179" s="19" t="n">
        <v>37438</v>
      </c>
      <c r="L179" s="17" t="n">
        <v>19790.4325</v>
      </c>
    </row>
    <row r="180" customFormat="false" ht="12.75" hidden="false" customHeight="false" outlineLevel="0" collapsed="false">
      <c r="H180" s="18"/>
      <c r="I180" s="18"/>
      <c r="J180" s="18"/>
      <c r="K180" s="19" t="n">
        <v>37469</v>
      </c>
      <c r="L180" s="17" t="n">
        <v>19754.4052</v>
      </c>
    </row>
    <row r="181" customFormat="false" ht="12.75" hidden="false" customHeight="false" outlineLevel="0" collapsed="false">
      <c r="H181" s="18"/>
      <c r="I181" s="18"/>
      <c r="J181" s="18"/>
      <c r="K181" s="19" t="n">
        <v>37500</v>
      </c>
      <c r="L181" s="17" t="n">
        <v>19080.8798</v>
      </c>
    </row>
    <row r="182" customFormat="false" ht="12.75" hidden="false" customHeight="false" outlineLevel="0" collapsed="false">
      <c r="H182" s="18"/>
      <c r="I182" s="18"/>
      <c r="J182" s="18"/>
      <c r="K182" s="19" t="n">
        <v>37530</v>
      </c>
      <c r="L182" s="17" t="n">
        <v>19678.178</v>
      </c>
    </row>
    <row r="183" customFormat="false" ht="12.75" hidden="false" customHeight="false" outlineLevel="0" collapsed="false">
      <c r="H183" s="18"/>
      <c r="I183" s="18"/>
      <c r="J183" s="8" t="s">
        <v>35</v>
      </c>
      <c r="K183" s="9"/>
      <c r="L183" s="15" t="n">
        <v>167150.2986</v>
      </c>
    </row>
    <row r="184" customFormat="false" ht="12.75" hidden="false" customHeight="false" outlineLevel="0" collapsed="false">
      <c r="H184" s="18"/>
      <c r="I184" s="18"/>
      <c r="J184" s="8" t="s">
        <v>19</v>
      </c>
      <c r="K184" s="14" t="n">
        <v>37288</v>
      </c>
      <c r="L184" s="15" t="n">
        <v>313944.7771</v>
      </c>
    </row>
    <row r="185" customFormat="false" ht="12.75" hidden="false" customHeight="false" outlineLevel="0" collapsed="false">
      <c r="H185" s="18"/>
      <c r="I185" s="18"/>
      <c r="J185" s="18"/>
      <c r="K185" s="19" t="n">
        <v>37316</v>
      </c>
      <c r="L185" s="17" t="n">
        <v>347111.9045</v>
      </c>
    </row>
    <row r="186" customFormat="false" ht="12.75" hidden="false" customHeight="false" outlineLevel="0" collapsed="false">
      <c r="H186" s="18"/>
      <c r="I186" s="18"/>
      <c r="J186" s="18"/>
      <c r="K186" s="19" t="n">
        <v>37347</v>
      </c>
      <c r="L186" s="17" t="n">
        <v>328975.5989</v>
      </c>
    </row>
    <row r="187" customFormat="false" ht="12.75" hidden="false" customHeight="false" outlineLevel="0" collapsed="false">
      <c r="H187" s="18"/>
      <c r="I187" s="18"/>
      <c r="J187" s="18"/>
      <c r="K187" s="19" t="n">
        <v>37377</v>
      </c>
      <c r="L187" s="17" t="n">
        <v>328172.7968</v>
      </c>
    </row>
    <row r="188" customFormat="false" ht="12.75" hidden="false" customHeight="false" outlineLevel="0" collapsed="false">
      <c r="H188" s="18"/>
      <c r="I188" s="18"/>
      <c r="J188" s="18"/>
      <c r="K188" s="19" t="n">
        <v>37408</v>
      </c>
      <c r="L188" s="17" t="n">
        <v>308130.5642</v>
      </c>
    </row>
    <row r="189" customFormat="false" ht="12.75" hidden="false" customHeight="false" outlineLevel="0" collapsed="false">
      <c r="H189" s="18"/>
      <c r="I189" s="18"/>
      <c r="J189" s="18"/>
      <c r="K189" s="19" t="n">
        <v>37438</v>
      </c>
      <c r="L189" s="17" t="n">
        <v>307424.1946</v>
      </c>
    </row>
    <row r="190" customFormat="false" ht="12.75" hidden="false" customHeight="false" outlineLevel="0" collapsed="false">
      <c r="H190" s="18"/>
      <c r="I190" s="18"/>
      <c r="J190" s="18"/>
      <c r="K190" s="19" t="n">
        <v>37469</v>
      </c>
      <c r="L190" s="17" t="n">
        <v>299806.6616</v>
      </c>
    </row>
    <row r="191" customFormat="false" ht="12.75" hidden="false" customHeight="false" outlineLevel="0" collapsed="false">
      <c r="H191" s="18"/>
      <c r="I191" s="18"/>
      <c r="J191" s="18"/>
      <c r="K191" s="19" t="n">
        <v>37500</v>
      </c>
      <c r="L191" s="17" t="n">
        <v>289140.1673</v>
      </c>
    </row>
    <row r="192" customFormat="false" ht="12.75" hidden="false" customHeight="false" outlineLevel="0" collapsed="false">
      <c r="H192" s="18"/>
      <c r="I192" s="18"/>
      <c r="J192" s="18"/>
      <c r="K192" s="19" t="n">
        <v>37530</v>
      </c>
      <c r="L192" s="17" t="n">
        <v>294675.9397</v>
      </c>
    </row>
    <row r="193" customFormat="false" ht="12.75" hidden="false" customHeight="false" outlineLevel="0" collapsed="false">
      <c r="H193" s="18"/>
      <c r="I193" s="18"/>
      <c r="J193" s="8" t="s">
        <v>20</v>
      </c>
      <c r="K193" s="9"/>
      <c r="L193" s="15" t="n">
        <v>2817382.6047</v>
      </c>
    </row>
    <row r="194" customFormat="false" ht="12.75" hidden="false" customHeight="false" outlineLevel="0" collapsed="false">
      <c r="H194" s="18"/>
      <c r="I194" s="8" t="s">
        <v>69</v>
      </c>
      <c r="J194" s="9"/>
      <c r="K194" s="9"/>
      <c r="L194" s="15" t="n">
        <v>2984532.9033</v>
      </c>
    </row>
    <row r="195" customFormat="false" ht="12.75" hidden="false" customHeight="false" outlineLevel="0" collapsed="false">
      <c r="H195" s="18"/>
      <c r="I195" s="8" t="s">
        <v>70</v>
      </c>
      <c r="J195" s="8" t="s">
        <v>34</v>
      </c>
      <c r="K195" s="14" t="n">
        <v>37288</v>
      </c>
      <c r="L195" s="15" t="n">
        <v>30429.1395</v>
      </c>
    </row>
    <row r="196" customFormat="false" ht="12.75" hidden="false" customHeight="false" outlineLevel="0" collapsed="false">
      <c r="H196" s="18"/>
      <c r="I196" s="18"/>
      <c r="J196" s="18"/>
      <c r="K196" s="19" t="n">
        <v>37316</v>
      </c>
      <c r="L196" s="17" t="n">
        <v>33643.8678</v>
      </c>
    </row>
    <row r="197" customFormat="false" ht="12.75" hidden="false" customHeight="false" outlineLevel="0" collapsed="false">
      <c r="H197" s="18"/>
      <c r="I197" s="18"/>
      <c r="J197" s="18"/>
      <c r="K197" s="19" t="n">
        <v>37347</v>
      </c>
      <c r="L197" s="17" t="n">
        <v>39982.2684</v>
      </c>
    </row>
    <row r="198" customFormat="false" ht="12.75" hidden="false" customHeight="false" outlineLevel="0" collapsed="false">
      <c r="H198" s="18"/>
      <c r="I198" s="18"/>
      <c r="J198" s="18"/>
      <c r="K198" s="19" t="n">
        <v>37377</v>
      </c>
      <c r="L198" s="17" t="n">
        <v>41252.9244</v>
      </c>
    </row>
    <row r="199" customFormat="false" ht="12.75" hidden="false" customHeight="false" outlineLevel="0" collapsed="false">
      <c r="H199" s="18"/>
      <c r="I199" s="18"/>
      <c r="J199" s="18"/>
      <c r="K199" s="19" t="n">
        <v>37408</v>
      </c>
      <c r="L199" s="17" t="n">
        <v>39857.3143</v>
      </c>
    </row>
    <row r="200" customFormat="false" ht="12.75" hidden="false" customHeight="false" outlineLevel="0" collapsed="false">
      <c r="H200" s="18"/>
      <c r="I200" s="18"/>
      <c r="J200" s="18"/>
      <c r="K200" s="19" t="n">
        <v>37438</v>
      </c>
      <c r="L200" s="17" t="n">
        <v>41117.986</v>
      </c>
    </row>
    <row r="201" customFormat="false" ht="12.75" hidden="false" customHeight="false" outlineLevel="0" collapsed="false">
      <c r="H201" s="18"/>
      <c r="I201" s="18"/>
      <c r="J201" s="18"/>
      <c r="K201" s="19" t="n">
        <v>37469</v>
      </c>
      <c r="L201" s="17" t="n">
        <v>41043.1331</v>
      </c>
    </row>
    <row r="202" customFormat="false" ht="12.75" hidden="false" customHeight="false" outlineLevel="0" collapsed="false">
      <c r="H202" s="18"/>
      <c r="I202" s="18"/>
      <c r="J202" s="18"/>
      <c r="K202" s="19" t="n">
        <v>37500</v>
      </c>
      <c r="L202" s="17" t="n">
        <v>39643.7697</v>
      </c>
    </row>
    <row r="203" customFormat="false" ht="12.75" hidden="false" customHeight="false" outlineLevel="0" collapsed="false">
      <c r="H203" s="18"/>
      <c r="I203" s="18"/>
      <c r="J203" s="18"/>
      <c r="K203" s="19" t="n">
        <v>37530</v>
      </c>
      <c r="L203" s="17" t="n">
        <v>40884.7582</v>
      </c>
    </row>
    <row r="204" customFormat="false" ht="12.75" hidden="false" customHeight="false" outlineLevel="0" collapsed="false">
      <c r="H204" s="18"/>
      <c r="I204" s="18"/>
      <c r="J204" s="8" t="s">
        <v>35</v>
      </c>
      <c r="K204" s="9"/>
      <c r="L204" s="15" t="n">
        <v>347855.1614</v>
      </c>
    </row>
    <row r="205" customFormat="false" ht="12.75" hidden="false" customHeight="false" outlineLevel="0" collapsed="false">
      <c r="H205" s="18"/>
      <c r="I205" s="18"/>
      <c r="J205" s="8" t="s">
        <v>19</v>
      </c>
      <c r="K205" s="14" t="n">
        <v>37288</v>
      </c>
      <c r="L205" s="15" t="n">
        <v>611101.0635</v>
      </c>
    </row>
    <row r="206" customFormat="false" ht="12.75" hidden="false" customHeight="false" outlineLevel="0" collapsed="false">
      <c r="H206" s="18"/>
      <c r="I206" s="18"/>
      <c r="J206" s="18"/>
      <c r="K206" s="19" t="n">
        <v>37316</v>
      </c>
      <c r="L206" s="17" t="n">
        <v>675661.6751</v>
      </c>
    </row>
    <row r="207" customFormat="false" ht="12.75" hidden="false" customHeight="false" outlineLevel="0" collapsed="false">
      <c r="H207" s="18"/>
      <c r="I207" s="18"/>
      <c r="J207" s="18"/>
      <c r="K207" s="19" t="n">
        <v>37347</v>
      </c>
      <c r="L207" s="17" t="n">
        <v>640015.227</v>
      </c>
    </row>
    <row r="208" customFormat="false" ht="12.75" hidden="false" customHeight="false" outlineLevel="0" collapsed="false">
      <c r="H208" s="18"/>
      <c r="I208" s="18"/>
      <c r="J208" s="18"/>
      <c r="K208" s="19" t="n">
        <v>37377</v>
      </c>
      <c r="L208" s="17" t="n">
        <v>637839.6088</v>
      </c>
    </row>
    <row r="209" customFormat="false" ht="12.75" hidden="false" customHeight="false" outlineLevel="0" collapsed="false">
      <c r="H209" s="18"/>
      <c r="I209" s="18"/>
      <c r="J209" s="18"/>
      <c r="K209" s="19" t="n">
        <v>37408</v>
      </c>
      <c r="L209" s="17" t="n">
        <v>598381.2118</v>
      </c>
    </row>
    <row r="210" customFormat="false" ht="12.75" hidden="false" customHeight="false" outlineLevel="0" collapsed="false">
      <c r="H210" s="18"/>
      <c r="I210" s="18"/>
      <c r="J210" s="18"/>
      <c r="K210" s="19" t="n">
        <v>37438</v>
      </c>
      <c r="L210" s="17" t="n">
        <v>596402.9376</v>
      </c>
    </row>
    <row r="211" customFormat="false" ht="12.75" hidden="false" customHeight="false" outlineLevel="0" collapsed="false">
      <c r="H211" s="18"/>
      <c r="I211" s="18"/>
      <c r="J211" s="18"/>
      <c r="K211" s="19" t="n">
        <v>37469</v>
      </c>
      <c r="L211" s="17" t="n">
        <v>581201.4505</v>
      </c>
    </row>
    <row r="212" customFormat="false" ht="12.75" hidden="false" customHeight="false" outlineLevel="0" collapsed="false">
      <c r="H212" s="18"/>
      <c r="I212" s="18"/>
      <c r="J212" s="18"/>
      <c r="K212" s="19" t="n">
        <v>37500</v>
      </c>
      <c r="L212" s="17" t="n">
        <v>560496.2136</v>
      </c>
    </row>
    <row r="213" customFormat="false" ht="12.75" hidden="false" customHeight="false" outlineLevel="0" collapsed="false">
      <c r="H213" s="18"/>
      <c r="I213" s="18"/>
      <c r="J213" s="18"/>
      <c r="K213" s="19" t="n">
        <v>37530</v>
      </c>
      <c r="L213" s="17" t="n">
        <v>571011.0532</v>
      </c>
    </row>
    <row r="214" customFormat="false" ht="12.75" hidden="false" customHeight="false" outlineLevel="0" collapsed="false">
      <c r="H214" s="18"/>
      <c r="I214" s="18"/>
      <c r="J214" s="8" t="s">
        <v>20</v>
      </c>
      <c r="K214" s="9"/>
      <c r="L214" s="15" t="n">
        <v>5472110.4411</v>
      </c>
    </row>
    <row r="215" customFormat="false" ht="12.75" hidden="false" customHeight="false" outlineLevel="0" collapsed="false">
      <c r="H215" s="18"/>
      <c r="I215" s="8" t="s">
        <v>71</v>
      </c>
      <c r="J215" s="9"/>
      <c r="K215" s="9"/>
      <c r="L215" s="15" t="n">
        <v>5819965.6025</v>
      </c>
    </row>
    <row r="216" customFormat="false" ht="12.75" hidden="false" customHeight="false" outlineLevel="0" collapsed="false">
      <c r="H216" s="18"/>
      <c r="I216" s="8" t="s">
        <v>72</v>
      </c>
      <c r="J216" s="8" t="s">
        <v>19</v>
      </c>
      <c r="K216" s="14" t="n">
        <v>37288</v>
      </c>
      <c r="L216" s="15" t="n">
        <v>152775.2659</v>
      </c>
    </row>
    <row r="217" customFormat="false" ht="12.75" hidden="false" customHeight="false" outlineLevel="0" collapsed="false">
      <c r="H217" s="18"/>
      <c r="I217" s="18"/>
      <c r="J217" s="18"/>
      <c r="K217" s="19" t="n">
        <v>37316</v>
      </c>
      <c r="L217" s="17" t="n">
        <v>168915.4188</v>
      </c>
    </row>
    <row r="218" customFormat="false" ht="12.75" hidden="false" customHeight="false" outlineLevel="0" collapsed="false">
      <c r="H218" s="18"/>
      <c r="I218" s="18"/>
      <c r="J218" s="18"/>
      <c r="K218" s="19" t="n">
        <v>37347</v>
      </c>
      <c r="L218" s="17" t="n">
        <v>160003.8067</v>
      </c>
    </row>
    <row r="219" customFormat="false" ht="12.75" hidden="false" customHeight="false" outlineLevel="0" collapsed="false">
      <c r="H219" s="18"/>
      <c r="I219" s="18"/>
      <c r="J219" s="18"/>
      <c r="K219" s="19" t="n">
        <v>37377</v>
      </c>
      <c r="L219" s="17" t="n">
        <v>159459.9022</v>
      </c>
    </row>
    <row r="220" customFormat="false" ht="12.75" hidden="false" customHeight="false" outlineLevel="0" collapsed="false">
      <c r="H220" s="18"/>
      <c r="I220" s="18"/>
      <c r="J220" s="18"/>
      <c r="K220" s="19" t="n">
        <v>37408</v>
      </c>
      <c r="L220" s="17" t="n">
        <v>149595.3029</v>
      </c>
    </row>
    <row r="221" customFormat="false" ht="12.75" hidden="false" customHeight="false" outlineLevel="0" collapsed="false">
      <c r="H221" s="18"/>
      <c r="I221" s="18"/>
      <c r="J221" s="18"/>
      <c r="K221" s="19" t="n">
        <v>37438</v>
      </c>
      <c r="L221" s="17" t="n">
        <v>149100.7344</v>
      </c>
    </row>
    <row r="222" customFormat="false" ht="12.75" hidden="false" customHeight="false" outlineLevel="0" collapsed="false">
      <c r="H222" s="18"/>
      <c r="I222" s="18"/>
      <c r="J222" s="18"/>
      <c r="K222" s="19" t="n">
        <v>37469</v>
      </c>
      <c r="L222" s="17" t="n">
        <v>145300.3626</v>
      </c>
    </row>
    <row r="223" customFormat="false" ht="12.75" hidden="false" customHeight="false" outlineLevel="0" collapsed="false">
      <c r="H223" s="18"/>
      <c r="I223" s="18"/>
      <c r="J223" s="18"/>
      <c r="K223" s="19" t="n">
        <v>37500</v>
      </c>
      <c r="L223" s="17" t="n">
        <v>140124.0534</v>
      </c>
    </row>
    <row r="224" customFormat="false" ht="12.75" hidden="false" customHeight="false" outlineLevel="0" collapsed="false">
      <c r="H224" s="18"/>
      <c r="I224" s="18"/>
      <c r="J224" s="18"/>
      <c r="K224" s="19" t="n">
        <v>37530</v>
      </c>
      <c r="L224" s="17" t="n">
        <v>142752.7633</v>
      </c>
    </row>
    <row r="225" customFormat="false" ht="12.75" hidden="false" customHeight="false" outlineLevel="0" collapsed="false">
      <c r="H225" s="18"/>
      <c r="I225" s="18"/>
      <c r="J225" s="8" t="s">
        <v>20</v>
      </c>
      <c r="K225" s="9"/>
      <c r="L225" s="15" t="n">
        <v>1368027.6102</v>
      </c>
    </row>
    <row r="226" customFormat="false" ht="12.75" hidden="false" customHeight="false" outlineLevel="0" collapsed="false">
      <c r="H226" s="18"/>
      <c r="I226" s="8" t="s">
        <v>73</v>
      </c>
      <c r="J226" s="9"/>
      <c r="K226" s="9"/>
      <c r="L226" s="15" t="n">
        <v>1368027.6102</v>
      </c>
    </row>
    <row r="227" customFormat="false" ht="12.75" hidden="false" customHeight="false" outlineLevel="0" collapsed="false">
      <c r="H227" s="18"/>
      <c r="I227" s="8" t="s">
        <v>74</v>
      </c>
      <c r="J227" s="8" t="s">
        <v>19</v>
      </c>
      <c r="K227" s="14" t="n">
        <v>37288</v>
      </c>
      <c r="L227" s="15" t="n">
        <v>683851.1901</v>
      </c>
    </row>
    <row r="228" customFormat="false" ht="12.75" hidden="false" customHeight="false" outlineLevel="0" collapsed="false">
      <c r="H228" s="18"/>
      <c r="I228" s="18"/>
      <c r="J228" s="18"/>
      <c r="K228" s="19" t="n">
        <v>37316</v>
      </c>
      <c r="L228" s="17" t="n">
        <v>756097.5889</v>
      </c>
    </row>
    <row r="229" customFormat="false" ht="12.75" hidden="false" customHeight="false" outlineLevel="0" collapsed="false">
      <c r="H229" s="18"/>
      <c r="I229" s="18"/>
      <c r="J229" s="8" t="s">
        <v>20</v>
      </c>
      <c r="K229" s="9"/>
      <c r="L229" s="15" t="n">
        <v>1439948.779</v>
      </c>
    </row>
    <row r="230" customFormat="false" ht="12.75" hidden="false" customHeight="false" outlineLevel="0" collapsed="false">
      <c r="H230" s="18"/>
      <c r="I230" s="8" t="s">
        <v>75</v>
      </c>
      <c r="J230" s="9"/>
      <c r="K230" s="9"/>
      <c r="L230" s="15" t="n">
        <v>1439948.779</v>
      </c>
    </row>
    <row r="231" customFormat="false" ht="12.75" hidden="false" customHeight="false" outlineLevel="0" collapsed="false">
      <c r="H231" s="18"/>
      <c r="I231" s="8" t="s">
        <v>76</v>
      </c>
      <c r="J231" s="8" t="s">
        <v>34</v>
      </c>
      <c r="K231" s="14" t="n">
        <v>37288</v>
      </c>
      <c r="L231" s="15" t="n">
        <v>14515.0493</v>
      </c>
    </row>
    <row r="232" customFormat="false" ht="12.75" hidden="false" customHeight="false" outlineLevel="0" collapsed="false">
      <c r="H232" s="18"/>
      <c r="I232" s="18"/>
      <c r="J232" s="18"/>
      <c r="K232" s="19" t="n">
        <v>37316</v>
      </c>
      <c r="L232" s="17" t="n">
        <v>16048.5116</v>
      </c>
    </row>
    <row r="233" customFormat="false" ht="12.75" hidden="false" customHeight="false" outlineLevel="0" collapsed="false">
      <c r="H233" s="18"/>
      <c r="I233" s="18"/>
      <c r="J233" s="8" t="s">
        <v>35</v>
      </c>
      <c r="K233" s="9"/>
      <c r="L233" s="15" t="n">
        <v>30563.5609</v>
      </c>
    </row>
    <row r="234" customFormat="false" ht="12.75" hidden="false" customHeight="false" outlineLevel="0" collapsed="false">
      <c r="H234" s="18"/>
      <c r="I234" s="18"/>
      <c r="J234" s="8" t="s">
        <v>19</v>
      </c>
      <c r="K234" s="14" t="n">
        <v>37288</v>
      </c>
      <c r="L234" s="15" t="n">
        <v>341925.5951</v>
      </c>
    </row>
    <row r="235" customFormat="false" ht="12.75" hidden="false" customHeight="false" outlineLevel="0" collapsed="false">
      <c r="H235" s="18"/>
      <c r="I235" s="18"/>
      <c r="J235" s="18"/>
      <c r="K235" s="19" t="n">
        <v>37316</v>
      </c>
      <c r="L235" s="17" t="n">
        <v>378048.7944</v>
      </c>
    </row>
    <row r="236" customFormat="false" ht="12.75" hidden="false" customHeight="false" outlineLevel="0" collapsed="false">
      <c r="H236" s="18"/>
      <c r="I236" s="18"/>
      <c r="J236" s="8" t="s">
        <v>20</v>
      </c>
      <c r="K236" s="9"/>
      <c r="L236" s="15" t="n">
        <v>719974.3895</v>
      </c>
    </row>
    <row r="237" customFormat="false" ht="12.75" hidden="false" customHeight="false" outlineLevel="0" collapsed="false">
      <c r="H237" s="18"/>
      <c r="I237" s="8" t="s">
        <v>77</v>
      </c>
      <c r="J237" s="9"/>
      <c r="K237" s="9"/>
      <c r="L237" s="15" t="n">
        <v>750537.9504</v>
      </c>
    </row>
    <row r="238" customFormat="false" ht="12.75" hidden="false" customHeight="false" outlineLevel="0" collapsed="false">
      <c r="H238" s="18"/>
      <c r="I238" s="8" t="s">
        <v>78</v>
      </c>
      <c r="J238" s="8" t="s">
        <v>34</v>
      </c>
      <c r="K238" s="14" t="n">
        <v>37347</v>
      </c>
      <c r="L238" s="15" t="n">
        <v>19243.8021</v>
      </c>
    </row>
    <row r="239" customFormat="false" ht="12.75" hidden="false" customHeight="false" outlineLevel="0" collapsed="false">
      <c r="H239" s="18"/>
      <c r="I239" s="18"/>
      <c r="J239" s="18"/>
      <c r="K239" s="19" t="n">
        <v>37377</v>
      </c>
      <c r="L239" s="17" t="n">
        <v>19855.3795</v>
      </c>
    </row>
    <row r="240" customFormat="false" ht="12.75" hidden="false" customHeight="false" outlineLevel="0" collapsed="false">
      <c r="H240" s="18"/>
      <c r="I240" s="18"/>
      <c r="J240" s="18"/>
      <c r="K240" s="19" t="n">
        <v>37408</v>
      </c>
      <c r="L240" s="17" t="n">
        <v>19183.6606</v>
      </c>
    </row>
    <row r="241" customFormat="false" ht="12.75" hidden="false" customHeight="false" outlineLevel="0" collapsed="false">
      <c r="H241" s="18"/>
      <c r="I241" s="18"/>
      <c r="J241" s="18"/>
      <c r="K241" s="19" t="n">
        <v>37438</v>
      </c>
      <c r="L241" s="17" t="n">
        <v>19790.4325</v>
      </c>
    </row>
    <row r="242" customFormat="false" ht="12.75" hidden="false" customHeight="false" outlineLevel="0" collapsed="false">
      <c r="H242" s="18"/>
      <c r="I242" s="18"/>
      <c r="J242" s="18"/>
      <c r="K242" s="19" t="n">
        <v>37469</v>
      </c>
      <c r="L242" s="17" t="n">
        <v>19754.4052</v>
      </c>
    </row>
    <row r="243" customFormat="false" ht="12.75" hidden="false" customHeight="false" outlineLevel="0" collapsed="false">
      <c r="H243" s="18"/>
      <c r="I243" s="18"/>
      <c r="J243" s="18"/>
      <c r="K243" s="19" t="n">
        <v>37500</v>
      </c>
      <c r="L243" s="17" t="n">
        <v>19080.8798</v>
      </c>
    </row>
    <row r="244" customFormat="false" ht="12.75" hidden="false" customHeight="false" outlineLevel="0" collapsed="false">
      <c r="H244" s="18"/>
      <c r="I244" s="18"/>
      <c r="J244" s="18"/>
      <c r="K244" s="19" t="n">
        <v>37530</v>
      </c>
      <c r="L244" s="17" t="n">
        <v>19678.178</v>
      </c>
    </row>
    <row r="245" customFormat="false" ht="12.75" hidden="false" customHeight="false" outlineLevel="0" collapsed="false">
      <c r="H245" s="18"/>
      <c r="I245" s="18"/>
      <c r="J245" s="8" t="s">
        <v>35</v>
      </c>
      <c r="K245" s="9"/>
      <c r="L245" s="15" t="n">
        <v>136586.7377</v>
      </c>
    </row>
    <row r="246" customFormat="false" ht="12.75" hidden="false" customHeight="false" outlineLevel="0" collapsed="false">
      <c r="H246" s="18"/>
      <c r="I246" s="8" t="s">
        <v>79</v>
      </c>
      <c r="J246" s="9"/>
      <c r="K246" s="9"/>
      <c r="L246" s="15" t="n">
        <v>136586.7377</v>
      </c>
    </row>
    <row r="247" customFormat="false" ht="12.75" hidden="false" customHeight="false" outlineLevel="0" collapsed="false">
      <c r="H247" s="18"/>
      <c r="I247" s="8" t="s">
        <v>80</v>
      </c>
      <c r="J247" s="8" t="s">
        <v>34</v>
      </c>
      <c r="K247" s="14" t="n">
        <v>37288</v>
      </c>
      <c r="L247" s="15" t="n">
        <v>29030.0986</v>
      </c>
    </row>
    <row r="248" customFormat="false" ht="12.75" hidden="false" customHeight="false" outlineLevel="0" collapsed="false">
      <c r="H248" s="18"/>
      <c r="I248" s="18"/>
      <c r="J248" s="18"/>
      <c r="K248" s="19" t="n">
        <v>37316</v>
      </c>
      <c r="L248" s="17" t="n">
        <v>32097.0233</v>
      </c>
    </row>
    <row r="249" customFormat="false" ht="12.75" hidden="false" customHeight="false" outlineLevel="0" collapsed="false">
      <c r="H249" s="18"/>
      <c r="I249" s="18"/>
      <c r="J249" s="8" t="s">
        <v>35</v>
      </c>
      <c r="K249" s="9"/>
      <c r="L249" s="15" t="n">
        <v>61127.1219</v>
      </c>
    </row>
    <row r="250" customFormat="false" ht="12.75" hidden="false" customHeight="false" outlineLevel="0" collapsed="false">
      <c r="H250" s="18"/>
      <c r="I250" s="18"/>
      <c r="J250" s="8" t="s">
        <v>19</v>
      </c>
      <c r="K250" s="14" t="n">
        <v>37288</v>
      </c>
      <c r="L250" s="15" t="n">
        <v>601307.7772</v>
      </c>
    </row>
    <row r="251" customFormat="false" ht="12.75" hidden="false" customHeight="false" outlineLevel="0" collapsed="false">
      <c r="H251" s="18"/>
      <c r="I251" s="18"/>
      <c r="J251" s="18"/>
      <c r="K251" s="19" t="n">
        <v>37316</v>
      </c>
      <c r="L251" s="17" t="n">
        <v>664833.7637</v>
      </c>
    </row>
    <row r="252" customFormat="false" ht="12.75" hidden="false" customHeight="false" outlineLevel="0" collapsed="false">
      <c r="H252" s="18"/>
      <c r="I252" s="18"/>
      <c r="J252" s="8" t="s">
        <v>20</v>
      </c>
      <c r="K252" s="9"/>
      <c r="L252" s="15" t="n">
        <v>1266141.5409</v>
      </c>
    </row>
    <row r="253" customFormat="false" ht="12.75" hidden="false" customHeight="false" outlineLevel="0" collapsed="false">
      <c r="H253" s="18"/>
      <c r="I253" s="8" t="s">
        <v>81</v>
      </c>
      <c r="J253" s="9"/>
      <c r="K253" s="9"/>
      <c r="L253" s="15" t="n">
        <v>1327268.6628</v>
      </c>
    </row>
    <row r="254" customFormat="false" ht="12.75" hidden="false" customHeight="false" outlineLevel="0" collapsed="false">
      <c r="H254" s="18"/>
      <c r="I254" s="8" t="s">
        <v>82</v>
      </c>
      <c r="J254" s="8" t="s">
        <v>34</v>
      </c>
      <c r="K254" s="14" t="n">
        <v>37288</v>
      </c>
      <c r="L254" s="15" t="n">
        <v>7257.5246</v>
      </c>
    </row>
    <row r="255" customFormat="false" ht="12.75" hidden="false" customHeight="false" outlineLevel="0" collapsed="false">
      <c r="H255" s="18"/>
      <c r="I255" s="18"/>
      <c r="J255" s="18"/>
      <c r="K255" s="19" t="n">
        <v>37316</v>
      </c>
      <c r="L255" s="17" t="n">
        <v>8024.2558</v>
      </c>
    </row>
    <row r="256" customFormat="false" ht="12.75" hidden="false" customHeight="false" outlineLevel="0" collapsed="false">
      <c r="H256" s="18"/>
      <c r="I256" s="18"/>
      <c r="J256" s="8" t="s">
        <v>35</v>
      </c>
      <c r="K256" s="9"/>
      <c r="L256" s="15" t="n">
        <v>15281.7804</v>
      </c>
    </row>
    <row r="257" customFormat="false" ht="12.75" hidden="false" customHeight="false" outlineLevel="0" collapsed="false">
      <c r="H257" s="18"/>
      <c r="I257" s="18"/>
      <c r="J257" s="8" t="s">
        <v>19</v>
      </c>
      <c r="K257" s="14" t="n">
        <v>37288</v>
      </c>
      <c r="L257" s="15" t="n">
        <v>150326.9443</v>
      </c>
    </row>
    <row r="258" customFormat="false" ht="12.75" hidden="false" customHeight="false" outlineLevel="0" collapsed="false">
      <c r="H258" s="18"/>
      <c r="I258" s="18"/>
      <c r="J258" s="18"/>
      <c r="K258" s="19" t="n">
        <v>37316</v>
      </c>
      <c r="L258" s="17" t="n">
        <v>166208.4409</v>
      </c>
    </row>
    <row r="259" customFormat="false" ht="12.75" hidden="false" customHeight="false" outlineLevel="0" collapsed="false">
      <c r="H259" s="18"/>
      <c r="I259" s="18"/>
      <c r="J259" s="8" t="s">
        <v>20</v>
      </c>
      <c r="K259" s="9"/>
      <c r="L259" s="15" t="n">
        <v>316535.3852</v>
      </c>
    </row>
    <row r="260" customFormat="false" ht="12.75" hidden="false" customHeight="false" outlineLevel="0" collapsed="false">
      <c r="H260" s="18"/>
      <c r="I260" s="8" t="s">
        <v>83</v>
      </c>
      <c r="J260" s="9"/>
      <c r="K260" s="9"/>
      <c r="L260" s="15" t="n">
        <v>331817.1656</v>
      </c>
    </row>
    <row r="261" customFormat="false" ht="12.75" hidden="false" customHeight="false" outlineLevel="0" collapsed="false">
      <c r="H261" s="18"/>
      <c r="I261" s="8" t="s">
        <v>84</v>
      </c>
      <c r="J261" s="8" t="s">
        <v>19</v>
      </c>
      <c r="K261" s="14" t="n">
        <v>37288</v>
      </c>
      <c r="L261" s="15" t="n">
        <v>584519.2865</v>
      </c>
    </row>
    <row r="262" customFormat="false" ht="12.75" hidden="false" customHeight="false" outlineLevel="0" collapsed="false">
      <c r="H262" s="18"/>
      <c r="I262" s="18"/>
      <c r="J262" s="18"/>
      <c r="K262" s="19" t="n">
        <v>37316</v>
      </c>
      <c r="L262" s="17" t="n">
        <v>646271.6298</v>
      </c>
    </row>
    <row r="263" customFormat="false" ht="12.75" hidden="false" customHeight="false" outlineLevel="0" collapsed="false">
      <c r="H263" s="18"/>
      <c r="I263" s="18"/>
      <c r="J263" s="8" t="s">
        <v>20</v>
      </c>
      <c r="K263" s="9"/>
      <c r="L263" s="15" t="n">
        <v>1230790.9163</v>
      </c>
    </row>
    <row r="264" customFormat="false" ht="12.75" hidden="false" customHeight="false" outlineLevel="0" collapsed="false">
      <c r="H264" s="18"/>
      <c r="I264" s="8" t="s">
        <v>85</v>
      </c>
      <c r="J264" s="9"/>
      <c r="K264" s="9"/>
      <c r="L264" s="15" t="n">
        <v>1230790.9163</v>
      </c>
    </row>
    <row r="265" customFormat="false" ht="12.75" hidden="false" customHeight="false" outlineLevel="0" collapsed="false">
      <c r="H265" s="18"/>
      <c r="I265" s="8" t="s">
        <v>86</v>
      </c>
      <c r="J265" s="8" t="s">
        <v>19</v>
      </c>
      <c r="K265" s="14" t="n">
        <v>37288</v>
      </c>
      <c r="L265" s="15" t="n">
        <v>73064.9108</v>
      </c>
    </row>
    <row r="266" customFormat="false" ht="12.75" hidden="false" customHeight="false" outlineLevel="0" collapsed="false">
      <c r="H266" s="18"/>
      <c r="I266" s="18"/>
      <c r="J266" s="18"/>
      <c r="K266" s="19" t="n">
        <v>37316</v>
      </c>
      <c r="L266" s="17" t="n">
        <v>80783.9537</v>
      </c>
    </row>
    <row r="267" customFormat="false" ht="12.75" hidden="false" customHeight="false" outlineLevel="0" collapsed="false">
      <c r="H267" s="18"/>
      <c r="I267" s="18"/>
      <c r="J267" s="8" t="s">
        <v>20</v>
      </c>
      <c r="K267" s="9"/>
      <c r="L267" s="15" t="n">
        <v>153848.8645</v>
      </c>
    </row>
    <row r="268" customFormat="false" ht="12.75" hidden="false" customHeight="false" outlineLevel="0" collapsed="false">
      <c r="H268" s="18"/>
      <c r="I268" s="8" t="s">
        <v>87</v>
      </c>
      <c r="J268" s="9"/>
      <c r="K268" s="9"/>
      <c r="L268" s="15" t="n">
        <v>153848.8645</v>
      </c>
    </row>
    <row r="269" customFormat="false" ht="12.75" hidden="false" customHeight="false" outlineLevel="0" collapsed="false">
      <c r="H269" s="18"/>
      <c r="I269" s="8" t="s">
        <v>88</v>
      </c>
      <c r="J269" s="8" t="s">
        <v>19</v>
      </c>
      <c r="K269" s="14" t="n">
        <v>37288</v>
      </c>
      <c r="L269" s="15" t="n">
        <v>689447.3537</v>
      </c>
    </row>
    <row r="270" customFormat="false" ht="12.75" hidden="false" customHeight="false" outlineLevel="0" collapsed="false">
      <c r="H270" s="18"/>
      <c r="I270" s="18"/>
      <c r="J270" s="18"/>
      <c r="K270" s="19" t="n">
        <v>37316</v>
      </c>
      <c r="L270" s="17" t="n">
        <v>762284.9668</v>
      </c>
    </row>
    <row r="271" customFormat="false" ht="12.75" hidden="false" customHeight="false" outlineLevel="0" collapsed="false">
      <c r="H271" s="18"/>
      <c r="I271" s="18"/>
      <c r="J271" s="8" t="s">
        <v>20</v>
      </c>
      <c r="K271" s="9"/>
      <c r="L271" s="15" t="n">
        <v>1451732.3205</v>
      </c>
    </row>
    <row r="272" customFormat="false" ht="12.75" hidden="false" customHeight="false" outlineLevel="0" collapsed="false">
      <c r="H272" s="18"/>
      <c r="I272" s="8" t="s">
        <v>89</v>
      </c>
      <c r="J272" s="9"/>
      <c r="K272" s="9"/>
      <c r="L272" s="15" t="n">
        <v>1451732.3205</v>
      </c>
    </row>
    <row r="273" customFormat="false" ht="12.75" hidden="false" customHeight="false" outlineLevel="0" collapsed="false">
      <c r="H273" s="18"/>
      <c r="I273" s="8" t="s">
        <v>90</v>
      </c>
      <c r="J273" s="8" t="s">
        <v>19</v>
      </c>
      <c r="K273" s="14" t="n">
        <v>37288</v>
      </c>
      <c r="L273" s="15" t="n">
        <v>172361.8384</v>
      </c>
    </row>
    <row r="274" customFormat="false" ht="12.75" hidden="false" customHeight="false" outlineLevel="0" collapsed="false">
      <c r="H274" s="18"/>
      <c r="I274" s="18"/>
      <c r="J274" s="18"/>
      <c r="K274" s="19" t="n">
        <v>37316</v>
      </c>
      <c r="L274" s="17" t="n">
        <v>190571.2417</v>
      </c>
    </row>
    <row r="275" customFormat="false" ht="12.75" hidden="false" customHeight="false" outlineLevel="0" collapsed="false">
      <c r="H275" s="18"/>
      <c r="I275" s="18"/>
      <c r="J275" s="8" t="s">
        <v>20</v>
      </c>
      <c r="K275" s="9"/>
      <c r="L275" s="15" t="n">
        <v>362933.0801</v>
      </c>
    </row>
    <row r="276" customFormat="false" ht="12.75" hidden="false" customHeight="false" outlineLevel="0" collapsed="false">
      <c r="H276" s="18"/>
      <c r="I276" s="8" t="s">
        <v>91</v>
      </c>
      <c r="J276" s="9"/>
      <c r="K276" s="9"/>
      <c r="L276" s="15" t="n">
        <v>362933.0801</v>
      </c>
    </row>
    <row r="277" customFormat="false" ht="12.75" hidden="false" customHeight="false" outlineLevel="0" collapsed="false">
      <c r="H277" s="18"/>
      <c r="I277" s="8" t="s">
        <v>92</v>
      </c>
      <c r="J277" s="8" t="s">
        <v>34</v>
      </c>
      <c r="K277" s="14" t="n">
        <v>37288</v>
      </c>
      <c r="L277" s="15" t="n">
        <v>7257.5246</v>
      </c>
    </row>
    <row r="278" customFormat="false" ht="12.75" hidden="false" customHeight="false" outlineLevel="0" collapsed="false">
      <c r="H278" s="18"/>
      <c r="I278" s="18"/>
      <c r="J278" s="18"/>
      <c r="K278" s="19" t="n">
        <v>37316</v>
      </c>
      <c r="L278" s="17" t="n">
        <v>8024.2558</v>
      </c>
    </row>
    <row r="279" customFormat="false" ht="12.75" hidden="false" customHeight="false" outlineLevel="0" collapsed="false">
      <c r="H279" s="18"/>
      <c r="I279" s="18"/>
      <c r="J279" s="8" t="s">
        <v>35</v>
      </c>
      <c r="K279" s="9"/>
      <c r="L279" s="15" t="n">
        <v>15281.7804</v>
      </c>
    </row>
    <row r="280" customFormat="false" ht="12.75" hidden="false" customHeight="false" outlineLevel="0" collapsed="false">
      <c r="H280" s="18"/>
      <c r="I280" s="18"/>
      <c r="J280" s="8" t="s">
        <v>19</v>
      </c>
      <c r="K280" s="14" t="n">
        <v>37288</v>
      </c>
      <c r="L280" s="15" t="n">
        <v>146479.5818</v>
      </c>
    </row>
    <row r="281" customFormat="false" ht="12.75" hidden="false" customHeight="false" outlineLevel="0" collapsed="false">
      <c r="H281" s="18"/>
      <c r="I281" s="18"/>
      <c r="J281" s="18"/>
      <c r="K281" s="19" t="n">
        <v>37316</v>
      </c>
      <c r="L281" s="17" t="n">
        <v>161954.6186</v>
      </c>
    </row>
    <row r="282" customFormat="false" ht="12.75" hidden="false" customHeight="false" outlineLevel="0" collapsed="false">
      <c r="H282" s="18"/>
      <c r="I282" s="18"/>
      <c r="J282" s="8" t="s">
        <v>20</v>
      </c>
      <c r="K282" s="9"/>
      <c r="L282" s="15" t="n">
        <v>308434.2004</v>
      </c>
    </row>
    <row r="283" customFormat="false" ht="12.75" hidden="false" customHeight="false" outlineLevel="0" collapsed="false">
      <c r="H283" s="18"/>
      <c r="I283" s="8" t="s">
        <v>93</v>
      </c>
      <c r="J283" s="9"/>
      <c r="K283" s="9"/>
      <c r="L283" s="15" t="n">
        <v>323715.9808</v>
      </c>
    </row>
    <row r="284" customFormat="false" ht="12.75" hidden="false" customHeight="false" outlineLevel="0" collapsed="false">
      <c r="H284" s="18"/>
      <c r="I284" s="8" t="s">
        <v>94</v>
      </c>
      <c r="J284" s="8" t="s">
        <v>19</v>
      </c>
      <c r="K284" s="14" t="n">
        <v>37288</v>
      </c>
      <c r="L284" s="15" t="n">
        <v>288762.041</v>
      </c>
    </row>
    <row r="285" customFormat="false" ht="12.75" hidden="false" customHeight="false" outlineLevel="0" collapsed="false">
      <c r="H285" s="18"/>
      <c r="I285" s="18"/>
      <c r="J285" s="18"/>
      <c r="K285" s="19" t="n">
        <v>37316</v>
      </c>
      <c r="L285" s="17" t="n">
        <v>319268.7036</v>
      </c>
    </row>
    <row r="286" customFormat="false" ht="12.75" hidden="false" customHeight="false" outlineLevel="0" collapsed="false">
      <c r="H286" s="18"/>
      <c r="I286" s="18"/>
      <c r="J286" s="8" t="s">
        <v>20</v>
      </c>
      <c r="K286" s="9"/>
      <c r="L286" s="15" t="n">
        <v>608030.7446</v>
      </c>
    </row>
    <row r="287" customFormat="false" ht="12.75" hidden="false" customHeight="false" outlineLevel="0" collapsed="false">
      <c r="H287" s="18"/>
      <c r="I287" s="8" t="s">
        <v>95</v>
      </c>
      <c r="J287" s="9"/>
      <c r="K287" s="9"/>
      <c r="L287" s="15" t="n">
        <v>608030.7446</v>
      </c>
    </row>
    <row r="288" customFormat="false" ht="12.75" hidden="false" customHeight="false" outlineLevel="0" collapsed="false">
      <c r="H288" s="18"/>
      <c r="I288" s="8" t="s">
        <v>96</v>
      </c>
      <c r="J288" s="8" t="s">
        <v>19</v>
      </c>
      <c r="K288" s="14" t="n">
        <v>37288</v>
      </c>
      <c r="L288" s="15" t="n">
        <v>55751.7797</v>
      </c>
    </row>
    <row r="289" customFormat="false" ht="12.75" hidden="false" customHeight="false" outlineLevel="0" collapsed="false">
      <c r="H289" s="18"/>
      <c r="I289" s="18"/>
      <c r="J289" s="18"/>
      <c r="K289" s="19" t="n">
        <v>37316</v>
      </c>
      <c r="L289" s="17" t="n">
        <v>61641.7531</v>
      </c>
    </row>
    <row r="290" customFormat="false" ht="12.75" hidden="false" customHeight="false" outlineLevel="0" collapsed="false">
      <c r="H290" s="18"/>
      <c r="I290" s="18"/>
      <c r="J290" s="18"/>
      <c r="K290" s="19" t="n">
        <v>37347</v>
      </c>
      <c r="L290" s="17" t="n">
        <v>202676.4708</v>
      </c>
    </row>
    <row r="291" customFormat="false" ht="12.75" hidden="false" customHeight="false" outlineLevel="0" collapsed="false">
      <c r="H291" s="18"/>
      <c r="I291" s="18"/>
      <c r="J291" s="8" t="s">
        <v>20</v>
      </c>
      <c r="K291" s="9"/>
      <c r="L291" s="15" t="n">
        <v>320070.0036</v>
      </c>
    </row>
    <row r="292" customFormat="false" ht="12.75" hidden="false" customHeight="false" outlineLevel="0" collapsed="false">
      <c r="H292" s="18"/>
      <c r="I292" s="8" t="s">
        <v>97</v>
      </c>
      <c r="J292" s="9"/>
      <c r="K292" s="9"/>
      <c r="L292" s="15" t="n">
        <v>320070.0036</v>
      </c>
    </row>
    <row r="293" customFormat="false" ht="12.75" hidden="false" customHeight="false" outlineLevel="0" collapsed="false">
      <c r="H293" s="18"/>
      <c r="I293" s="8" t="s">
        <v>98</v>
      </c>
      <c r="J293" s="8" t="s">
        <v>19</v>
      </c>
      <c r="K293" s="14" t="n">
        <v>37288</v>
      </c>
      <c r="L293" s="15" t="n">
        <v>52254.1775</v>
      </c>
    </row>
    <row r="294" customFormat="false" ht="12.75" hidden="false" customHeight="false" outlineLevel="0" collapsed="false">
      <c r="H294" s="18"/>
      <c r="I294" s="18"/>
      <c r="J294" s="18"/>
      <c r="K294" s="19" t="n">
        <v>37316</v>
      </c>
      <c r="L294" s="17" t="n">
        <v>57774.6419</v>
      </c>
    </row>
    <row r="295" customFormat="false" ht="12.75" hidden="false" customHeight="false" outlineLevel="0" collapsed="false">
      <c r="H295" s="18"/>
      <c r="I295" s="18"/>
      <c r="J295" s="18"/>
      <c r="K295" s="19" t="n">
        <v>37347</v>
      </c>
      <c r="L295" s="17" t="n">
        <v>182498.5035</v>
      </c>
    </row>
    <row r="296" customFormat="false" ht="12.75" hidden="false" customHeight="false" outlineLevel="0" collapsed="false">
      <c r="H296" s="18"/>
      <c r="I296" s="18"/>
      <c r="J296" s="8" t="s">
        <v>20</v>
      </c>
      <c r="K296" s="9"/>
      <c r="L296" s="15" t="n">
        <v>292527.3229</v>
      </c>
    </row>
    <row r="297" customFormat="false" ht="12.75" hidden="false" customHeight="false" outlineLevel="0" collapsed="false">
      <c r="H297" s="18"/>
      <c r="I297" s="8" t="s">
        <v>99</v>
      </c>
      <c r="J297" s="9"/>
      <c r="K297" s="9"/>
      <c r="L297" s="15" t="n">
        <v>292527.3229</v>
      </c>
    </row>
    <row r="298" customFormat="false" ht="12.75" hidden="false" customHeight="false" outlineLevel="0" collapsed="false">
      <c r="H298" s="18"/>
      <c r="I298" s="8" t="s">
        <v>100</v>
      </c>
      <c r="J298" s="8" t="s">
        <v>19</v>
      </c>
      <c r="K298" s="14" t="n">
        <v>37288</v>
      </c>
      <c r="L298" s="15" t="n">
        <v>207617.669</v>
      </c>
    </row>
    <row r="299" customFormat="false" ht="12.75" hidden="false" customHeight="false" outlineLevel="0" collapsed="false">
      <c r="H299" s="18"/>
      <c r="I299" s="18"/>
      <c r="J299" s="18"/>
      <c r="K299" s="19" t="n">
        <v>37316</v>
      </c>
      <c r="L299" s="17" t="n">
        <v>229551.723</v>
      </c>
    </row>
    <row r="300" customFormat="false" ht="12.75" hidden="false" customHeight="false" outlineLevel="0" collapsed="false">
      <c r="H300" s="18"/>
      <c r="I300" s="18"/>
      <c r="J300" s="18"/>
      <c r="K300" s="19" t="n">
        <v>37347</v>
      </c>
      <c r="L300" s="17" t="n">
        <v>364997.0071</v>
      </c>
    </row>
    <row r="301" customFormat="false" ht="12.75" hidden="false" customHeight="false" outlineLevel="0" collapsed="false">
      <c r="H301" s="18"/>
      <c r="I301" s="18"/>
      <c r="J301" s="8" t="s">
        <v>20</v>
      </c>
      <c r="K301" s="9"/>
      <c r="L301" s="15" t="n">
        <v>802166.3991</v>
      </c>
    </row>
    <row r="302" customFormat="false" ht="12.75" hidden="false" customHeight="false" outlineLevel="0" collapsed="false">
      <c r="H302" s="18"/>
      <c r="I302" s="8" t="s">
        <v>101</v>
      </c>
      <c r="J302" s="9"/>
      <c r="K302" s="9"/>
      <c r="L302" s="15" t="n">
        <v>802166.3991</v>
      </c>
    </row>
    <row r="303" customFormat="false" ht="12.75" hidden="false" customHeight="false" outlineLevel="0" collapsed="false">
      <c r="H303" s="18"/>
      <c r="I303" s="8" t="s">
        <v>102</v>
      </c>
      <c r="J303" s="8" t="s">
        <v>34</v>
      </c>
      <c r="K303" s="14" t="n">
        <v>37288</v>
      </c>
      <c r="L303" s="15" t="n">
        <v>14515.0493</v>
      </c>
    </row>
    <row r="304" customFormat="false" ht="12.75" hidden="false" customHeight="false" outlineLevel="0" collapsed="false">
      <c r="H304" s="18"/>
      <c r="I304" s="18"/>
      <c r="J304" s="18"/>
      <c r="K304" s="19" t="n">
        <v>37316</v>
      </c>
      <c r="L304" s="17" t="n">
        <v>16048.5116</v>
      </c>
    </row>
    <row r="305" customFormat="false" ht="12.75" hidden="false" customHeight="false" outlineLevel="0" collapsed="false">
      <c r="H305" s="18"/>
      <c r="I305" s="18"/>
      <c r="J305" s="8" t="s">
        <v>35</v>
      </c>
      <c r="K305" s="9"/>
      <c r="L305" s="15" t="n">
        <v>30563.5609</v>
      </c>
    </row>
    <row r="306" customFormat="false" ht="12.75" hidden="false" customHeight="false" outlineLevel="0" collapsed="false">
      <c r="H306" s="18"/>
      <c r="I306" s="8" t="s">
        <v>103</v>
      </c>
      <c r="J306" s="9"/>
      <c r="K306" s="9"/>
      <c r="L306" s="15" t="n">
        <v>30563.5609</v>
      </c>
    </row>
    <row r="307" customFormat="false" ht="12.75" hidden="false" customHeight="false" outlineLevel="0" collapsed="false">
      <c r="H307" s="18"/>
      <c r="I307" s="8" t="s">
        <v>104</v>
      </c>
      <c r="J307" s="8" t="s">
        <v>19</v>
      </c>
      <c r="K307" s="14" t="n">
        <v>37288</v>
      </c>
      <c r="L307" s="15" t="n">
        <v>221608.078</v>
      </c>
    </row>
    <row r="308" customFormat="false" ht="12.75" hidden="false" customHeight="false" outlineLevel="0" collapsed="false">
      <c r="H308" s="18"/>
      <c r="I308" s="18"/>
      <c r="J308" s="18"/>
      <c r="K308" s="19" t="n">
        <v>37316</v>
      </c>
      <c r="L308" s="17" t="n">
        <v>245020.1679</v>
      </c>
    </row>
    <row r="309" customFormat="false" ht="12.75" hidden="false" customHeight="false" outlineLevel="0" collapsed="false">
      <c r="H309" s="18"/>
      <c r="I309" s="18"/>
      <c r="J309" s="18"/>
      <c r="K309" s="19" t="n">
        <v>37347</v>
      </c>
      <c r="L309" s="17" t="n">
        <v>405352.9415</v>
      </c>
    </row>
    <row r="310" customFormat="false" ht="12.75" hidden="false" customHeight="false" outlineLevel="0" collapsed="false">
      <c r="H310" s="18"/>
      <c r="I310" s="18"/>
      <c r="J310" s="8" t="s">
        <v>20</v>
      </c>
      <c r="K310" s="9"/>
      <c r="L310" s="15" t="n">
        <v>871981.1874</v>
      </c>
    </row>
    <row r="311" customFormat="false" ht="12.75" hidden="false" customHeight="false" outlineLevel="0" collapsed="false">
      <c r="H311" s="18"/>
      <c r="I311" s="8" t="s">
        <v>105</v>
      </c>
      <c r="J311" s="9"/>
      <c r="K311" s="9"/>
      <c r="L311" s="15" t="n">
        <v>871981.1874</v>
      </c>
    </row>
    <row r="312" customFormat="false" ht="12.75" hidden="false" customHeight="false" outlineLevel="0" collapsed="false">
      <c r="H312" s="18"/>
      <c r="I312" s="8" t="s">
        <v>106</v>
      </c>
      <c r="J312" s="8" t="s">
        <v>19</v>
      </c>
      <c r="K312" s="14" t="n">
        <v>37288</v>
      </c>
      <c r="L312" s="15" t="n">
        <v>196425.3418</v>
      </c>
    </row>
    <row r="313" customFormat="false" ht="12.75" hidden="false" customHeight="false" outlineLevel="0" collapsed="false">
      <c r="H313" s="18"/>
      <c r="I313" s="18"/>
      <c r="J313" s="18"/>
      <c r="K313" s="19" t="n">
        <v>37316</v>
      </c>
      <c r="L313" s="17" t="n">
        <v>217176.967</v>
      </c>
    </row>
    <row r="314" customFormat="false" ht="12.75" hidden="false" customHeight="false" outlineLevel="0" collapsed="false">
      <c r="H314" s="18"/>
      <c r="I314" s="18"/>
      <c r="J314" s="8" t="s">
        <v>20</v>
      </c>
      <c r="K314" s="9"/>
      <c r="L314" s="15" t="n">
        <v>413602.3088</v>
      </c>
    </row>
    <row r="315" customFormat="false" ht="12.75" hidden="false" customHeight="false" outlineLevel="0" collapsed="false">
      <c r="H315" s="18"/>
      <c r="I315" s="8" t="s">
        <v>107</v>
      </c>
      <c r="J315" s="9"/>
      <c r="K315" s="9"/>
      <c r="L315" s="15" t="n">
        <v>413602.3088</v>
      </c>
    </row>
    <row r="316" customFormat="false" ht="12.75" hidden="false" customHeight="false" outlineLevel="0" collapsed="false">
      <c r="H316" s="18"/>
      <c r="I316" s="8" t="s">
        <v>108</v>
      </c>
      <c r="J316" s="8" t="s">
        <v>19</v>
      </c>
      <c r="K316" s="14" t="n">
        <v>37347</v>
      </c>
      <c r="L316" s="15" t="n">
        <v>388911.6349</v>
      </c>
    </row>
    <row r="317" customFormat="false" ht="12.75" hidden="false" customHeight="false" outlineLevel="0" collapsed="false">
      <c r="H317" s="18"/>
      <c r="I317" s="18"/>
      <c r="J317" s="18"/>
      <c r="K317" s="19" t="n">
        <v>37377</v>
      </c>
      <c r="L317" s="17" t="n">
        <v>378755.8219</v>
      </c>
    </row>
    <row r="318" customFormat="false" ht="12.75" hidden="false" customHeight="false" outlineLevel="0" collapsed="false">
      <c r="H318" s="18"/>
      <c r="I318" s="18"/>
      <c r="J318" s="18"/>
      <c r="K318" s="19" t="n">
        <v>37408</v>
      </c>
      <c r="L318" s="17" t="n">
        <v>348062.3782</v>
      </c>
    </row>
    <row r="319" customFormat="false" ht="12.75" hidden="false" customHeight="false" outlineLevel="0" collapsed="false">
      <c r="H319" s="18"/>
      <c r="I319" s="18"/>
      <c r="J319" s="18"/>
      <c r="K319" s="19" t="n">
        <v>37438</v>
      </c>
      <c r="L319" s="17" t="n">
        <v>338166.6141</v>
      </c>
    </row>
    <row r="320" customFormat="false" ht="12.75" hidden="false" customHeight="false" outlineLevel="0" collapsed="false">
      <c r="H320" s="18"/>
      <c r="I320" s="18"/>
      <c r="J320" s="18"/>
      <c r="K320" s="19" t="n">
        <v>37469</v>
      </c>
      <c r="L320" s="17" t="n">
        <v>323435.2317</v>
      </c>
    </row>
    <row r="321" customFormat="false" ht="12.75" hidden="false" customHeight="false" outlineLevel="0" collapsed="false">
      <c r="H321" s="18"/>
      <c r="I321" s="18"/>
      <c r="J321" s="18"/>
      <c r="K321" s="19" t="n">
        <v>37500</v>
      </c>
      <c r="L321" s="17" t="n">
        <v>311518.5196</v>
      </c>
    </row>
    <row r="322" customFormat="false" ht="12.75" hidden="false" customHeight="false" outlineLevel="0" collapsed="false">
      <c r="H322" s="18"/>
      <c r="I322" s="18"/>
      <c r="J322" s="18"/>
      <c r="K322" s="19" t="n">
        <v>37530</v>
      </c>
      <c r="L322" s="17" t="n">
        <v>314239.4875</v>
      </c>
    </row>
    <row r="323" customFormat="false" ht="12.75" hidden="false" customHeight="false" outlineLevel="0" collapsed="false">
      <c r="H323" s="18"/>
      <c r="I323" s="18"/>
      <c r="J323" s="8" t="s">
        <v>20</v>
      </c>
      <c r="K323" s="9"/>
      <c r="L323" s="15" t="n">
        <v>2403089.6879</v>
      </c>
    </row>
    <row r="324" customFormat="false" ht="12.75" hidden="false" customHeight="false" outlineLevel="0" collapsed="false">
      <c r="H324" s="18"/>
      <c r="I324" s="8" t="s">
        <v>109</v>
      </c>
      <c r="J324" s="9"/>
      <c r="K324" s="9"/>
      <c r="L324" s="15" t="n">
        <v>2403089.6879</v>
      </c>
    </row>
    <row r="325" customFormat="false" ht="12.75" hidden="false" customHeight="false" outlineLevel="0" collapsed="false">
      <c r="H325" s="18"/>
      <c r="I325" s="8" t="s">
        <v>110</v>
      </c>
      <c r="J325" s="8" t="s">
        <v>19</v>
      </c>
      <c r="K325" s="14" t="n">
        <v>37347</v>
      </c>
      <c r="L325" s="15" t="n">
        <v>194455.8174</v>
      </c>
    </row>
    <row r="326" customFormat="false" ht="12.75" hidden="false" customHeight="false" outlineLevel="0" collapsed="false">
      <c r="H326" s="18"/>
      <c r="I326" s="18"/>
      <c r="J326" s="18"/>
      <c r="K326" s="19" t="n">
        <v>37377</v>
      </c>
      <c r="L326" s="17" t="n">
        <v>189377.9109</v>
      </c>
    </row>
    <row r="327" customFormat="false" ht="12.75" hidden="false" customHeight="false" outlineLevel="0" collapsed="false">
      <c r="H327" s="18"/>
      <c r="I327" s="18"/>
      <c r="J327" s="18"/>
      <c r="K327" s="19" t="n">
        <v>37408</v>
      </c>
      <c r="L327" s="17" t="n">
        <v>174031.1891</v>
      </c>
    </row>
    <row r="328" customFormat="false" ht="12.75" hidden="false" customHeight="false" outlineLevel="0" collapsed="false">
      <c r="H328" s="18"/>
      <c r="I328" s="18"/>
      <c r="J328" s="18"/>
      <c r="K328" s="19" t="n">
        <v>37438</v>
      </c>
      <c r="L328" s="17" t="n">
        <v>169083.307</v>
      </c>
    </row>
    <row r="329" customFormat="false" ht="12.75" hidden="false" customHeight="false" outlineLevel="0" collapsed="false">
      <c r="H329" s="18"/>
      <c r="I329" s="18"/>
      <c r="J329" s="18"/>
      <c r="K329" s="19" t="n">
        <v>37469</v>
      </c>
      <c r="L329" s="17" t="n">
        <v>161717.6158</v>
      </c>
    </row>
    <row r="330" customFormat="false" ht="12.75" hidden="false" customHeight="false" outlineLevel="0" collapsed="false">
      <c r="H330" s="18"/>
      <c r="I330" s="18"/>
      <c r="J330" s="18"/>
      <c r="K330" s="19" t="n">
        <v>37500</v>
      </c>
      <c r="L330" s="17" t="n">
        <v>155759.2598</v>
      </c>
    </row>
    <row r="331" customFormat="false" ht="12.75" hidden="false" customHeight="false" outlineLevel="0" collapsed="false">
      <c r="H331" s="18"/>
      <c r="I331" s="18"/>
      <c r="J331" s="18"/>
      <c r="K331" s="19" t="n">
        <v>37530</v>
      </c>
      <c r="L331" s="17" t="n">
        <v>157119.7438</v>
      </c>
    </row>
    <row r="332" customFormat="false" ht="12.75" hidden="false" customHeight="false" outlineLevel="0" collapsed="false">
      <c r="H332" s="18"/>
      <c r="I332" s="18"/>
      <c r="J332" s="8" t="s">
        <v>20</v>
      </c>
      <c r="K332" s="9"/>
      <c r="L332" s="15" t="n">
        <v>1201544.8438</v>
      </c>
    </row>
    <row r="333" customFormat="false" ht="12.75" hidden="false" customHeight="false" outlineLevel="0" collapsed="false">
      <c r="H333" s="18"/>
      <c r="I333" s="8" t="s">
        <v>111</v>
      </c>
      <c r="J333" s="9"/>
      <c r="K333" s="9"/>
      <c r="L333" s="15" t="n">
        <v>1201544.8438</v>
      </c>
    </row>
    <row r="334" customFormat="false" ht="12.75" hidden="false" customHeight="false" outlineLevel="0" collapsed="false">
      <c r="H334" s="18"/>
      <c r="I334" s="8" t="s">
        <v>112</v>
      </c>
      <c r="J334" s="8" t="s">
        <v>34</v>
      </c>
      <c r="K334" s="14" t="n">
        <v>37288</v>
      </c>
      <c r="L334" s="15" t="n">
        <v>28330.5782</v>
      </c>
    </row>
    <row r="335" customFormat="false" ht="12.75" hidden="false" customHeight="false" outlineLevel="0" collapsed="false">
      <c r="H335" s="18"/>
      <c r="I335" s="18"/>
      <c r="J335" s="18"/>
      <c r="K335" s="19" t="n">
        <v>37316</v>
      </c>
      <c r="L335" s="17" t="n">
        <v>31323.601</v>
      </c>
    </row>
    <row r="336" customFormat="false" ht="12.75" hidden="false" customHeight="false" outlineLevel="0" collapsed="false">
      <c r="H336" s="18"/>
      <c r="I336" s="18"/>
      <c r="J336" s="8" t="s">
        <v>35</v>
      </c>
      <c r="K336" s="9"/>
      <c r="L336" s="15" t="n">
        <v>59654.1792</v>
      </c>
    </row>
    <row r="337" customFormat="false" ht="12.75" hidden="false" customHeight="false" outlineLevel="0" collapsed="false">
      <c r="H337" s="18"/>
      <c r="I337" s="8" t="s">
        <v>113</v>
      </c>
      <c r="J337" s="9"/>
      <c r="K337" s="9"/>
      <c r="L337" s="15" t="n">
        <v>59654.1792</v>
      </c>
    </row>
    <row r="338" customFormat="false" ht="12.75" hidden="false" customHeight="false" outlineLevel="0" collapsed="false">
      <c r="H338" s="18"/>
      <c r="I338" s="8" t="s">
        <v>114</v>
      </c>
      <c r="J338" s="8" t="s">
        <v>34</v>
      </c>
      <c r="K338" s="14" t="n">
        <v>37288</v>
      </c>
      <c r="L338" s="15" t="n">
        <v>70826.4454</v>
      </c>
    </row>
    <row r="339" customFormat="false" ht="12.75" hidden="false" customHeight="false" outlineLevel="0" collapsed="false">
      <c r="H339" s="18"/>
      <c r="I339" s="18"/>
      <c r="J339" s="18"/>
      <c r="K339" s="19" t="n">
        <v>37316</v>
      </c>
      <c r="L339" s="17" t="n">
        <v>78309.0025</v>
      </c>
    </row>
    <row r="340" customFormat="false" ht="12.75" hidden="false" customHeight="false" outlineLevel="0" collapsed="false">
      <c r="H340" s="18"/>
      <c r="I340" s="18"/>
      <c r="J340" s="8" t="s">
        <v>35</v>
      </c>
      <c r="K340" s="9"/>
      <c r="L340" s="15" t="n">
        <v>149135.4479</v>
      </c>
    </row>
    <row r="341" customFormat="false" ht="12.75" hidden="false" customHeight="false" outlineLevel="0" collapsed="false">
      <c r="H341" s="18"/>
      <c r="I341" s="8" t="s">
        <v>115</v>
      </c>
      <c r="J341" s="9"/>
      <c r="K341" s="9"/>
      <c r="L341" s="15" t="n">
        <v>149135.4479</v>
      </c>
    </row>
    <row r="342" customFormat="false" ht="12.75" hidden="false" customHeight="false" outlineLevel="0" collapsed="false">
      <c r="H342" s="18"/>
      <c r="I342" s="8" t="s">
        <v>116</v>
      </c>
      <c r="J342" s="8" t="s">
        <v>19</v>
      </c>
      <c r="K342" s="14" t="n">
        <v>37288</v>
      </c>
      <c r="L342" s="15" t="n">
        <v>123675.2152</v>
      </c>
    </row>
    <row r="343" customFormat="false" ht="12.75" hidden="false" customHeight="false" outlineLevel="0" collapsed="false">
      <c r="H343" s="18"/>
      <c r="I343" s="18"/>
      <c r="J343" s="18"/>
      <c r="K343" s="19" t="n">
        <v>37316</v>
      </c>
      <c r="L343" s="17" t="n">
        <v>136741.0533</v>
      </c>
    </row>
    <row r="344" customFormat="false" ht="12.75" hidden="false" customHeight="false" outlineLevel="0" collapsed="false">
      <c r="H344" s="18"/>
      <c r="I344" s="18"/>
      <c r="J344" s="18"/>
      <c r="K344" s="19" t="n">
        <v>37347</v>
      </c>
      <c r="L344" s="17" t="n">
        <v>266349.1673</v>
      </c>
    </row>
    <row r="345" customFormat="false" ht="12.75" hidden="false" customHeight="false" outlineLevel="0" collapsed="false">
      <c r="H345" s="18"/>
      <c r="I345" s="18"/>
      <c r="J345" s="18"/>
      <c r="K345" s="19" t="n">
        <v>37377</v>
      </c>
      <c r="L345" s="17" t="n">
        <v>252298.2592</v>
      </c>
    </row>
    <row r="346" customFormat="false" ht="12.75" hidden="false" customHeight="false" outlineLevel="0" collapsed="false">
      <c r="H346" s="18"/>
      <c r="I346" s="18"/>
      <c r="J346" s="18"/>
      <c r="K346" s="19" t="n">
        <v>37408</v>
      </c>
      <c r="L346" s="17" t="n">
        <v>225882.9475</v>
      </c>
    </row>
    <row r="347" customFormat="false" ht="12.75" hidden="false" customHeight="false" outlineLevel="0" collapsed="false">
      <c r="H347" s="18"/>
      <c r="I347" s="18"/>
      <c r="J347" s="18"/>
      <c r="K347" s="19" t="n">
        <v>37438</v>
      </c>
      <c r="L347" s="17" t="n">
        <v>212122.6943</v>
      </c>
    </row>
    <row r="348" customFormat="false" ht="12.75" hidden="false" customHeight="false" outlineLevel="0" collapsed="false">
      <c r="H348" s="18"/>
      <c r="I348" s="18"/>
      <c r="J348" s="18"/>
      <c r="K348" s="19" t="n">
        <v>37469</v>
      </c>
      <c r="L348" s="17" t="n">
        <v>197620.7677</v>
      </c>
    </row>
    <row r="349" customFormat="false" ht="12.75" hidden="false" customHeight="false" outlineLevel="0" collapsed="false">
      <c r="H349" s="18"/>
      <c r="I349" s="18"/>
      <c r="J349" s="18"/>
      <c r="K349" s="19" t="n">
        <v>37500</v>
      </c>
      <c r="L349" s="17" t="n">
        <v>189993.6927</v>
      </c>
    </row>
    <row r="350" customFormat="false" ht="12.75" hidden="false" customHeight="false" outlineLevel="0" collapsed="false">
      <c r="H350" s="18"/>
      <c r="I350" s="18"/>
      <c r="J350" s="18"/>
      <c r="K350" s="19" t="n">
        <v>37530</v>
      </c>
      <c r="L350" s="17" t="n">
        <v>188910.509</v>
      </c>
    </row>
    <row r="351" customFormat="false" ht="12.75" hidden="false" customHeight="false" outlineLevel="0" collapsed="false">
      <c r="H351" s="18"/>
      <c r="I351" s="18"/>
      <c r="J351" s="8" t="s">
        <v>20</v>
      </c>
      <c r="K351" s="9"/>
      <c r="L351" s="15" t="n">
        <v>1793594.3062</v>
      </c>
    </row>
    <row r="352" customFormat="false" ht="12.75" hidden="false" customHeight="false" outlineLevel="0" collapsed="false">
      <c r="H352" s="18"/>
      <c r="I352" s="8" t="s">
        <v>117</v>
      </c>
      <c r="J352" s="9"/>
      <c r="K352" s="9"/>
      <c r="L352" s="15" t="n">
        <v>1793594.3062</v>
      </c>
    </row>
    <row r="353" customFormat="false" ht="12.75" hidden="false" customHeight="false" outlineLevel="0" collapsed="false">
      <c r="H353" s="18"/>
      <c r="I353" s="8" t="s">
        <v>118</v>
      </c>
      <c r="J353" s="8" t="s">
        <v>19</v>
      </c>
      <c r="K353" s="14" t="n">
        <v>37347</v>
      </c>
      <c r="L353" s="15" t="n">
        <v>133174.5837</v>
      </c>
    </row>
    <row r="354" customFormat="false" ht="12.75" hidden="false" customHeight="false" outlineLevel="0" collapsed="false">
      <c r="H354" s="18"/>
      <c r="I354" s="18"/>
      <c r="J354" s="18"/>
      <c r="K354" s="19" t="n">
        <v>37377</v>
      </c>
      <c r="L354" s="17" t="n">
        <v>126149.1296</v>
      </c>
    </row>
    <row r="355" customFormat="false" ht="12.75" hidden="false" customHeight="false" outlineLevel="0" collapsed="false">
      <c r="H355" s="18"/>
      <c r="I355" s="18"/>
      <c r="J355" s="18"/>
      <c r="K355" s="19" t="n">
        <v>37408</v>
      </c>
      <c r="L355" s="17" t="n">
        <v>112941.4737</v>
      </c>
    </row>
    <row r="356" customFormat="false" ht="12.75" hidden="false" customHeight="false" outlineLevel="0" collapsed="false">
      <c r="H356" s="18"/>
      <c r="I356" s="18"/>
      <c r="J356" s="18"/>
      <c r="K356" s="19" t="n">
        <v>37438</v>
      </c>
      <c r="L356" s="17" t="n">
        <v>106061.3471</v>
      </c>
    </row>
    <row r="357" customFormat="false" ht="12.75" hidden="false" customHeight="false" outlineLevel="0" collapsed="false">
      <c r="H357" s="18"/>
      <c r="I357" s="18"/>
      <c r="J357" s="18"/>
      <c r="K357" s="19" t="n">
        <v>37469</v>
      </c>
      <c r="L357" s="17" t="n">
        <v>98810.3839</v>
      </c>
    </row>
    <row r="358" customFormat="false" ht="12.75" hidden="false" customHeight="false" outlineLevel="0" collapsed="false">
      <c r="H358" s="18"/>
      <c r="I358" s="18"/>
      <c r="J358" s="18"/>
      <c r="K358" s="19" t="n">
        <v>37500</v>
      </c>
      <c r="L358" s="17" t="n">
        <v>94996.8464</v>
      </c>
    </row>
    <row r="359" customFormat="false" ht="12.75" hidden="false" customHeight="false" outlineLevel="0" collapsed="false">
      <c r="H359" s="18"/>
      <c r="I359" s="18"/>
      <c r="J359" s="18"/>
      <c r="K359" s="19" t="n">
        <v>37530</v>
      </c>
      <c r="L359" s="17" t="n">
        <v>94455.2545</v>
      </c>
    </row>
    <row r="360" customFormat="false" ht="12.75" hidden="false" customHeight="false" outlineLevel="0" collapsed="false">
      <c r="H360" s="18"/>
      <c r="I360" s="18"/>
      <c r="J360" s="8" t="s">
        <v>20</v>
      </c>
      <c r="K360" s="9"/>
      <c r="L360" s="15" t="n">
        <v>766589.0189</v>
      </c>
    </row>
    <row r="361" customFormat="false" ht="12.75" hidden="false" customHeight="false" outlineLevel="0" collapsed="false">
      <c r="H361" s="18"/>
      <c r="I361" s="8" t="s">
        <v>119</v>
      </c>
      <c r="J361" s="9"/>
      <c r="K361" s="9"/>
      <c r="L361" s="15" t="n">
        <v>766589.0189</v>
      </c>
    </row>
    <row r="362" customFormat="false" ht="12.75" hidden="false" customHeight="false" outlineLevel="0" collapsed="false">
      <c r="H362" s="18"/>
      <c r="I362" s="8" t="s">
        <v>120</v>
      </c>
      <c r="J362" s="8" t="s">
        <v>19</v>
      </c>
      <c r="K362" s="14" t="n">
        <v>37288</v>
      </c>
      <c r="L362" s="15" t="n">
        <v>106886.7245</v>
      </c>
    </row>
    <row r="363" customFormat="false" ht="12.75" hidden="false" customHeight="false" outlineLevel="0" collapsed="false">
      <c r="H363" s="18"/>
      <c r="I363" s="18"/>
      <c r="J363" s="18"/>
      <c r="K363" s="19" t="n">
        <v>37316</v>
      </c>
      <c r="L363" s="17" t="n">
        <v>118178.9194</v>
      </c>
    </row>
    <row r="364" customFormat="false" ht="12.75" hidden="false" customHeight="false" outlineLevel="0" collapsed="false">
      <c r="H364" s="18"/>
      <c r="I364" s="18"/>
      <c r="J364" s="18"/>
      <c r="K364" s="19" t="n">
        <v>37347</v>
      </c>
      <c r="L364" s="17" t="n">
        <v>234961.2183</v>
      </c>
    </row>
    <row r="365" customFormat="false" ht="12.75" hidden="false" customHeight="false" outlineLevel="0" collapsed="false">
      <c r="H365" s="18"/>
      <c r="I365" s="18"/>
      <c r="J365" s="18"/>
      <c r="K365" s="19" t="n">
        <v>37377</v>
      </c>
      <c r="L365" s="17" t="n">
        <v>219912.7858</v>
      </c>
    </row>
    <row r="366" customFormat="false" ht="12.75" hidden="false" customHeight="false" outlineLevel="0" collapsed="false">
      <c r="H366" s="18"/>
      <c r="I366" s="18"/>
      <c r="J366" s="18"/>
      <c r="K366" s="19" t="n">
        <v>37408</v>
      </c>
      <c r="L366" s="17" t="n">
        <v>194593.0933</v>
      </c>
    </row>
    <row r="367" customFormat="false" ht="12.75" hidden="false" customHeight="false" outlineLevel="0" collapsed="false">
      <c r="H367" s="18"/>
      <c r="I367" s="18"/>
      <c r="J367" s="18"/>
      <c r="K367" s="19" t="n">
        <v>37438</v>
      </c>
      <c r="L367" s="17" t="n">
        <v>179843.1539</v>
      </c>
    </row>
    <row r="368" customFormat="false" ht="12.75" hidden="false" customHeight="false" outlineLevel="0" collapsed="false">
      <c r="H368" s="18"/>
      <c r="I368" s="18"/>
      <c r="J368" s="18"/>
      <c r="K368" s="19" t="n">
        <v>37469</v>
      </c>
      <c r="L368" s="17" t="n">
        <v>165399.9904</v>
      </c>
    </row>
    <row r="369" customFormat="false" ht="12.75" hidden="false" customHeight="false" outlineLevel="0" collapsed="false">
      <c r="H369" s="18"/>
      <c r="I369" s="18"/>
      <c r="J369" s="18"/>
      <c r="K369" s="19" t="n">
        <v>37500</v>
      </c>
      <c r="L369" s="17" t="n">
        <v>158871.481</v>
      </c>
    </row>
    <row r="370" customFormat="false" ht="12.75" hidden="false" customHeight="false" outlineLevel="0" collapsed="false">
      <c r="H370" s="18"/>
      <c r="I370" s="18"/>
      <c r="J370" s="18"/>
      <c r="K370" s="19" t="n">
        <v>37530</v>
      </c>
      <c r="L370" s="17" t="n">
        <v>156814.0633</v>
      </c>
    </row>
    <row r="371" customFormat="false" ht="12.75" hidden="false" customHeight="false" outlineLevel="0" collapsed="false">
      <c r="H371" s="18"/>
      <c r="I371" s="18"/>
      <c r="J371" s="8" t="s">
        <v>20</v>
      </c>
      <c r="K371" s="9"/>
      <c r="L371" s="15" t="n">
        <v>1535461.4299</v>
      </c>
    </row>
    <row r="372" customFormat="false" ht="12.75" hidden="false" customHeight="false" outlineLevel="0" collapsed="false">
      <c r="H372" s="18"/>
      <c r="I372" s="8" t="s">
        <v>121</v>
      </c>
      <c r="J372" s="9"/>
      <c r="K372" s="9"/>
      <c r="L372" s="15" t="n">
        <v>1535461.4299</v>
      </c>
    </row>
    <row r="373" customFormat="false" ht="12.75" hidden="false" customHeight="false" outlineLevel="0" collapsed="false">
      <c r="H373" s="18"/>
      <c r="I373" s="8" t="s">
        <v>122</v>
      </c>
      <c r="J373" s="8" t="s">
        <v>19</v>
      </c>
      <c r="K373" s="14" t="n">
        <v>37347</v>
      </c>
      <c r="L373" s="15" t="n">
        <v>117480.6092</v>
      </c>
    </row>
    <row r="374" customFormat="false" ht="12.75" hidden="false" customHeight="false" outlineLevel="0" collapsed="false">
      <c r="H374" s="18"/>
      <c r="I374" s="18"/>
      <c r="J374" s="18"/>
      <c r="K374" s="19" t="n">
        <v>37377</v>
      </c>
      <c r="L374" s="17" t="n">
        <v>109956.3929</v>
      </c>
    </row>
    <row r="375" customFormat="false" ht="12.75" hidden="false" customHeight="false" outlineLevel="0" collapsed="false">
      <c r="H375" s="18"/>
      <c r="I375" s="18"/>
      <c r="J375" s="18"/>
      <c r="K375" s="19" t="n">
        <v>37408</v>
      </c>
      <c r="L375" s="17" t="n">
        <v>97296.5466</v>
      </c>
    </row>
    <row r="376" customFormat="false" ht="12.75" hidden="false" customHeight="false" outlineLevel="0" collapsed="false">
      <c r="H376" s="18"/>
      <c r="I376" s="18"/>
      <c r="J376" s="18"/>
      <c r="K376" s="19" t="n">
        <v>37438</v>
      </c>
      <c r="L376" s="17" t="n">
        <v>89921.5769</v>
      </c>
    </row>
    <row r="377" customFormat="false" ht="12.75" hidden="false" customHeight="false" outlineLevel="0" collapsed="false">
      <c r="H377" s="18"/>
      <c r="I377" s="18"/>
      <c r="J377" s="18"/>
      <c r="K377" s="19" t="n">
        <v>37469</v>
      </c>
      <c r="L377" s="17" t="n">
        <v>82699.9952</v>
      </c>
    </row>
    <row r="378" customFormat="false" ht="12.75" hidden="false" customHeight="false" outlineLevel="0" collapsed="false">
      <c r="H378" s="18"/>
      <c r="I378" s="18"/>
      <c r="J378" s="18"/>
      <c r="K378" s="19" t="n">
        <v>37500</v>
      </c>
      <c r="L378" s="17" t="n">
        <v>79435.7405</v>
      </c>
    </row>
    <row r="379" customFormat="false" ht="12.75" hidden="false" customHeight="false" outlineLevel="0" collapsed="false">
      <c r="H379" s="18"/>
      <c r="I379" s="18"/>
      <c r="J379" s="18"/>
      <c r="K379" s="19" t="n">
        <v>37530</v>
      </c>
      <c r="L379" s="17" t="n">
        <v>78407.0317</v>
      </c>
    </row>
    <row r="380" customFormat="false" ht="12.75" hidden="false" customHeight="false" outlineLevel="0" collapsed="false">
      <c r="H380" s="18"/>
      <c r="I380" s="18"/>
      <c r="J380" s="8" t="s">
        <v>20</v>
      </c>
      <c r="K380" s="9"/>
      <c r="L380" s="15" t="n">
        <v>655197.893</v>
      </c>
    </row>
    <row r="381" customFormat="false" ht="12.75" hidden="false" customHeight="false" outlineLevel="0" collapsed="false">
      <c r="H381" s="18"/>
      <c r="I381" s="8" t="s">
        <v>123</v>
      </c>
      <c r="J381" s="9"/>
      <c r="K381" s="9"/>
      <c r="L381" s="15" t="n">
        <v>655197.893</v>
      </c>
    </row>
    <row r="382" customFormat="false" ht="12.75" hidden="false" customHeight="false" outlineLevel="0" collapsed="false">
      <c r="H382" s="8" t="s">
        <v>124</v>
      </c>
      <c r="I382" s="9"/>
      <c r="J382" s="9"/>
      <c r="K382" s="9"/>
      <c r="L382" s="15" t="n">
        <v>41598589.224</v>
      </c>
    </row>
    <row r="383" customFormat="false" ht="12.75" hidden="false" customHeight="false" outlineLevel="0" collapsed="false">
      <c r="H383" s="8" t="n">
        <v>96023397</v>
      </c>
      <c r="I383" s="8" t="s">
        <v>125</v>
      </c>
      <c r="J383" s="8" t="s">
        <v>17</v>
      </c>
      <c r="K383" s="14" t="n">
        <v>37347</v>
      </c>
      <c r="L383" s="15" t="n">
        <v>13452.0338</v>
      </c>
    </row>
    <row r="384" customFormat="false" ht="12.75" hidden="false" customHeight="false" outlineLevel="0" collapsed="false">
      <c r="H384" s="18"/>
      <c r="I384" s="18"/>
      <c r="J384" s="18"/>
      <c r="K384" s="19" t="n">
        <v>37377</v>
      </c>
      <c r="L384" s="17" t="n">
        <v>15979.8914</v>
      </c>
    </row>
    <row r="385" customFormat="false" ht="12.75" hidden="false" customHeight="false" outlineLevel="0" collapsed="false">
      <c r="H385" s="18"/>
      <c r="I385" s="18"/>
      <c r="J385" s="18"/>
      <c r="K385" s="19" t="n">
        <v>37408</v>
      </c>
      <c r="L385" s="17" t="n">
        <v>15575.5744</v>
      </c>
    </row>
    <row r="386" customFormat="false" ht="12.75" hidden="false" customHeight="false" outlineLevel="0" collapsed="false">
      <c r="H386" s="18"/>
      <c r="I386" s="18"/>
      <c r="J386" s="18"/>
      <c r="K386" s="19" t="n">
        <v>37438</v>
      </c>
      <c r="L386" s="17" t="n">
        <v>18280.5133</v>
      </c>
    </row>
    <row r="387" customFormat="false" ht="12.75" hidden="false" customHeight="false" outlineLevel="0" collapsed="false">
      <c r="H387" s="18"/>
      <c r="I387" s="18"/>
      <c r="J387" s="18"/>
      <c r="K387" s="19" t="n">
        <v>37469</v>
      </c>
      <c r="L387" s="17" t="n">
        <v>20052.0104</v>
      </c>
    </row>
    <row r="388" customFormat="false" ht="12.75" hidden="false" customHeight="false" outlineLevel="0" collapsed="false">
      <c r="H388" s="18"/>
      <c r="I388" s="18"/>
      <c r="J388" s="18"/>
      <c r="K388" s="19" t="n">
        <v>37500</v>
      </c>
      <c r="L388" s="17" t="n">
        <v>19045.0815</v>
      </c>
    </row>
    <row r="389" customFormat="false" ht="12.75" hidden="false" customHeight="false" outlineLevel="0" collapsed="false">
      <c r="H389" s="18"/>
      <c r="I389" s="18"/>
      <c r="J389" s="18"/>
      <c r="K389" s="19" t="n">
        <v>37530</v>
      </c>
      <c r="L389" s="17" t="n">
        <v>21645.1839</v>
      </c>
    </row>
    <row r="390" customFormat="false" ht="12.75" hidden="false" customHeight="false" outlineLevel="0" collapsed="false">
      <c r="H390" s="18"/>
      <c r="I390" s="18"/>
      <c r="J390" s="18"/>
      <c r="K390" s="19" t="n">
        <v>37561</v>
      </c>
      <c r="L390" s="17" t="n">
        <v>24221.7275</v>
      </c>
    </row>
    <row r="391" customFormat="false" ht="12.75" hidden="false" customHeight="false" outlineLevel="0" collapsed="false">
      <c r="H391" s="18"/>
      <c r="I391" s="18"/>
      <c r="J391" s="18"/>
      <c r="K391" s="19" t="n">
        <v>37712</v>
      </c>
      <c r="L391" s="17" t="n">
        <v>13109.9834</v>
      </c>
    </row>
    <row r="392" customFormat="false" ht="12.75" hidden="false" customHeight="false" outlineLevel="0" collapsed="false">
      <c r="H392" s="18"/>
      <c r="I392" s="18"/>
      <c r="J392" s="18"/>
      <c r="K392" s="19" t="n">
        <v>37742</v>
      </c>
      <c r="L392" s="17" t="n">
        <v>15369.3071</v>
      </c>
    </row>
    <row r="393" customFormat="false" ht="12.75" hidden="false" customHeight="false" outlineLevel="0" collapsed="false">
      <c r="H393" s="18"/>
      <c r="I393" s="18"/>
      <c r="J393" s="18"/>
      <c r="K393" s="19" t="n">
        <v>37773</v>
      </c>
      <c r="L393" s="17" t="n">
        <v>14830.0453</v>
      </c>
    </row>
    <row r="394" customFormat="false" ht="12.75" hidden="false" customHeight="false" outlineLevel="0" collapsed="false">
      <c r="H394" s="18"/>
      <c r="I394" s="18"/>
      <c r="J394" s="18"/>
      <c r="K394" s="19" t="n">
        <v>37803</v>
      </c>
      <c r="L394" s="17" t="n">
        <v>17446.5022</v>
      </c>
    </row>
    <row r="395" customFormat="false" ht="12.75" hidden="false" customHeight="false" outlineLevel="0" collapsed="false">
      <c r="H395" s="18"/>
      <c r="I395" s="18"/>
      <c r="J395" s="18"/>
      <c r="K395" s="19" t="n">
        <v>37834</v>
      </c>
      <c r="L395" s="17" t="n">
        <v>19265.0677</v>
      </c>
    </row>
    <row r="396" customFormat="false" ht="12.75" hidden="false" customHeight="false" outlineLevel="0" collapsed="false">
      <c r="H396" s="18"/>
      <c r="I396" s="18"/>
      <c r="J396" s="18"/>
      <c r="K396" s="19" t="n">
        <v>37865</v>
      </c>
      <c r="L396" s="17" t="n">
        <v>18161.5648</v>
      </c>
    </row>
    <row r="397" customFormat="false" ht="12.75" hidden="false" customHeight="false" outlineLevel="0" collapsed="false">
      <c r="H397" s="18"/>
      <c r="I397" s="18"/>
      <c r="J397" s="18"/>
      <c r="K397" s="19" t="n">
        <v>37895</v>
      </c>
      <c r="L397" s="17" t="n">
        <v>20947.8695</v>
      </c>
    </row>
    <row r="398" customFormat="false" ht="12.75" hidden="false" customHeight="false" outlineLevel="0" collapsed="false">
      <c r="H398" s="18"/>
      <c r="I398" s="18"/>
      <c r="J398" s="18"/>
      <c r="K398" s="19" t="n">
        <v>37926</v>
      </c>
      <c r="L398" s="17" t="n">
        <v>25916.5421</v>
      </c>
    </row>
    <row r="399" customFormat="false" ht="12.75" hidden="false" customHeight="false" outlineLevel="0" collapsed="false">
      <c r="H399" s="18"/>
      <c r="I399" s="18"/>
      <c r="J399" s="18"/>
      <c r="K399" s="19" t="n">
        <v>38078</v>
      </c>
      <c r="L399" s="17" t="n">
        <v>12608.6286</v>
      </c>
    </row>
    <row r="400" customFormat="false" ht="12.75" hidden="false" customHeight="false" outlineLevel="0" collapsed="false">
      <c r="H400" s="18"/>
      <c r="I400" s="18"/>
      <c r="J400" s="18"/>
      <c r="K400" s="19" t="n">
        <v>38108</v>
      </c>
      <c r="L400" s="17" t="n">
        <v>14919.0024</v>
      </c>
    </row>
    <row r="401" customFormat="false" ht="12.75" hidden="false" customHeight="false" outlineLevel="0" collapsed="false">
      <c r="H401" s="18"/>
      <c r="I401" s="18"/>
      <c r="J401" s="18"/>
      <c r="K401" s="19" t="n">
        <v>38139</v>
      </c>
      <c r="L401" s="17" t="n">
        <v>14358.2677</v>
      </c>
    </row>
    <row r="402" customFormat="false" ht="12.75" hidden="false" customHeight="false" outlineLevel="0" collapsed="false">
      <c r="H402" s="18"/>
      <c r="I402" s="18"/>
      <c r="J402" s="18"/>
      <c r="K402" s="19" t="n">
        <v>38169</v>
      </c>
      <c r="L402" s="17" t="n">
        <v>17006.3508</v>
      </c>
    </row>
    <row r="403" customFormat="false" ht="12.75" hidden="false" customHeight="false" outlineLevel="0" collapsed="false">
      <c r="H403" s="18"/>
      <c r="I403" s="18"/>
      <c r="J403" s="18"/>
      <c r="K403" s="19" t="n">
        <v>38200</v>
      </c>
      <c r="L403" s="17" t="n">
        <v>18901.2038</v>
      </c>
    </row>
    <row r="404" customFormat="false" ht="12.75" hidden="false" customHeight="false" outlineLevel="0" collapsed="false">
      <c r="H404" s="18"/>
      <c r="I404" s="18"/>
      <c r="J404" s="18"/>
      <c r="K404" s="19" t="n">
        <v>38231</v>
      </c>
      <c r="L404" s="17" t="n">
        <v>17746.8014</v>
      </c>
    </row>
    <row r="405" customFormat="false" ht="12.75" hidden="false" customHeight="false" outlineLevel="0" collapsed="false">
      <c r="H405" s="18"/>
      <c r="I405" s="18"/>
      <c r="J405" s="18"/>
      <c r="K405" s="19" t="n">
        <v>38261</v>
      </c>
      <c r="L405" s="17" t="n">
        <v>20303.3519</v>
      </c>
    </row>
    <row r="406" customFormat="false" ht="12.75" hidden="false" customHeight="false" outlineLevel="0" collapsed="false">
      <c r="H406" s="18"/>
      <c r="I406" s="18"/>
      <c r="J406" s="8" t="s">
        <v>25</v>
      </c>
      <c r="K406" s="9"/>
      <c r="L406" s="15" t="n">
        <v>409142.5049</v>
      </c>
    </row>
    <row r="407" customFormat="false" ht="12.75" hidden="false" customHeight="false" outlineLevel="0" collapsed="false">
      <c r="H407" s="18"/>
      <c r="I407" s="8" t="s">
        <v>126</v>
      </c>
      <c r="J407" s="9"/>
      <c r="K407" s="9"/>
      <c r="L407" s="15" t="n">
        <v>409142.5049</v>
      </c>
    </row>
    <row r="408" customFormat="false" ht="12.75" hidden="false" customHeight="false" outlineLevel="0" collapsed="false">
      <c r="H408" s="18"/>
      <c r="I408" s="23" t="s">
        <v>127</v>
      </c>
      <c r="J408" s="23" t="s">
        <v>15</v>
      </c>
      <c r="K408" s="24" t="n">
        <v>37288</v>
      </c>
      <c r="L408" s="25" t="n">
        <v>-39173.1451</v>
      </c>
    </row>
    <row r="409" customFormat="false" ht="12.75" hidden="false" customHeight="false" outlineLevel="0" collapsed="false">
      <c r="H409" s="18"/>
      <c r="I409" s="26"/>
      <c r="J409" s="26"/>
      <c r="K409" s="27" t="n">
        <v>37316</v>
      </c>
      <c r="L409" s="28" t="n">
        <v>-43311.6458</v>
      </c>
    </row>
    <row r="410" customFormat="false" ht="12.75" hidden="false" customHeight="false" outlineLevel="0" collapsed="false">
      <c r="H410" s="18"/>
      <c r="I410" s="26"/>
      <c r="J410" s="26"/>
      <c r="K410" s="27" t="n">
        <v>37347</v>
      </c>
      <c r="L410" s="28" t="n">
        <v>-64303.5943</v>
      </c>
    </row>
    <row r="411" customFormat="false" ht="12.75" hidden="false" customHeight="false" outlineLevel="0" collapsed="false">
      <c r="H411" s="18"/>
      <c r="I411" s="26"/>
      <c r="J411" s="26"/>
      <c r="K411" s="27" t="n">
        <v>37377</v>
      </c>
      <c r="L411" s="28" t="n">
        <v>-34857.2561</v>
      </c>
    </row>
    <row r="412" customFormat="false" ht="12.75" hidden="false" customHeight="false" outlineLevel="0" collapsed="false">
      <c r="H412" s="18"/>
      <c r="I412" s="26"/>
      <c r="J412" s="26"/>
      <c r="K412" s="27" t="n">
        <v>37408</v>
      </c>
      <c r="L412" s="28" t="n">
        <v>-21805.1544</v>
      </c>
    </row>
    <row r="413" customFormat="false" ht="12.75" hidden="false" customHeight="false" outlineLevel="0" collapsed="false">
      <c r="H413" s="18"/>
      <c r="I413" s="26"/>
      <c r="J413" s="26"/>
      <c r="K413" s="27" t="n">
        <v>37438</v>
      </c>
      <c r="L413" s="28" t="n">
        <v>-22969.9673</v>
      </c>
    </row>
    <row r="414" customFormat="false" ht="12.75" hidden="false" customHeight="false" outlineLevel="0" collapsed="false">
      <c r="H414" s="18"/>
      <c r="I414" s="26"/>
      <c r="J414" s="26"/>
      <c r="K414" s="27" t="n">
        <v>37469</v>
      </c>
      <c r="L414" s="28" t="n">
        <v>-20988.9212</v>
      </c>
    </row>
    <row r="415" customFormat="false" ht="12.75" hidden="false" customHeight="false" outlineLevel="0" collapsed="false">
      <c r="H415" s="18"/>
      <c r="I415" s="26"/>
      <c r="J415" s="26"/>
      <c r="K415" s="27" t="n">
        <v>37500</v>
      </c>
      <c r="L415" s="28" t="n">
        <v>-18527.3491</v>
      </c>
    </row>
    <row r="416" customFormat="false" ht="12.75" hidden="false" customHeight="false" outlineLevel="0" collapsed="false">
      <c r="H416" s="18"/>
      <c r="I416" s="26"/>
      <c r="J416" s="26"/>
      <c r="K416" s="27" t="n">
        <v>37530</v>
      </c>
      <c r="L416" s="28" t="n">
        <v>-33201.1748</v>
      </c>
    </row>
    <row r="417" customFormat="false" ht="12.75" hidden="false" customHeight="false" outlineLevel="0" collapsed="false">
      <c r="H417" s="18"/>
      <c r="I417" s="26"/>
      <c r="J417" s="26"/>
      <c r="K417" s="27" t="n">
        <v>37561</v>
      </c>
      <c r="L417" s="28" t="n">
        <v>-69265.8569</v>
      </c>
    </row>
    <row r="418" customFormat="false" ht="12.75" hidden="false" customHeight="false" outlineLevel="0" collapsed="false">
      <c r="H418" s="18"/>
      <c r="I418" s="26"/>
      <c r="J418" s="26"/>
      <c r="K418" s="27" t="n">
        <v>37591</v>
      </c>
      <c r="L418" s="28" t="n">
        <v>-73037.8948</v>
      </c>
    </row>
    <row r="419" customFormat="false" ht="12.75" hidden="false" customHeight="false" outlineLevel="0" collapsed="false">
      <c r="H419" s="18"/>
      <c r="I419" s="26"/>
      <c r="J419" s="26"/>
      <c r="K419" s="27" t="n">
        <v>37622</v>
      </c>
      <c r="L419" s="28" t="n">
        <v>-72856.5556</v>
      </c>
    </row>
    <row r="420" customFormat="false" ht="12.75" hidden="false" customHeight="false" outlineLevel="0" collapsed="false">
      <c r="H420" s="18"/>
      <c r="I420" s="26"/>
      <c r="J420" s="26"/>
      <c r="K420" s="27" t="n">
        <v>37653</v>
      </c>
      <c r="L420" s="28" t="n">
        <v>-65629.0183</v>
      </c>
    </row>
    <row r="421" customFormat="false" ht="12.75" hidden="false" customHeight="false" outlineLevel="0" collapsed="false">
      <c r="H421" s="18"/>
      <c r="I421" s="26"/>
      <c r="J421" s="26"/>
      <c r="K421" s="27" t="n">
        <v>37681</v>
      </c>
      <c r="L421" s="28" t="n">
        <v>-72475.8684</v>
      </c>
    </row>
    <row r="422" customFormat="false" ht="12.75" hidden="false" customHeight="false" outlineLevel="0" collapsed="false">
      <c r="H422" s="18"/>
      <c r="I422" s="26"/>
      <c r="J422" s="26"/>
      <c r="K422" s="27" t="n">
        <v>37712</v>
      </c>
      <c r="L422" s="28" t="n">
        <v>-64127.6316</v>
      </c>
    </row>
    <row r="423" customFormat="false" ht="12.75" hidden="false" customHeight="false" outlineLevel="0" collapsed="false">
      <c r="H423" s="18"/>
      <c r="I423" s="26"/>
      <c r="J423" s="26"/>
      <c r="K423" s="27" t="n">
        <v>37742</v>
      </c>
      <c r="L423" s="28" t="n">
        <v>-34459.8715</v>
      </c>
    </row>
    <row r="424" customFormat="false" ht="12.75" hidden="false" customHeight="false" outlineLevel="0" collapsed="false">
      <c r="H424" s="18"/>
      <c r="I424" s="26"/>
      <c r="J424" s="26"/>
      <c r="K424" s="27" t="n">
        <v>37773</v>
      </c>
      <c r="L424" s="28" t="n">
        <v>-22104.3768</v>
      </c>
    </row>
    <row r="425" customFormat="false" ht="12.75" hidden="false" customHeight="false" outlineLevel="0" collapsed="false">
      <c r="H425" s="18"/>
      <c r="I425" s="26"/>
      <c r="J425" s="26"/>
      <c r="K425" s="27" t="n">
        <v>37803</v>
      </c>
      <c r="L425" s="28" t="n">
        <v>-23361.879</v>
      </c>
    </row>
    <row r="426" customFormat="false" ht="12.75" hidden="false" customHeight="false" outlineLevel="0" collapsed="false">
      <c r="H426" s="18"/>
      <c r="I426" s="26"/>
      <c r="J426" s="26"/>
      <c r="K426" s="27" t="n">
        <v>37834</v>
      </c>
      <c r="L426" s="28" t="n">
        <v>-21725.9544</v>
      </c>
    </row>
    <row r="427" customFormat="false" ht="12.75" hidden="false" customHeight="false" outlineLevel="0" collapsed="false">
      <c r="H427" s="18"/>
      <c r="I427" s="26"/>
      <c r="J427" s="26"/>
      <c r="K427" s="27" t="n">
        <v>37865</v>
      </c>
      <c r="L427" s="28" t="n">
        <v>-18994.7804</v>
      </c>
    </row>
    <row r="428" customFormat="false" ht="12.75" hidden="false" customHeight="false" outlineLevel="0" collapsed="false">
      <c r="H428" s="18"/>
      <c r="I428" s="26"/>
      <c r="J428" s="26"/>
      <c r="K428" s="27" t="n">
        <v>37895</v>
      </c>
      <c r="L428" s="28" t="n">
        <v>-32984.7692</v>
      </c>
    </row>
    <row r="429" customFormat="false" ht="12.75" hidden="false" customHeight="false" outlineLevel="0" collapsed="false">
      <c r="H429" s="18"/>
      <c r="I429" s="26"/>
      <c r="J429" s="26"/>
      <c r="K429" s="27" t="n">
        <v>37926</v>
      </c>
      <c r="L429" s="28" t="n">
        <v>-61135.2081</v>
      </c>
    </row>
    <row r="430" customFormat="false" ht="12.75" hidden="false" customHeight="false" outlineLevel="0" collapsed="false">
      <c r="H430" s="18"/>
      <c r="I430" s="26"/>
      <c r="J430" s="26"/>
      <c r="K430" s="27" t="n">
        <v>37956</v>
      </c>
      <c r="L430" s="28" t="n">
        <v>-64344.5347</v>
      </c>
    </row>
    <row r="431" customFormat="false" ht="12.75" hidden="false" customHeight="false" outlineLevel="0" collapsed="false">
      <c r="H431" s="18"/>
      <c r="I431" s="26"/>
      <c r="J431" s="26"/>
      <c r="K431" s="27" t="n">
        <v>37987</v>
      </c>
      <c r="L431" s="28" t="n">
        <v>-64066.5967</v>
      </c>
    </row>
    <row r="432" customFormat="false" ht="12.75" hidden="false" customHeight="false" outlineLevel="0" collapsed="false">
      <c r="H432" s="18"/>
      <c r="I432" s="26"/>
      <c r="J432" s="26"/>
      <c r="K432" s="27" t="n">
        <v>38018</v>
      </c>
      <c r="L432" s="28" t="n">
        <v>-59669.515</v>
      </c>
    </row>
    <row r="433" customFormat="false" ht="12.75" hidden="false" customHeight="false" outlineLevel="0" collapsed="false">
      <c r="H433" s="18"/>
      <c r="I433" s="26"/>
      <c r="J433" s="26"/>
      <c r="K433" s="27" t="n">
        <v>38047</v>
      </c>
      <c r="L433" s="28" t="n">
        <v>-63513.9575</v>
      </c>
    </row>
    <row r="434" customFormat="false" ht="12.75" hidden="false" customHeight="false" outlineLevel="0" collapsed="false">
      <c r="H434" s="18"/>
      <c r="I434" s="26"/>
      <c r="J434" s="26"/>
      <c r="K434" s="27" t="n">
        <v>38078</v>
      </c>
      <c r="L434" s="28" t="n">
        <v>-57752.7325</v>
      </c>
    </row>
    <row r="435" customFormat="false" ht="12.75" hidden="false" customHeight="false" outlineLevel="0" collapsed="false">
      <c r="H435" s="18"/>
      <c r="I435" s="26"/>
      <c r="J435" s="26"/>
      <c r="K435" s="27" t="n">
        <v>38108</v>
      </c>
      <c r="L435" s="28" t="n">
        <v>-30711.0859</v>
      </c>
    </row>
    <row r="436" customFormat="false" ht="12.75" hidden="false" customHeight="false" outlineLevel="0" collapsed="false">
      <c r="H436" s="18"/>
      <c r="I436" s="26"/>
      <c r="J436" s="26"/>
      <c r="K436" s="27" t="n">
        <v>38139</v>
      </c>
      <c r="L436" s="28" t="n">
        <v>-20126.2574</v>
      </c>
    </row>
    <row r="437" customFormat="false" ht="12.75" hidden="false" customHeight="false" outlineLevel="0" collapsed="false">
      <c r="H437" s="18"/>
      <c r="I437" s="26"/>
      <c r="J437" s="26"/>
      <c r="K437" s="27" t="n">
        <v>38169</v>
      </c>
      <c r="L437" s="28" t="n">
        <v>-22028.7023</v>
      </c>
    </row>
    <row r="438" customFormat="false" ht="12.75" hidden="false" customHeight="false" outlineLevel="0" collapsed="false">
      <c r="H438" s="18"/>
      <c r="I438" s="26"/>
      <c r="J438" s="26"/>
      <c r="K438" s="27" t="n">
        <v>38200</v>
      </c>
      <c r="L438" s="28" t="n">
        <v>-20224.8701</v>
      </c>
    </row>
    <row r="439" customFormat="false" ht="12.75" hidden="false" customHeight="false" outlineLevel="0" collapsed="false">
      <c r="H439" s="18"/>
      <c r="I439" s="26"/>
      <c r="J439" s="26"/>
      <c r="K439" s="27" t="n">
        <v>38231</v>
      </c>
      <c r="L439" s="28" t="n">
        <v>-17540.9513</v>
      </c>
    </row>
    <row r="440" customFormat="false" ht="12.75" hidden="false" customHeight="false" outlineLevel="0" collapsed="false">
      <c r="H440" s="18"/>
      <c r="I440" s="26"/>
      <c r="J440" s="26"/>
      <c r="K440" s="27" t="n">
        <v>38261</v>
      </c>
      <c r="L440" s="28" t="n">
        <v>-31257.1543</v>
      </c>
    </row>
    <row r="441" customFormat="false" ht="12.75" hidden="false" customHeight="false" outlineLevel="0" collapsed="false">
      <c r="H441" s="18"/>
      <c r="I441" s="26"/>
      <c r="J441" s="23" t="s">
        <v>31</v>
      </c>
      <c r="K441" s="29"/>
      <c r="L441" s="25" t="n">
        <v>-1382534.2308</v>
      </c>
    </row>
    <row r="442" customFormat="false" ht="12.75" hidden="false" customHeight="false" outlineLevel="0" collapsed="false">
      <c r="H442" s="18"/>
      <c r="I442" s="8" t="s">
        <v>128</v>
      </c>
      <c r="J442" s="9"/>
      <c r="K442" s="9"/>
      <c r="L442" s="15" t="n">
        <v>-1382534.2308</v>
      </c>
    </row>
    <row r="443" customFormat="false" ht="12.75" hidden="false" customHeight="false" outlineLevel="0" collapsed="false">
      <c r="H443" s="18"/>
      <c r="I443" s="23" t="s">
        <v>129</v>
      </c>
      <c r="J443" s="23" t="s">
        <v>15</v>
      </c>
      <c r="K443" s="24" t="n">
        <v>37288</v>
      </c>
      <c r="L443" s="25" t="n">
        <v>-5098.6646</v>
      </c>
    </row>
    <row r="444" customFormat="false" ht="12.75" hidden="false" customHeight="false" outlineLevel="0" collapsed="false">
      <c r="H444" s="18"/>
      <c r="I444" s="26"/>
      <c r="J444" s="26"/>
      <c r="K444" s="27" t="n">
        <v>37316</v>
      </c>
      <c r="L444" s="28" t="n">
        <v>-5637.3201</v>
      </c>
    </row>
    <row r="445" customFormat="false" ht="12.75" hidden="false" customHeight="false" outlineLevel="0" collapsed="false">
      <c r="H445" s="18"/>
      <c r="I445" s="26"/>
      <c r="J445" s="26"/>
      <c r="K445" s="27" t="n">
        <v>37591</v>
      </c>
      <c r="L445" s="28" t="n">
        <v>-12477.1549</v>
      </c>
    </row>
    <row r="446" customFormat="false" ht="12.75" hidden="false" customHeight="false" outlineLevel="0" collapsed="false">
      <c r="H446" s="18"/>
      <c r="I446" s="26"/>
      <c r="J446" s="26"/>
      <c r="K446" s="27" t="n">
        <v>37622</v>
      </c>
      <c r="L446" s="28" t="n">
        <v>-12446.1765</v>
      </c>
    </row>
    <row r="447" customFormat="false" ht="12.75" hidden="false" customHeight="false" outlineLevel="0" collapsed="false">
      <c r="H447" s="18"/>
      <c r="I447" s="26"/>
      <c r="J447" s="26"/>
      <c r="K447" s="27" t="n">
        <v>37653</v>
      </c>
      <c r="L447" s="28" t="n">
        <v>-11211.4872</v>
      </c>
    </row>
    <row r="448" customFormat="false" ht="12.75" hidden="false" customHeight="false" outlineLevel="0" collapsed="false">
      <c r="H448" s="18"/>
      <c r="I448" s="26"/>
      <c r="J448" s="26"/>
      <c r="K448" s="27" t="n">
        <v>37681</v>
      </c>
      <c r="L448" s="28" t="n">
        <v>-12381.1432</v>
      </c>
    </row>
    <row r="449" customFormat="false" ht="12.75" hidden="false" customHeight="false" outlineLevel="0" collapsed="false">
      <c r="H449" s="18"/>
      <c r="I449" s="26"/>
      <c r="J449" s="26"/>
      <c r="K449" s="27" t="n">
        <v>37956</v>
      </c>
      <c r="L449" s="28" t="n">
        <v>-10658.9646</v>
      </c>
    </row>
    <row r="450" customFormat="false" ht="12.75" hidden="false" customHeight="false" outlineLevel="0" collapsed="false">
      <c r="H450" s="18"/>
      <c r="I450" s="26"/>
      <c r="J450" s="26"/>
      <c r="K450" s="27" t="n">
        <v>37987</v>
      </c>
      <c r="L450" s="28" t="n">
        <v>-10612.923</v>
      </c>
    </row>
    <row r="451" customFormat="false" ht="12.75" hidden="false" customHeight="false" outlineLevel="0" collapsed="false">
      <c r="H451" s="18"/>
      <c r="I451" s="26"/>
      <c r="J451" s="26"/>
      <c r="K451" s="27" t="n">
        <v>38018</v>
      </c>
      <c r="L451" s="28" t="n">
        <v>-9884.5264</v>
      </c>
    </row>
    <row r="452" customFormat="false" ht="12.75" hidden="false" customHeight="false" outlineLevel="0" collapsed="false">
      <c r="H452" s="18"/>
      <c r="I452" s="26"/>
      <c r="J452" s="26"/>
      <c r="K452" s="27" t="n">
        <v>38047</v>
      </c>
      <c r="L452" s="28" t="n">
        <v>-10521.3758</v>
      </c>
    </row>
    <row r="453" customFormat="false" ht="12.75" hidden="false" customHeight="false" outlineLevel="0" collapsed="false">
      <c r="H453" s="18"/>
      <c r="I453" s="26"/>
      <c r="J453" s="23" t="s">
        <v>31</v>
      </c>
      <c r="K453" s="29"/>
      <c r="L453" s="25" t="n">
        <v>-100929.7363</v>
      </c>
    </row>
    <row r="454" customFormat="false" ht="12.75" hidden="false" customHeight="false" outlineLevel="0" collapsed="false">
      <c r="H454" s="18"/>
      <c r="I454" s="8" t="s">
        <v>130</v>
      </c>
      <c r="J454" s="9"/>
      <c r="K454" s="9"/>
      <c r="L454" s="15" t="n">
        <v>-100929.7363</v>
      </c>
    </row>
    <row r="455" customFormat="false" ht="12.75" hidden="false" customHeight="false" outlineLevel="0" collapsed="false">
      <c r="H455" s="18"/>
      <c r="I455" s="23" t="s">
        <v>131</v>
      </c>
      <c r="J455" s="23" t="s">
        <v>15</v>
      </c>
      <c r="K455" s="24" t="n">
        <v>37347</v>
      </c>
      <c r="L455" s="25" t="n">
        <v>-8220.6533</v>
      </c>
    </row>
    <row r="456" customFormat="false" ht="12.75" hidden="false" customHeight="false" outlineLevel="0" collapsed="false">
      <c r="H456" s="18"/>
      <c r="I456" s="26"/>
      <c r="J456" s="26"/>
      <c r="K456" s="27" t="n">
        <v>37377</v>
      </c>
      <c r="L456" s="28" t="n">
        <v>-8481.9097</v>
      </c>
    </row>
    <row r="457" customFormat="false" ht="12.75" hidden="false" customHeight="false" outlineLevel="0" collapsed="false">
      <c r="H457" s="18"/>
      <c r="I457" s="26"/>
      <c r="J457" s="26"/>
      <c r="K457" s="27" t="n">
        <v>37408</v>
      </c>
      <c r="L457" s="28" t="n">
        <v>-8194.9618</v>
      </c>
    </row>
    <row r="458" customFormat="false" ht="12.75" hidden="false" customHeight="false" outlineLevel="0" collapsed="false">
      <c r="H458" s="18"/>
      <c r="I458" s="26"/>
      <c r="J458" s="26"/>
      <c r="K458" s="27" t="n">
        <v>37438</v>
      </c>
      <c r="L458" s="28" t="n">
        <v>-8454.1654</v>
      </c>
    </row>
    <row r="459" customFormat="false" ht="12.75" hidden="false" customHeight="false" outlineLevel="0" collapsed="false">
      <c r="H459" s="18"/>
      <c r="I459" s="26"/>
      <c r="J459" s="26"/>
      <c r="K459" s="27" t="n">
        <v>37469</v>
      </c>
      <c r="L459" s="28" t="n">
        <v>-8438.775</v>
      </c>
    </row>
    <row r="460" customFormat="false" ht="12.75" hidden="false" customHeight="false" outlineLevel="0" collapsed="false">
      <c r="H460" s="18"/>
      <c r="I460" s="26"/>
      <c r="J460" s="26"/>
      <c r="K460" s="27" t="n">
        <v>37500</v>
      </c>
      <c r="L460" s="28" t="n">
        <v>-8151.0555</v>
      </c>
    </row>
    <row r="461" customFormat="false" ht="12.75" hidden="false" customHeight="false" outlineLevel="0" collapsed="false">
      <c r="H461" s="18"/>
      <c r="I461" s="26"/>
      <c r="J461" s="26"/>
      <c r="K461" s="27" t="n">
        <v>37530</v>
      </c>
      <c r="L461" s="28" t="n">
        <v>-8406.212</v>
      </c>
    </row>
    <row r="462" customFormat="false" ht="12.75" hidden="false" customHeight="false" outlineLevel="0" collapsed="false">
      <c r="H462" s="18"/>
      <c r="I462" s="26"/>
      <c r="J462" s="26"/>
      <c r="K462" s="27" t="n">
        <v>37561</v>
      </c>
      <c r="L462" s="28" t="n">
        <v>-8855.0353</v>
      </c>
    </row>
    <row r="463" customFormat="false" ht="12.75" hidden="false" customHeight="false" outlineLevel="0" collapsed="false">
      <c r="H463" s="18"/>
      <c r="I463" s="26"/>
      <c r="J463" s="26"/>
      <c r="K463" s="27" t="n">
        <v>37712</v>
      </c>
      <c r="L463" s="28" t="n">
        <v>-8741.4983</v>
      </c>
    </row>
    <row r="464" customFormat="false" ht="12.75" hidden="false" customHeight="false" outlineLevel="0" collapsed="false">
      <c r="H464" s="18"/>
      <c r="I464" s="26"/>
      <c r="J464" s="26"/>
      <c r="K464" s="27" t="n">
        <v>37742</v>
      </c>
      <c r="L464" s="28" t="n">
        <v>-9006.2912</v>
      </c>
    </row>
    <row r="465" customFormat="false" ht="12.75" hidden="false" customHeight="false" outlineLevel="0" collapsed="false">
      <c r="H465" s="18"/>
      <c r="I465" s="26"/>
      <c r="J465" s="26"/>
      <c r="K465" s="27" t="n">
        <v>37773</v>
      </c>
      <c r="L465" s="28" t="n">
        <v>-8688.1443</v>
      </c>
    </row>
    <row r="466" customFormat="false" ht="12.75" hidden="false" customHeight="false" outlineLevel="0" collapsed="false">
      <c r="H466" s="18"/>
      <c r="I466" s="26"/>
      <c r="J466" s="26"/>
      <c r="K466" s="27" t="n">
        <v>37803</v>
      </c>
      <c r="L466" s="28" t="n">
        <v>-8948.1688</v>
      </c>
    </row>
    <row r="467" customFormat="false" ht="12.75" hidden="false" customHeight="false" outlineLevel="0" collapsed="false">
      <c r="H467" s="18"/>
      <c r="I467" s="26"/>
      <c r="J467" s="26"/>
      <c r="K467" s="27" t="n">
        <v>37834</v>
      </c>
      <c r="L467" s="28" t="n">
        <v>-8915.0408</v>
      </c>
    </row>
    <row r="468" customFormat="false" ht="12.75" hidden="false" customHeight="false" outlineLevel="0" collapsed="false">
      <c r="H468" s="18"/>
      <c r="I468" s="26"/>
      <c r="J468" s="26"/>
      <c r="K468" s="27" t="n">
        <v>37865</v>
      </c>
      <c r="L468" s="28" t="n">
        <v>-8594.1455</v>
      </c>
    </row>
    <row r="469" customFormat="false" ht="12.75" hidden="false" customHeight="false" outlineLevel="0" collapsed="false">
      <c r="H469" s="18"/>
      <c r="I469" s="26"/>
      <c r="J469" s="26"/>
      <c r="K469" s="27" t="n">
        <v>37895</v>
      </c>
      <c r="L469" s="28" t="n">
        <v>-8846.422</v>
      </c>
    </row>
    <row r="470" customFormat="false" ht="12.75" hidden="false" customHeight="false" outlineLevel="0" collapsed="false">
      <c r="H470" s="18"/>
      <c r="I470" s="26"/>
      <c r="J470" s="26"/>
      <c r="K470" s="27" t="n">
        <v>37926</v>
      </c>
      <c r="L470" s="28" t="n">
        <v>-7815.6028</v>
      </c>
    </row>
    <row r="471" customFormat="false" ht="12.75" hidden="false" customHeight="false" outlineLevel="0" collapsed="false">
      <c r="H471" s="18"/>
      <c r="I471" s="26"/>
      <c r="J471" s="26"/>
      <c r="K471" s="27" t="n">
        <v>38078</v>
      </c>
      <c r="L471" s="28" t="n">
        <v>-8343.3592</v>
      </c>
    </row>
    <row r="472" customFormat="false" ht="12.75" hidden="false" customHeight="false" outlineLevel="0" collapsed="false">
      <c r="H472" s="18"/>
      <c r="I472" s="26"/>
      <c r="J472" s="26"/>
      <c r="K472" s="27" t="n">
        <v>38108</v>
      </c>
      <c r="L472" s="28" t="n">
        <v>-8583.3108</v>
      </c>
    </row>
    <row r="473" customFormat="false" ht="12.75" hidden="false" customHeight="false" outlineLevel="0" collapsed="false">
      <c r="H473" s="18"/>
      <c r="I473" s="26"/>
      <c r="J473" s="26"/>
      <c r="K473" s="27" t="n">
        <v>38139</v>
      </c>
      <c r="L473" s="28" t="n">
        <v>-8267.4406</v>
      </c>
    </row>
    <row r="474" customFormat="false" ht="12.75" hidden="false" customHeight="false" outlineLevel="0" collapsed="false">
      <c r="H474" s="18"/>
      <c r="I474" s="26"/>
      <c r="J474" s="26"/>
      <c r="K474" s="27" t="n">
        <v>38169</v>
      </c>
      <c r="L474" s="28" t="n">
        <v>-8503.9771</v>
      </c>
    </row>
    <row r="475" customFormat="false" ht="12.75" hidden="false" customHeight="false" outlineLevel="0" collapsed="false">
      <c r="H475" s="18"/>
      <c r="I475" s="26"/>
      <c r="J475" s="26"/>
      <c r="K475" s="27" t="n">
        <v>38200</v>
      </c>
      <c r="L475" s="28" t="n">
        <v>-8463.7053</v>
      </c>
    </row>
    <row r="476" customFormat="false" ht="12.75" hidden="false" customHeight="false" outlineLevel="0" collapsed="false">
      <c r="H476" s="18"/>
      <c r="I476" s="26"/>
      <c r="J476" s="26"/>
      <c r="K476" s="27" t="n">
        <v>38231</v>
      </c>
      <c r="L476" s="28" t="n">
        <v>-8150.9997</v>
      </c>
    </row>
    <row r="477" customFormat="false" ht="12.75" hidden="false" customHeight="false" outlineLevel="0" collapsed="false">
      <c r="H477" s="18"/>
      <c r="I477" s="26"/>
      <c r="J477" s="26"/>
      <c r="K477" s="27" t="n">
        <v>38261</v>
      </c>
      <c r="L477" s="28" t="n">
        <v>-8383.0806</v>
      </c>
    </row>
    <row r="478" customFormat="false" ht="12.75" hidden="false" customHeight="false" outlineLevel="0" collapsed="false">
      <c r="H478" s="18"/>
      <c r="I478" s="26"/>
      <c r="J478" s="23" t="s">
        <v>31</v>
      </c>
      <c r="K478" s="29"/>
      <c r="L478" s="25" t="n">
        <v>-195453.955</v>
      </c>
    </row>
    <row r="479" customFormat="false" ht="12.75" hidden="false" customHeight="false" outlineLevel="0" collapsed="false">
      <c r="H479" s="18"/>
      <c r="I479" s="8" t="s">
        <v>132</v>
      </c>
      <c r="J479" s="9"/>
      <c r="K479" s="9"/>
      <c r="L479" s="15" t="n">
        <v>-195453.955</v>
      </c>
    </row>
    <row r="480" customFormat="false" ht="12.75" hidden="false" customHeight="false" outlineLevel="0" collapsed="false">
      <c r="H480" s="18"/>
      <c r="I480" s="23" t="s">
        <v>133</v>
      </c>
      <c r="J480" s="23" t="s">
        <v>15</v>
      </c>
      <c r="K480" s="24" t="n">
        <v>37288</v>
      </c>
      <c r="L480" s="25" t="n">
        <v>100442.3923</v>
      </c>
    </row>
    <row r="481" customFormat="false" ht="12.75" hidden="false" customHeight="false" outlineLevel="0" collapsed="false">
      <c r="H481" s="18"/>
      <c r="I481" s="26"/>
      <c r="J481" s="26"/>
      <c r="K481" s="27" t="n">
        <v>37316</v>
      </c>
      <c r="L481" s="28" t="n">
        <v>111053.7669</v>
      </c>
    </row>
    <row r="482" customFormat="false" ht="12.75" hidden="false" customHeight="false" outlineLevel="0" collapsed="false">
      <c r="H482" s="18"/>
      <c r="I482" s="26"/>
      <c r="J482" s="26"/>
      <c r="K482" s="27" t="n">
        <v>37347</v>
      </c>
      <c r="L482" s="28" t="n">
        <v>106634.9517</v>
      </c>
    </row>
    <row r="483" customFormat="false" ht="12.75" hidden="false" customHeight="false" outlineLevel="0" collapsed="false">
      <c r="H483" s="18"/>
      <c r="I483" s="26"/>
      <c r="J483" s="26"/>
      <c r="K483" s="27" t="n">
        <v>37377</v>
      </c>
      <c r="L483" s="28" t="n">
        <v>107209.4108</v>
      </c>
    </row>
    <row r="484" customFormat="false" ht="12.75" hidden="false" customHeight="false" outlineLevel="0" collapsed="false">
      <c r="H484" s="18"/>
      <c r="I484" s="26"/>
      <c r="J484" s="26"/>
      <c r="K484" s="27" t="n">
        <v>37408</v>
      </c>
      <c r="L484" s="28" t="n">
        <v>101347.4653</v>
      </c>
    </row>
    <row r="485" customFormat="false" ht="12.75" hidden="false" customHeight="false" outlineLevel="0" collapsed="false">
      <c r="H485" s="18"/>
      <c r="I485" s="26"/>
      <c r="J485" s="26"/>
      <c r="K485" s="27" t="n">
        <v>37438</v>
      </c>
      <c r="L485" s="28" t="n">
        <v>101939.9416</v>
      </c>
    </row>
    <row r="486" customFormat="false" ht="12.75" hidden="false" customHeight="false" outlineLevel="0" collapsed="false">
      <c r="H486" s="18"/>
      <c r="I486" s="26"/>
      <c r="J486" s="26"/>
      <c r="K486" s="27" t="n">
        <v>37469</v>
      </c>
      <c r="L486" s="28" t="n">
        <v>99989.8944</v>
      </c>
    </row>
    <row r="487" customFormat="false" ht="12.75" hidden="false" customHeight="false" outlineLevel="0" collapsed="false">
      <c r="H487" s="18"/>
      <c r="I487" s="26"/>
      <c r="J487" s="26"/>
      <c r="K487" s="27" t="n">
        <v>37500</v>
      </c>
      <c r="L487" s="28" t="n">
        <v>96469.5939</v>
      </c>
    </row>
    <row r="488" customFormat="false" ht="12.75" hidden="false" customHeight="false" outlineLevel="0" collapsed="false">
      <c r="H488" s="18"/>
      <c r="I488" s="26"/>
      <c r="J488" s="26"/>
      <c r="K488" s="27" t="n">
        <v>37530</v>
      </c>
      <c r="L488" s="28" t="n">
        <v>98610.598</v>
      </c>
    </row>
    <row r="489" customFormat="false" ht="12.75" hidden="false" customHeight="false" outlineLevel="0" collapsed="false">
      <c r="H489" s="18"/>
      <c r="I489" s="18"/>
      <c r="J489" s="8" t="s">
        <v>31</v>
      </c>
      <c r="K489" s="9"/>
      <c r="L489" s="15" t="n">
        <v>923698.0149</v>
      </c>
    </row>
    <row r="490" customFormat="false" ht="12.75" hidden="false" customHeight="false" outlineLevel="0" collapsed="false">
      <c r="H490" s="18"/>
      <c r="I490" s="8" t="s">
        <v>134</v>
      </c>
      <c r="J490" s="9"/>
      <c r="K490" s="9"/>
      <c r="L490" s="15" t="n">
        <v>923698.0149</v>
      </c>
    </row>
    <row r="491" customFormat="false" ht="12.75" hidden="false" customHeight="false" outlineLevel="0" collapsed="false">
      <c r="H491" s="18"/>
      <c r="I491" s="23" t="s">
        <v>135</v>
      </c>
      <c r="J491" s="23" t="s">
        <v>15</v>
      </c>
      <c r="K491" s="24" t="n">
        <v>37288</v>
      </c>
      <c r="L491" s="25" t="n">
        <v>99428.0877</v>
      </c>
    </row>
    <row r="492" customFormat="false" ht="12.75" hidden="false" customHeight="false" outlineLevel="0" collapsed="false">
      <c r="H492" s="18"/>
      <c r="I492" s="26"/>
      <c r="J492" s="26"/>
      <c r="K492" s="27" t="n">
        <v>37316</v>
      </c>
      <c r="L492" s="28" t="n">
        <v>109932.3047</v>
      </c>
    </row>
    <row r="493" customFormat="false" ht="12.75" hidden="false" customHeight="false" outlineLevel="0" collapsed="false">
      <c r="H493" s="18"/>
      <c r="I493" s="26"/>
      <c r="J493" s="26"/>
      <c r="K493" s="27" t="n">
        <v>37347</v>
      </c>
      <c r="L493" s="28" t="n">
        <v>105551.3202</v>
      </c>
    </row>
    <row r="494" customFormat="false" ht="12.75" hidden="false" customHeight="false" outlineLevel="0" collapsed="false">
      <c r="H494" s="18"/>
      <c r="I494" s="26"/>
      <c r="J494" s="26"/>
      <c r="K494" s="27" t="n">
        <v>37377</v>
      </c>
      <c r="L494" s="28" t="n">
        <v>106091.3409</v>
      </c>
    </row>
    <row r="495" customFormat="false" ht="12.75" hidden="false" customHeight="false" outlineLevel="0" collapsed="false">
      <c r="H495" s="18"/>
      <c r="I495" s="26"/>
      <c r="J495" s="26"/>
      <c r="K495" s="27" t="n">
        <v>37408</v>
      </c>
      <c r="L495" s="28" t="n">
        <v>100267.2203</v>
      </c>
    </row>
    <row r="496" customFormat="false" ht="12.75" hidden="false" customHeight="false" outlineLevel="0" collapsed="false">
      <c r="H496" s="18"/>
      <c r="I496" s="26"/>
      <c r="J496" s="26"/>
      <c r="K496" s="27" t="n">
        <v>37438</v>
      </c>
      <c r="L496" s="28" t="n">
        <v>100825.5289</v>
      </c>
    </row>
    <row r="497" customFormat="false" ht="12.75" hidden="false" customHeight="false" outlineLevel="0" collapsed="false">
      <c r="H497" s="18"/>
      <c r="I497" s="26"/>
      <c r="J497" s="26"/>
      <c r="K497" s="27" t="n">
        <v>37469</v>
      </c>
      <c r="L497" s="28" t="n">
        <v>98877.5105</v>
      </c>
    </row>
    <row r="498" customFormat="false" ht="12.75" hidden="false" customHeight="false" outlineLevel="0" collapsed="false">
      <c r="H498" s="18"/>
      <c r="I498" s="26"/>
      <c r="J498" s="26"/>
      <c r="K498" s="27" t="n">
        <v>37500</v>
      </c>
      <c r="L498" s="28" t="n">
        <v>95395.1365</v>
      </c>
    </row>
    <row r="499" customFormat="false" ht="12.75" hidden="false" customHeight="false" outlineLevel="0" collapsed="false">
      <c r="H499" s="18"/>
      <c r="I499" s="26"/>
      <c r="J499" s="26"/>
      <c r="K499" s="27" t="n">
        <v>37530</v>
      </c>
      <c r="L499" s="28" t="n">
        <v>97502.5064</v>
      </c>
    </row>
    <row r="500" customFormat="false" ht="12.75" hidden="false" customHeight="false" outlineLevel="0" collapsed="false">
      <c r="H500" s="18"/>
      <c r="I500" s="18"/>
      <c r="J500" s="8" t="s">
        <v>31</v>
      </c>
      <c r="K500" s="9"/>
      <c r="L500" s="15" t="n">
        <v>913870.9561</v>
      </c>
    </row>
    <row r="501" customFormat="false" ht="12.75" hidden="false" customHeight="false" outlineLevel="0" collapsed="false">
      <c r="H501" s="18"/>
      <c r="I501" s="8" t="s">
        <v>136</v>
      </c>
      <c r="J501" s="9"/>
      <c r="K501" s="9"/>
      <c r="L501" s="15" t="n">
        <v>913870.9561</v>
      </c>
    </row>
    <row r="502" customFormat="false" ht="12.75" hidden="false" customHeight="false" outlineLevel="0" collapsed="false">
      <c r="H502" s="8" t="s">
        <v>137</v>
      </c>
      <c r="I502" s="9"/>
      <c r="J502" s="9"/>
      <c r="K502" s="9"/>
      <c r="L502" s="15" t="n">
        <v>567793.553799999</v>
      </c>
    </row>
    <row r="503" customFormat="false" ht="12.75" hidden="false" customHeight="false" outlineLevel="0" collapsed="false">
      <c r="H503" s="8" t="n">
        <v>96023402</v>
      </c>
      <c r="I503" s="8" t="s">
        <v>138</v>
      </c>
      <c r="J503" s="8" t="s">
        <v>17</v>
      </c>
      <c r="K503" s="14" t="n">
        <v>37377</v>
      </c>
      <c r="L503" s="15" t="n">
        <v>133716.3969</v>
      </c>
    </row>
    <row r="504" customFormat="false" ht="12.75" hidden="false" customHeight="false" outlineLevel="0" collapsed="false">
      <c r="H504" s="18"/>
      <c r="I504" s="18"/>
      <c r="J504" s="18"/>
      <c r="K504" s="19" t="n">
        <v>37408</v>
      </c>
      <c r="L504" s="17" t="n">
        <v>130155.1925</v>
      </c>
    </row>
    <row r="505" customFormat="false" ht="12.75" hidden="false" customHeight="false" outlineLevel="0" collapsed="false">
      <c r="H505" s="18"/>
      <c r="I505" s="18"/>
      <c r="J505" s="18"/>
      <c r="K505" s="19" t="n">
        <v>37438</v>
      </c>
      <c r="L505" s="17" t="n">
        <v>149689.5074</v>
      </c>
    </row>
    <row r="506" customFormat="false" ht="12.75" hidden="false" customHeight="false" outlineLevel="0" collapsed="false">
      <c r="H506" s="18"/>
      <c r="I506" s="18"/>
      <c r="J506" s="18"/>
      <c r="K506" s="19" t="n">
        <v>37469</v>
      </c>
      <c r="L506" s="17" t="n">
        <v>162004.2708</v>
      </c>
    </row>
    <row r="507" customFormat="false" ht="12.75" hidden="false" customHeight="false" outlineLevel="0" collapsed="false">
      <c r="H507" s="18"/>
      <c r="I507" s="18"/>
      <c r="J507" s="18"/>
      <c r="K507" s="19" t="n">
        <v>37500</v>
      </c>
      <c r="L507" s="17" t="n">
        <v>154237.4012</v>
      </c>
    </row>
    <row r="508" customFormat="false" ht="12.75" hidden="false" customHeight="false" outlineLevel="0" collapsed="false">
      <c r="H508" s="18"/>
      <c r="I508" s="18"/>
      <c r="J508" s="18"/>
      <c r="K508" s="19" t="n">
        <v>37530</v>
      </c>
      <c r="L508" s="17" t="n">
        <v>173037.5327</v>
      </c>
    </row>
    <row r="509" customFormat="false" ht="12.75" hidden="false" customHeight="false" outlineLevel="0" collapsed="false">
      <c r="H509" s="18"/>
      <c r="I509" s="18"/>
      <c r="J509" s="18"/>
      <c r="K509" s="19" t="n">
        <v>37561</v>
      </c>
      <c r="L509" s="17" t="n">
        <v>211162.1894</v>
      </c>
    </row>
    <row r="510" customFormat="false" ht="12.75" hidden="false" customHeight="false" outlineLevel="0" collapsed="false">
      <c r="H510" s="18"/>
      <c r="I510" s="18"/>
      <c r="J510" s="18"/>
      <c r="K510" s="19" t="n">
        <v>37712</v>
      </c>
      <c r="L510" s="17" t="n">
        <v>122947.7767</v>
      </c>
    </row>
    <row r="511" customFormat="false" ht="12.75" hidden="false" customHeight="false" outlineLevel="0" collapsed="false">
      <c r="H511" s="18"/>
      <c r="I511" s="18"/>
      <c r="J511" s="18"/>
      <c r="K511" s="19" t="n">
        <v>37742</v>
      </c>
      <c r="L511" s="17" t="n">
        <v>139603.1332</v>
      </c>
    </row>
    <row r="512" customFormat="false" ht="12.75" hidden="false" customHeight="false" outlineLevel="0" collapsed="false">
      <c r="H512" s="18"/>
      <c r="I512" s="18"/>
      <c r="J512" s="18"/>
      <c r="K512" s="19" t="n">
        <v>37773</v>
      </c>
      <c r="L512" s="17" t="n">
        <v>134707.5993</v>
      </c>
    </row>
    <row r="513" customFormat="false" ht="12.75" hidden="false" customHeight="false" outlineLevel="0" collapsed="false">
      <c r="H513" s="18"/>
      <c r="I513" s="18"/>
      <c r="J513" s="18"/>
      <c r="K513" s="19" t="n">
        <v>37803</v>
      </c>
      <c r="L513" s="17" t="n">
        <v>153857.4961</v>
      </c>
    </row>
    <row r="514" customFormat="false" ht="12.75" hidden="false" customHeight="false" outlineLevel="0" collapsed="false">
      <c r="H514" s="18"/>
      <c r="I514" s="18"/>
      <c r="J514" s="18"/>
      <c r="K514" s="19" t="n">
        <v>37834</v>
      </c>
      <c r="L514" s="17" t="n">
        <v>166406.2438</v>
      </c>
    </row>
    <row r="515" customFormat="false" ht="12.75" hidden="false" customHeight="false" outlineLevel="0" collapsed="false">
      <c r="H515" s="18"/>
      <c r="I515" s="18"/>
      <c r="J515" s="18"/>
      <c r="K515" s="19" t="n">
        <v>37865</v>
      </c>
      <c r="L515" s="17" t="n">
        <v>157566.9358</v>
      </c>
    </row>
    <row r="516" customFormat="false" ht="12.75" hidden="false" customHeight="false" outlineLevel="0" collapsed="false">
      <c r="H516" s="18"/>
      <c r="I516" s="18"/>
      <c r="J516" s="18"/>
      <c r="K516" s="19" t="n">
        <v>37895</v>
      </c>
      <c r="L516" s="17" t="n">
        <v>177888.9346</v>
      </c>
    </row>
    <row r="517" customFormat="false" ht="12.75" hidden="false" customHeight="false" outlineLevel="0" collapsed="false">
      <c r="H517" s="18"/>
      <c r="I517" s="18"/>
      <c r="J517" s="18"/>
      <c r="K517" s="19" t="n">
        <v>37926</v>
      </c>
      <c r="L517" s="17" t="n">
        <v>216422.4898</v>
      </c>
    </row>
    <row r="518" customFormat="false" ht="12.75" hidden="false" customHeight="false" outlineLevel="0" collapsed="false">
      <c r="H518" s="18"/>
      <c r="I518" s="18"/>
      <c r="J518" s="18"/>
      <c r="K518" s="19" t="n">
        <v>38078</v>
      </c>
      <c r="L518" s="17" t="n">
        <v>118025.4252</v>
      </c>
    </row>
    <row r="519" customFormat="false" ht="12.75" hidden="false" customHeight="false" outlineLevel="0" collapsed="false">
      <c r="H519" s="18"/>
      <c r="I519" s="18"/>
      <c r="J519" s="18"/>
      <c r="K519" s="19" t="n">
        <v>38108</v>
      </c>
      <c r="L519" s="17" t="n">
        <v>134951.2109</v>
      </c>
    </row>
    <row r="520" customFormat="false" ht="12.75" hidden="false" customHeight="false" outlineLevel="0" collapsed="false">
      <c r="H520" s="18"/>
      <c r="I520" s="18"/>
      <c r="J520" s="18"/>
      <c r="K520" s="19" t="n">
        <v>38139</v>
      </c>
      <c r="L520" s="17" t="n">
        <v>129911.2612</v>
      </c>
    </row>
    <row r="521" customFormat="false" ht="12.75" hidden="false" customHeight="false" outlineLevel="0" collapsed="false">
      <c r="H521" s="18"/>
      <c r="I521" s="18"/>
      <c r="J521" s="18"/>
      <c r="K521" s="19" t="n">
        <v>38169</v>
      </c>
      <c r="L521" s="17" t="n">
        <v>149195.7587</v>
      </c>
    </row>
    <row r="522" customFormat="false" ht="12.75" hidden="false" customHeight="false" outlineLevel="0" collapsed="false">
      <c r="H522" s="18"/>
      <c r="I522" s="18"/>
      <c r="J522" s="18"/>
      <c r="K522" s="19" t="n">
        <v>38200</v>
      </c>
      <c r="L522" s="17" t="n">
        <v>162250.5656</v>
      </c>
    </row>
    <row r="523" customFormat="false" ht="12.75" hidden="false" customHeight="false" outlineLevel="0" collapsed="false">
      <c r="H523" s="18"/>
      <c r="I523" s="18"/>
      <c r="J523" s="18"/>
      <c r="K523" s="19" t="n">
        <v>38231</v>
      </c>
      <c r="L523" s="17" t="n">
        <v>153083.416</v>
      </c>
    </row>
    <row r="524" customFormat="false" ht="12.75" hidden="false" customHeight="false" outlineLevel="0" collapsed="false">
      <c r="H524" s="18"/>
      <c r="I524" s="18"/>
      <c r="J524" s="18"/>
      <c r="K524" s="19" t="n">
        <v>38261</v>
      </c>
      <c r="L524" s="17" t="n">
        <v>171729.9714</v>
      </c>
    </row>
    <row r="525" customFormat="false" ht="12.75" hidden="false" customHeight="false" outlineLevel="0" collapsed="false">
      <c r="H525" s="18"/>
      <c r="I525" s="18"/>
      <c r="J525" s="8" t="s">
        <v>25</v>
      </c>
      <c r="K525" s="9"/>
      <c r="L525" s="15" t="n">
        <v>3402550.7092</v>
      </c>
    </row>
    <row r="526" customFormat="false" ht="12.75" hidden="false" customHeight="false" outlineLevel="0" collapsed="false">
      <c r="H526" s="18"/>
      <c r="I526" s="8" t="s">
        <v>139</v>
      </c>
      <c r="J526" s="9"/>
      <c r="K526" s="9"/>
      <c r="L526" s="15" t="n">
        <v>3402550.7092</v>
      </c>
    </row>
    <row r="527" customFormat="false" ht="12.75" hidden="false" customHeight="false" outlineLevel="0" collapsed="false">
      <c r="H527" s="18"/>
      <c r="I527" s="8" t="s">
        <v>140</v>
      </c>
      <c r="J527" s="8" t="s">
        <v>17</v>
      </c>
      <c r="K527" s="14" t="n">
        <v>37347</v>
      </c>
      <c r="L527" s="15" t="n">
        <v>76531.1719</v>
      </c>
    </row>
    <row r="528" customFormat="false" ht="12.75" hidden="false" customHeight="false" outlineLevel="0" collapsed="false">
      <c r="H528" s="18"/>
      <c r="I528" s="18"/>
      <c r="J528" s="18"/>
      <c r="K528" s="19" t="n">
        <v>37377</v>
      </c>
      <c r="L528" s="17" t="n">
        <v>91499.2322</v>
      </c>
    </row>
    <row r="529" customFormat="false" ht="12.75" hidden="false" customHeight="false" outlineLevel="0" collapsed="false">
      <c r="H529" s="18"/>
      <c r="I529" s="18"/>
      <c r="J529" s="18"/>
      <c r="K529" s="19" t="n">
        <v>37408</v>
      </c>
      <c r="L529" s="17" t="n">
        <v>89228.628</v>
      </c>
    </row>
    <row r="530" customFormat="false" ht="12.75" hidden="false" customHeight="false" outlineLevel="0" collapsed="false">
      <c r="H530" s="18"/>
      <c r="I530" s="18"/>
      <c r="J530" s="18"/>
      <c r="K530" s="19" t="n">
        <v>37438</v>
      </c>
      <c r="L530" s="17" t="n">
        <v>105267.0338</v>
      </c>
    </row>
    <row r="531" customFormat="false" ht="12.75" hidden="false" customHeight="false" outlineLevel="0" collapsed="false">
      <c r="H531" s="18"/>
      <c r="I531" s="18"/>
      <c r="J531" s="18"/>
      <c r="K531" s="19" t="n">
        <v>37469</v>
      </c>
      <c r="L531" s="17" t="n">
        <v>115865.1448</v>
      </c>
    </row>
    <row r="532" customFormat="false" ht="12.75" hidden="false" customHeight="false" outlineLevel="0" collapsed="false">
      <c r="H532" s="18"/>
      <c r="I532" s="18"/>
      <c r="J532" s="18"/>
      <c r="K532" s="19" t="n">
        <v>37500</v>
      </c>
      <c r="L532" s="17" t="n">
        <v>109991.9231</v>
      </c>
    </row>
    <row r="533" customFormat="false" ht="12.75" hidden="false" customHeight="false" outlineLevel="0" collapsed="false">
      <c r="H533" s="18"/>
      <c r="I533" s="18"/>
      <c r="J533" s="18"/>
      <c r="K533" s="19" t="n">
        <v>37530</v>
      </c>
      <c r="L533" s="17" t="n">
        <v>125412.3931</v>
      </c>
    </row>
    <row r="534" customFormat="false" ht="12.75" hidden="false" customHeight="false" outlineLevel="0" collapsed="false">
      <c r="H534" s="18"/>
      <c r="I534" s="18"/>
      <c r="J534" s="18"/>
      <c r="K534" s="19" t="n">
        <v>37561</v>
      </c>
      <c r="L534" s="17" t="n">
        <v>141184.6858</v>
      </c>
    </row>
    <row r="535" customFormat="false" ht="12.75" hidden="false" customHeight="false" outlineLevel="0" collapsed="false">
      <c r="H535" s="18"/>
      <c r="I535" s="18"/>
      <c r="J535" s="18"/>
      <c r="K535" s="19" t="n">
        <v>37712</v>
      </c>
      <c r="L535" s="17" t="n">
        <v>74823.6703</v>
      </c>
    </row>
    <row r="536" customFormat="false" ht="12.75" hidden="false" customHeight="false" outlineLevel="0" collapsed="false">
      <c r="H536" s="18"/>
      <c r="I536" s="18"/>
      <c r="J536" s="18"/>
      <c r="K536" s="19" t="n">
        <v>37742</v>
      </c>
      <c r="L536" s="17" t="n">
        <v>88176.76</v>
      </c>
    </row>
    <row r="537" customFormat="false" ht="12.75" hidden="false" customHeight="false" outlineLevel="0" collapsed="false">
      <c r="H537" s="18"/>
      <c r="I537" s="18"/>
      <c r="J537" s="18"/>
      <c r="K537" s="19" t="n">
        <v>37773</v>
      </c>
      <c r="L537" s="17" t="n">
        <v>85093.4297</v>
      </c>
    </row>
    <row r="538" customFormat="false" ht="12.75" hidden="false" customHeight="false" outlineLevel="0" collapsed="false">
      <c r="H538" s="18"/>
      <c r="I538" s="18"/>
      <c r="J538" s="18"/>
      <c r="K538" s="19" t="n">
        <v>37803</v>
      </c>
      <c r="L538" s="17" t="n">
        <v>100601.7768</v>
      </c>
    </row>
    <row r="539" customFormat="false" ht="12.75" hidden="false" customHeight="false" outlineLevel="0" collapsed="false">
      <c r="H539" s="18"/>
      <c r="I539" s="18"/>
      <c r="J539" s="18"/>
      <c r="K539" s="19" t="n">
        <v>37834</v>
      </c>
      <c r="L539" s="17" t="n">
        <v>111475.9497</v>
      </c>
    </row>
    <row r="540" customFormat="false" ht="12.75" hidden="false" customHeight="false" outlineLevel="0" collapsed="false">
      <c r="H540" s="18"/>
      <c r="I540" s="18"/>
      <c r="J540" s="18"/>
      <c r="K540" s="19" t="n">
        <v>37865</v>
      </c>
      <c r="L540" s="17" t="n">
        <v>105022.0624</v>
      </c>
    </row>
    <row r="541" customFormat="false" ht="12.75" hidden="false" customHeight="false" outlineLevel="0" collapsed="false">
      <c r="H541" s="18"/>
      <c r="I541" s="18"/>
      <c r="J541" s="18"/>
      <c r="K541" s="19" t="n">
        <v>37895</v>
      </c>
      <c r="L541" s="17" t="n">
        <v>121562.8139</v>
      </c>
    </row>
    <row r="542" customFormat="false" ht="12.75" hidden="false" customHeight="false" outlineLevel="0" collapsed="false">
      <c r="H542" s="18"/>
      <c r="I542" s="18"/>
      <c r="J542" s="18"/>
      <c r="K542" s="19" t="n">
        <v>37926</v>
      </c>
      <c r="L542" s="17" t="n">
        <v>151455.8718</v>
      </c>
    </row>
    <row r="543" customFormat="false" ht="12.75" hidden="false" customHeight="false" outlineLevel="0" collapsed="false">
      <c r="H543" s="18"/>
      <c r="I543" s="18"/>
      <c r="J543" s="18"/>
      <c r="K543" s="19" t="n">
        <v>38078</v>
      </c>
      <c r="L543" s="17" t="n">
        <v>72022.2131</v>
      </c>
    </row>
    <row r="544" customFormat="false" ht="12.75" hidden="false" customHeight="false" outlineLevel="0" collapsed="false">
      <c r="H544" s="18"/>
      <c r="I544" s="18"/>
      <c r="J544" s="18"/>
      <c r="K544" s="19" t="n">
        <v>38108</v>
      </c>
      <c r="L544" s="17" t="n">
        <v>85695.7914</v>
      </c>
    </row>
    <row r="545" customFormat="false" ht="12.75" hidden="false" customHeight="false" outlineLevel="0" collapsed="false">
      <c r="H545" s="18"/>
      <c r="I545" s="18"/>
      <c r="J545" s="18"/>
      <c r="K545" s="19" t="n">
        <v>38139</v>
      </c>
      <c r="L545" s="17" t="n">
        <v>82480.0923</v>
      </c>
    </row>
    <row r="546" customFormat="false" ht="12.75" hidden="false" customHeight="false" outlineLevel="0" collapsed="false">
      <c r="H546" s="18"/>
      <c r="I546" s="18"/>
      <c r="J546" s="18"/>
      <c r="K546" s="19" t="n">
        <v>38169</v>
      </c>
      <c r="L546" s="17" t="n">
        <v>98187.5787</v>
      </c>
    </row>
    <row r="547" customFormat="false" ht="12.75" hidden="false" customHeight="false" outlineLevel="0" collapsed="false">
      <c r="H547" s="18"/>
      <c r="I547" s="18"/>
      <c r="J547" s="18"/>
      <c r="K547" s="19" t="n">
        <v>38200</v>
      </c>
      <c r="L547" s="17" t="n">
        <v>109520.5859</v>
      </c>
    </row>
    <row r="548" customFormat="false" ht="12.75" hidden="false" customHeight="false" outlineLevel="0" collapsed="false">
      <c r="H548" s="18"/>
      <c r="I548" s="18"/>
      <c r="J548" s="18"/>
      <c r="K548" s="19" t="n">
        <v>38231</v>
      </c>
      <c r="L548" s="17" t="n">
        <v>102755.8952</v>
      </c>
    </row>
    <row r="549" customFormat="false" ht="12.75" hidden="false" customHeight="false" outlineLevel="0" collapsed="false">
      <c r="H549" s="18"/>
      <c r="I549" s="18"/>
      <c r="J549" s="18"/>
      <c r="K549" s="19" t="n">
        <v>38261</v>
      </c>
      <c r="L549" s="17" t="n">
        <v>117932.3966</v>
      </c>
    </row>
    <row r="550" customFormat="false" ht="12.75" hidden="false" customHeight="false" outlineLevel="0" collapsed="false">
      <c r="H550" s="18"/>
      <c r="I550" s="18"/>
      <c r="J550" s="8" t="s">
        <v>25</v>
      </c>
      <c r="K550" s="9"/>
      <c r="L550" s="15" t="n">
        <v>2361787.1005</v>
      </c>
    </row>
    <row r="551" customFormat="false" ht="12.75" hidden="false" customHeight="false" outlineLevel="0" collapsed="false">
      <c r="H551" s="18"/>
      <c r="I551" s="8" t="s">
        <v>141</v>
      </c>
      <c r="J551" s="9"/>
      <c r="K551" s="9"/>
      <c r="L551" s="15" t="n">
        <v>2361787.1005</v>
      </c>
    </row>
    <row r="552" customFormat="false" ht="12.75" hidden="false" customHeight="false" outlineLevel="0" collapsed="false">
      <c r="H552" s="18"/>
      <c r="I552" s="8" t="s">
        <v>142</v>
      </c>
      <c r="J552" s="8" t="s">
        <v>17</v>
      </c>
      <c r="K552" s="14" t="n">
        <v>37347</v>
      </c>
      <c r="L552" s="15" t="n">
        <v>49467.4271</v>
      </c>
    </row>
    <row r="553" customFormat="false" ht="12.75" hidden="false" customHeight="false" outlineLevel="0" collapsed="false">
      <c r="H553" s="18"/>
      <c r="I553" s="18"/>
      <c r="J553" s="18"/>
      <c r="K553" s="19" t="n">
        <v>37377</v>
      </c>
      <c r="L553" s="17" t="n">
        <v>57307.0272</v>
      </c>
    </row>
    <row r="554" customFormat="false" ht="12.75" hidden="false" customHeight="false" outlineLevel="0" collapsed="false">
      <c r="H554" s="18"/>
      <c r="I554" s="18"/>
      <c r="J554" s="18"/>
      <c r="K554" s="19" t="n">
        <v>37408</v>
      </c>
      <c r="L554" s="17" t="n">
        <v>55780.7968</v>
      </c>
    </row>
    <row r="555" customFormat="false" ht="12.75" hidden="false" customHeight="false" outlineLevel="0" collapsed="false">
      <c r="H555" s="18"/>
      <c r="I555" s="18"/>
      <c r="J555" s="18"/>
      <c r="K555" s="19" t="n">
        <v>37438</v>
      </c>
      <c r="L555" s="17" t="n">
        <v>64152.646</v>
      </c>
    </row>
    <row r="556" customFormat="false" ht="12.75" hidden="false" customHeight="false" outlineLevel="0" collapsed="false">
      <c r="H556" s="18"/>
      <c r="I556" s="18"/>
      <c r="J556" s="18"/>
      <c r="K556" s="19" t="n">
        <v>37469</v>
      </c>
      <c r="L556" s="17" t="n">
        <v>69430.4018</v>
      </c>
    </row>
    <row r="557" customFormat="false" ht="12.75" hidden="false" customHeight="false" outlineLevel="0" collapsed="false">
      <c r="H557" s="18"/>
      <c r="I557" s="18"/>
      <c r="J557" s="18"/>
      <c r="K557" s="19" t="n">
        <v>37500</v>
      </c>
      <c r="L557" s="17" t="n">
        <v>66101.7434</v>
      </c>
    </row>
    <row r="558" customFormat="false" ht="12.75" hidden="false" customHeight="false" outlineLevel="0" collapsed="false">
      <c r="H558" s="18"/>
      <c r="I558" s="18"/>
      <c r="J558" s="18"/>
      <c r="K558" s="19" t="n">
        <v>37530</v>
      </c>
      <c r="L558" s="17" t="n">
        <v>74158.9426</v>
      </c>
    </row>
    <row r="559" customFormat="false" ht="12.75" hidden="false" customHeight="false" outlineLevel="0" collapsed="false">
      <c r="H559" s="18"/>
      <c r="I559" s="18"/>
      <c r="J559" s="18"/>
      <c r="K559" s="19" t="n">
        <v>37561</v>
      </c>
      <c r="L559" s="17" t="n">
        <v>90498.0812</v>
      </c>
    </row>
    <row r="560" customFormat="false" ht="12.75" hidden="false" customHeight="false" outlineLevel="0" collapsed="false">
      <c r="H560" s="18"/>
      <c r="I560" s="18"/>
      <c r="J560" s="18"/>
      <c r="K560" s="19" t="n">
        <v>37712</v>
      </c>
      <c r="L560" s="17" t="n">
        <v>52691.9043</v>
      </c>
    </row>
    <row r="561" customFormat="false" ht="12.75" hidden="false" customHeight="false" outlineLevel="0" collapsed="false">
      <c r="H561" s="18"/>
      <c r="I561" s="18"/>
      <c r="J561" s="18"/>
      <c r="K561" s="19" t="n">
        <v>37742</v>
      </c>
      <c r="L561" s="17" t="n">
        <v>59829.9142</v>
      </c>
    </row>
    <row r="562" customFormat="false" ht="12.75" hidden="false" customHeight="false" outlineLevel="0" collapsed="false">
      <c r="H562" s="18"/>
      <c r="I562" s="18"/>
      <c r="J562" s="18"/>
      <c r="K562" s="19" t="n">
        <v>37773</v>
      </c>
      <c r="L562" s="17" t="n">
        <v>57731.8283</v>
      </c>
    </row>
    <row r="563" customFormat="false" ht="12.75" hidden="false" customHeight="false" outlineLevel="0" collapsed="false">
      <c r="H563" s="18"/>
      <c r="I563" s="18"/>
      <c r="J563" s="18"/>
      <c r="K563" s="19" t="n">
        <v>37803</v>
      </c>
      <c r="L563" s="17" t="n">
        <v>65938.9269</v>
      </c>
    </row>
    <row r="564" customFormat="false" ht="12.75" hidden="false" customHeight="false" outlineLevel="0" collapsed="false">
      <c r="H564" s="18"/>
      <c r="I564" s="18"/>
      <c r="J564" s="18"/>
      <c r="K564" s="19" t="n">
        <v>37834</v>
      </c>
      <c r="L564" s="17" t="n">
        <v>71316.9616</v>
      </c>
    </row>
    <row r="565" customFormat="false" ht="12.75" hidden="false" customHeight="false" outlineLevel="0" collapsed="false">
      <c r="H565" s="18"/>
      <c r="I565" s="18"/>
      <c r="J565" s="18"/>
      <c r="K565" s="19" t="n">
        <v>37865</v>
      </c>
      <c r="L565" s="17" t="n">
        <v>67528.6868</v>
      </c>
    </row>
    <row r="566" customFormat="false" ht="12.75" hidden="false" customHeight="false" outlineLevel="0" collapsed="false">
      <c r="H566" s="18"/>
      <c r="I566" s="18"/>
      <c r="J566" s="18"/>
      <c r="K566" s="19" t="n">
        <v>37895</v>
      </c>
      <c r="L566" s="17" t="n">
        <v>76238.1148</v>
      </c>
    </row>
    <row r="567" customFormat="false" ht="12.75" hidden="false" customHeight="false" outlineLevel="0" collapsed="false">
      <c r="H567" s="18"/>
      <c r="I567" s="18"/>
      <c r="J567" s="18"/>
      <c r="K567" s="19" t="n">
        <v>37926</v>
      </c>
      <c r="L567" s="17" t="n">
        <v>92752.4956</v>
      </c>
    </row>
    <row r="568" customFormat="false" ht="12.75" hidden="false" customHeight="false" outlineLevel="0" collapsed="false">
      <c r="H568" s="18"/>
      <c r="I568" s="18"/>
      <c r="J568" s="18"/>
      <c r="K568" s="19" t="n">
        <v>38078</v>
      </c>
      <c r="L568" s="17" t="n">
        <v>50582.3251</v>
      </c>
    </row>
    <row r="569" customFormat="false" ht="12.75" hidden="false" customHeight="false" outlineLevel="0" collapsed="false">
      <c r="H569" s="18"/>
      <c r="I569" s="18"/>
      <c r="J569" s="18"/>
      <c r="K569" s="19" t="n">
        <v>38108</v>
      </c>
      <c r="L569" s="17" t="n">
        <v>57836.2333</v>
      </c>
    </row>
    <row r="570" customFormat="false" ht="12.75" hidden="false" customHeight="false" outlineLevel="0" collapsed="false">
      <c r="H570" s="18"/>
      <c r="I570" s="18"/>
      <c r="J570" s="18"/>
      <c r="K570" s="19" t="n">
        <v>38139</v>
      </c>
      <c r="L570" s="17" t="n">
        <v>55676.2548</v>
      </c>
    </row>
    <row r="571" customFormat="false" ht="12.75" hidden="false" customHeight="false" outlineLevel="0" collapsed="false">
      <c r="H571" s="18"/>
      <c r="I571" s="18"/>
      <c r="J571" s="18"/>
      <c r="K571" s="19" t="n">
        <v>38169</v>
      </c>
      <c r="L571" s="17" t="n">
        <v>63941.0394</v>
      </c>
    </row>
    <row r="572" customFormat="false" ht="12.75" hidden="false" customHeight="false" outlineLevel="0" collapsed="false">
      <c r="H572" s="18"/>
      <c r="I572" s="18"/>
      <c r="J572" s="18"/>
      <c r="K572" s="19" t="n">
        <v>38200</v>
      </c>
      <c r="L572" s="17" t="n">
        <v>69535.9567</v>
      </c>
    </row>
    <row r="573" customFormat="false" ht="12.75" hidden="false" customHeight="false" outlineLevel="0" collapsed="false">
      <c r="H573" s="18"/>
      <c r="I573" s="18"/>
      <c r="J573" s="18"/>
      <c r="K573" s="19" t="n">
        <v>38231</v>
      </c>
      <c r="L573" s="17" t="n">
        <v>65607.1783</v>
      </c>
    </row>
    <row r="574" customFormat="false" ht="12.75" hidden="false" customHeight="false" outlineLevel="0" collapsed="false">
      <c r="H574" s="18"/>
      <c r="I574" s="18"/>
      <c r="J574" s="18"/>
      <c r="K574" s="19" t="n">
        <v>38261</v>
      </c>
      <c r="L574" s="17" t="n">
        <v>73598.5592</v>
      </c>
    </row>
    <row r="575" customFormat="false" ht="12.75" hidden="false" customHeight="false" outlineLevel="0" collapsed="false">
      <c r="H575" s="18"/>
      <c r="I575" s="18"/>
      <c r="J575" s="8" t="s">
        <v>25</v>
      </c>
      <c r="K575" s="9"/>
      <c r="L575" s="15" t="n">
        <v>1507703.4454</v>
      </c>
    </row>
    <row r="576" customFormat="false" ht="12.75" hidden="false" customHeight="false" outlineLevel="0" collapsed="false">
      <c r="H576" s="18"/>
      <c r="I576" s="8" t="s">
        <v>143</v>
      </c>
      <c r="J576" s="9"/>
      <c r="K576" s="9"/>
      <c r="L576" s="15" t="n">
        <v>1507703.4454</v>
      </c>
    </row>
    <row r="577" customFormat="false" ht="12.75" hidden="false" customHeight="false" outlineLevel="0" collapsed="false">
      <c r="H577" s="18"/>
      <c r="I577" s="23" t="s">
        <v>144</v>
      </c>
      <c r="J577" s="23" t="s">
        <v>15</v>
      </c>
      <c r="K577" s="24" t="n">
        <v>37347</v>
      </c>
      <c r="L577" s="25" t="n">
        <v>-83062.0789</v>
      </c>
    </row>
    <row r="578" customFormat="false" ht="12.75" hidden="false" customHeight="false" outlineLevel="0" collapsed="false">
      <c r="H578" s="18"/>
      <c r="I578" s="26"/>
      <c r="J578" s="26"/>
      <c r="K578" s="27" t="n">
        <v>37377</v>
      </c>
      <c r="L578" s="28" t="n">
        <v>-190457.4267</v>
      </c>
    </row>
    <row r="579" customFormat="false" ht="12.75" hidden="false" customHeight="false" outlineLevel="0" collapsed="false">
      <c r="H579" s="18"/>
      <c r="I579" s="26"/>
      <c r="J579" s="26"/>
      <c r="K579" s="27" t="n">
        <v>37408</v>
      </c>
      <c r="L579" s="28" t="n">
        <v>-184014.1426</v>
      </c>
    </row>
    <row r="580" customFormat="false" ht="12.75" hidden="false" customHeight="false" outlineLevel="0" collapsed="false">
      <c r="H580" s="18"/>
      <c r="I580" s="26"/>
      <c r="J580" s="26"/>
      <c r="K580" s="27" t="n">
        <v>37438</v>
      </c>
      <c r="L580" s="28" t="n">
        <v>-189834.4402</v>
      </c>
    </row>
    <row r="581" customFormat="false" ht="12.75" hidden="false" customHeight="false" outlineLevel="0" collapsed="false">
      <c r="H581" s="18"/>
      <c r="I581" s="26"/>
      <c r="J581" s="26"/>
      <c r="K581" s="27" t="n">
        <v>37469</v>
      </c>
      <c r="L581" s="28" t="n">
        <v>-204064.9232</v>
      </c>
    </row>
    <row r="582" customFormat="false" ht="12.75" hidden="false" customHeight="false" outlineLevel="0" collapsed="false">
      <c r="H582" s="18"/>
      <c r="I582" s="26"/>
      <c r="J582" s="26"/>
      <c r="K582" s="27" t="n">
        <v>37500</v>
      </c>
      <c r="L582" s="28" t="n">
        <v>-197107.3411</v>
      </c>
    </row>
    <row r="583" customFormat="false" ht="12.75" hidden="false" customHeight="false" outlineLevel="0" collapsed="false">
      <c r="H583" s="18"/>
      <c r="I583" s="26"/>
      <c r="J583" s="26"/>
      <c r="K583" s="27" t="n">
        <v>37530</v>
      </c>
      <c r="L583" s="28" t="n">
        <v>-203277.4895</v>
      </c>
    </row>
    <row r="584" customFormat="false" ht="12.75" hidden="false" customHeight="false" outlineLevel="0" collapsed="false">
      <c r="H584" s="18"/>
      <c r="I584" s="26"/>
      <c r="J584" s="26"/>
      <c r="K584" s="27" t="n">
        <v>37561</v>
      </c>
      <c r="L584" s="28" t="n">
        <v>-63181.5622</v>
      </c>
    </row>
    <row r="585" customFormat="false" ht="12.75" hidden="false" customHeight="false" outlineLevel="0" collapsed="false">
      <c r="H585" s="18"/>
      <c r="I585" s="26"/>
      <c r="J585" s="26"/>
      <c r="K585" s="27" t="n">
        <v>37712</v>
      </c>
      <c r="L585" s="28" t="n">
        <v>-119478.5075</v>
      </c>
    </row>
    <row r="586" customFormat="false" ht="12.75" hidden="false" customHeight="false" outlineLevel="0" collapsed="false">
      <c r="H586" s="18"/>
      <c r="I586" s="26"/>
      <c r="J586" s="26"/>
      <c r="K586" s="27" t="n">
        <v>37742</v>
      </c>
      <c r="L586" s="28" t="n">
        <v>-199639.4558</v>
      </c>
    </row>
    <row r="587" customFormat="false" ht="12.75" hidden="false" customHeight="false" outlineLevel="0" collapsed="false">
      <c r="H587" s="18"/>
      <c r="I587" s="26"/>
      <c r="J587" s="26"/>
      <c r="K587" s="27" t="n">
        <v>37773</v>
      </c>
      <c r="L587" s="28" t="n">
        <v>-192587.1994</v>
      </c>
    </row>
    <row r="588" customFormat="false" ht="12.75" hidden="false" customHeight="false" outlineLevel="0" collapsed="false">
      <c r="H588" s="18"/>
      <c r="I588" s="26"/>
      <c r="J588" s="26"/>
      <c r="K588" s="27" t="n">
        <v>37803</v>
      </c>
      <c r="L588" s="28" t="n">
        <v>-198351.0741</v>
      </c>
    </row>
    <row r="589" customFormat="false" ht="12.75" hidden="false" customHeight="false" outlineLevel="0" collapsed="false">
      <c r="H589" s="18"/>
      <c r="I589" s="26"/>
      <c r="J589" s="26"/>
      <c r="K589" s="27" t="n">
        <v>37834</v>
      </c>
      <c r="L589" s="28" t="n">
        <v>-197616.7378</v>
      </c>
    </row>
    <row r="590" customFormat="false" ht="12.75" hidden="false" customHeight="false" outlineLevel="0" collapsed="false">
      <c r="H590" s="18"/>
      <c r="I590" s="26"/>
      <c r="J590" s="26"/>
      <c r="K590" s="27" t="n">
        <v>37865</v>
      </c>
      <c r="L590" s="28" t="n">
        <v>-190503.5589</v>
      </c>
    </row>
    <row r="591" customFormat="false" ht="12.75" hidden="false" customHeight="false" outlineLevel="0" collapsed="false">
      <c r="H591" s="18"/>
      <c r="I591" s="26"/>
      <c r="J591" s="26"/>
      <c r="K591" s="27" t="n">
        <v>37895</v>
      </c>
      <c r="L591" s="28" t="n">
        <v>-196095.6885</v>
      </c>
    </row>
    <row r="592" customFormat="false" ht="12.75" hidden="false" customHeight="false" outlineLevel="0" collapsed="false">
      <c r="H592" s="18"/>
      <c r="I592" s="26"/>
      <c r="J592" s="26"/>
      <c r="K592" s="27" t="n">
        <v>37926</v>
      </c>
      <c r="L592" s="28" t="n">
        <v>-59465.369</v>
      </c>
    </row>
    <row r="593" customFormat="false" ht="12.75" hidden="false" customHeight="false" outlineLevel="0" collapsed="false">
      <c r="H593" s="18"/>
      <c r="I593" s="26"/>
      <c r="J593" s="26"/>
      <c r="K593" s="27" t="n">
        <v>38078</v>
      </c>
      <c r="L593" s="28" t="n">
        <v>-148416.9579</v>
      </c>
    </row>
    <row r="594" customFormat="false" ht="12.75" hidden="false" customHeight="false" outlineLevel="0" collapsed="false">
      <c r="H594" s="18"/>
      <c r="I594" s="26"/>
      <c r="J594" s="26"/>
      <c r="K594" s="27" t="n">
        <v>38108</v>
      </c>
      <c r="L594" s="28" t="n">
        <v>-190263.3887</v>
      </c>
    </row>
    <row r="595" customFormat="false" ht="12.75" hidden="false" customHeight="false" outlineLevel="0" collapsed="false">
      <c r="H595" s="18"/>
      <c r="I595" s="26"/>
      <c r="J595" s="26"/>
      <c r="K595" s="27" t="n">
        <v>38139</v>
      </c>
      <c r="L595" s="28" t="n">
        <v>-183261.5998</v>
      </c>
    </row>
    <row r="596" customFormat="false" ht="12.75" hidden="false" customHeight="false" outlineLevel="0" collapsed="false">
      <c r="H596" s="18"/>
      <c r="I596" s="26"/>
      <c r="J596" s="26"/>
      <c r="K596" s="27" t="n">
        <v>38169</v>
      </c>
      <c r="L596" s="28" t="n">
        <v>-188504.8259</v>
      </c>
    </row>
    <row r="597" customFormat="false" ht="12.75" hidden="false" customHeight="false" outlineLevel="0" collapsed="false">
      <c r="H597" s="18"/>
      <c r="I597" s="26"/>
      <c r="J597" s="26"/>
      <c r="K597" s="27" t="n">
        <v>38200</v>
      </c>
      <c r="L597" s="28" t="n">
        <v>-187612.1337</v>
      </c>
    </row>
    <row r="598" customFormat="false" ht="12.75" hidden="false" customHeight="false" outlineLevel="0" collapsed="false">
      <c r="H598" s="18"/>
      <c r="I598" s="26"/>
      <c r="J598" s="26"/>
      <c r="K598" s="27" t="n">
        <v>38231</v>
      </c>
      <c r="L598" s="28" t="n">
        <v>-180680.4923</v>
      </c>
    </row>
    <row r="599" customFormat="false" ht="12.75" hidden="false" customHeight="false" outlineLevel="0" collapsed="false">
      <c r="H599" s="18"/>
      <c r="I599" s="26"/>
      <c r="J599" s="26"/>
      <c r="K599" s="27" t="n">
        <v>38261</v>
      </c>
      <c r="L599" s="28" t="n">
        <v>-185824.9533</v>
      </c>
    </row>
    <row r="600" customFormat="false" ht="12.75" hidden="false" customHeight="false" outlineLevel="0" collapsed="false">
      <c r="H600" s="18"/>
      <c r="I600" s="18"/>
      <c r="J600" s="8" t="s">
        <v>31</v>
      </c>
      <c r="K600" s="9"/>
      <c r="L600" s="15" t="n">
        <v>-3933301.347</v>
      </c>
    </row>
    <row r="601" customFormat="false" ht="12.75" hidden="false" customHeight="false" outlineLevel="0" collapsed="false">
      <c r="H601" s="18"/>
      <c r="I601" s="8" t="s">
        <v>145</v>
      </c>
      <c r="J601" s="9"/>
      <c r="K601" s="9"/>
      <c r="L601" s="15" t="n">
        <v>-3933301.347</v>
      </c>
    </row>
    <row r="602" customFormat="false" ht="12.75" hidden="false" customHeight="false" outlineLevel="0" collapsed="false">
      <c r="H602" s="18"/>
      <c r="I602" s="23" t="s">
        <v>146</v>
      </c>
      <c r="J602" s="23" t="s">
        <v>15</v>
      </c>
      <c r="K602" s="24" t="n">
        <v>37288</v>
      </c>
      <c r="L602" s="25" t="n">
        <v>-30666.6966</v>
      </c>
    </row>
    <row r="603" customFormat="false" ht="12.75" hidden="false" customHeight="false" outlineLevel="0" collapsed="false">
      <c r="H603" s="18"/>
      <c r="I603" s="26"/>
      <c r="J603" s="26"/>
      <c r="K603" s="27" t="n">
        <v>37316</v>
      </c>
      <c r="L603" s="28" t="n">
        <v>-24796.8454</v>
      </c>
    </row>
    <row r="604" customFormat="false" ht="12.75" hidden="false" customHeight="false" outlineLevel="0" collapsed="false">
      <c r="H604" s="18"/>
      <c r="I604" s="26"/>
      <c r="J604" s="26"/>
      <c r="K604" s="27" t="n">
        <v>37591</v>
      </c>
      <c r="L604" s="28" t="n">
        <v>-61421.8263</v>
      </c>
    </row>
    <row r="605" customFormat="false" ht="12.75" hidden="false" customHeight="false" outlineLevel="0" collapsed="false">
      <c r="H605" s="18"/>
      <c r="I605" s="26"/>
      <c r="J605" s="26"/>
      <c r="K605" s="27" t="n">
        <v>37622</v>
      </c>
      <c r="L605" s="28" t="n">
        <v>-81166.7565</v>
      </c>
    </row>
    <row r="606" customFormat="false" ht="12.75" hidden="false" customHeight="false" outlineLevel="0" collapsed="false">
      <c r="H606" s="18"/>
      <c r="I606" s="26"/>
      <c r="J606" s="26"/>
      <c r="K606" s="27" t="n">
        <v>37653</v>
      </c>
      <c r="L606" s="28" t="n">
        <v>-74925.7789</v>
      </c>
    </row>
    <row r="607" customFormat="false" ht="12.75" hidden="false" customHeight="false" outlineLevel="0" collapsed="false">
      <c r="H607" s="18"/>
      <c r="I607" s="26"/>
      <c r="J607" s="26"/>
      <c r="K607" s="27" t="n">
        <v>37681</v>
      </c>
      <c r="L607" s="28" t="n">
        <v>-57446.1852</v>
      </c>
    </row>
    <row r="608" customFormat="false" ht="12.75" hidden="false" customHeight="false" outlineLevel="0" collapsed="false">
      <c r="H608" s="18"/>
      <c r="I608" s="26"/>
      <c r="J608" s="26"/>
      <c r="K608" s="27" t="n">
        <v>37956</v>
      </c>
      <c r="L608" s="28" t="n">
        <v>-43676.4852</v>
      </c>
    </row>
    <row r="609" customFormat="false" ht="12.75" hidden="false" customHeight="false" outlineLevel="0" collapsed="false">
      <c r="H609" s="18"/>
      <c r="I609" s="26"/>
      <c r="J609" s="26"/>
      <c r="K609" s="27" t="n">
        <v>37987</v>
      </c>
      <c r="L609" s="28" t="n">
        <v>-60752.024</v>
      </c>
    </row>
    <row r="610" customFormat="false" ht="12.75" hidden="false" customHeight="false" outlineLevel="0" collapsed="false">
      <c r="H610" s="18"/>
      <c r="I610" s="26"/>
      <c r="J610" s="26"/>
      <c r="K610" s="27" t="n">
        <v>38018</v>
      </c>
      <c r="L610" s="28" t="n">
        <v>-57786.1281</v>
      </c>
    </row>
    <row r="611" customFormat="false" ht="12.75" hidden="false" customHeight="false" outlineLevel="0" collapsed="false">
      <c r="H611" s="18"/>
      <c r="I611" s="26"/>
      <c r="J611" s="26"/>
      <c r="K611" s="27" t="n">
        <v>38047</v>
      </c>
      <c r="L611" s="28" t="n">
        <v>-37248.6265</v>
      </c>
    </row>
    <row r="612" customFormat="false" ht="12.75" hidden="false" customHeight="false" outlineLevel="0" collapsed="false">
      <c r="H612" s="18"/>
      <c r="I612" s="18"/>
      <c r="J612" s="8" t="s">
        <v>31</v>
      </c>
      <c r="K612" s="9"/>
      <c r="L612" s="15" t="n">
        <v>-529887.3527</v>
      </c>
    </row>
    <row r="613" customFormat="false" ht="12.75" hidden="false" customHeight="false" outlineLevel="0" collapsed="false">
      <c r="H613" s="18"/>
      <c r="I613" s="8" t="s">
        <v>147</v>
      </c>
      <c r="J613" s="9"/>
      <c r="K613" s="9"/>
      <c r="L613" s="15" t="n">
        <v>-529887.3527</v>
      </c>
    </row>
    <row r="614" customFormat="false" ht="12.75" hidden="false" customHeight="false" outlineLevel="0" collapsed="false">
      <c r="H614" s="18"/>
      <c r="I614" s="23" t="s">
        <v>148</v>
      </c>
      <c r="J614" s="23" t="s">
        <v>15</v>
      </c>
      <c r="K614" s="24" t="n">
        <v>37288</v>
      </c>
      <c r="L614" s="25" t="n">
        <v>-269455.2766</v>
      </c>
    </row>
    <row r="615" customFormat="false" ht="12.75" hidden="false" customHeight="false" outlineLevel="0" collapsed="false">
      <c r="H615" s="18"/>
      <c r="I615" s="26"/>
      <c r="J615" s="26"/>
      <c r="K615" s="27" t="n">
        <v>37316</v>
      </c>
      <c r="L615" s="28" t="n">
        <v>-297922.2496</v>
      </c>
    </row>
    <row r="616" customFormat="false" ht="12.75" hidden="false" customHeight="false" outlineLevel="0" collapsed="false">
      <c r="H616" s="18"/>
      <c r="I616" s="26"/>
      <c r="J616" s="26"/>
      <c r="K616" s="27" t="n">
        <v>37347</v>
      </c>
      <c r="L616" s="28" t="n">
        <v>-332753.5123</v>
      </c>
    </row>
    <row r="617" customFormat="false" ht="12.75" hidden="false" customHeight="false" outlineLevel="0" collapsed="false">
      <c r="H617" s="18"/>
      <c r="I617" s="26"/>
      <c r="J617" s="26"/>
      <c r="K617" s="27" t="n">
        <v>37377</v>
      </c>
      <c r="L617" s="28" t="n">
        <v>-188386.4528</v>
      </c>
    </row>
    <row r="618" customFormat="false" ht="12.75" hidden="false" customHeight="false" outlineLevel="0" collapsed="false">
      <c r="H618" s="18"/>
      <c r="I618" s="26"/>
      <c r="J618" s="26"/>
      <c r="K618" s="27" t="n">
        <v>37408</v>
      </c>
      <c r="L618" s="28" t="n">
        <v>-119522.0281</v>
      </c>
    </row>
    <row r="619" customFormat="false" ht="12.75" hidden="false" customHeight="false" outlineLevel="0" collapsed="false">
      <c r="H619" s="18"/>
      <c r="I619" s="26"/>
      <c r="J619" s="26"/>
      <c r="K619" s="27" t="n">
        <v>37438</v>
      </c>
      <c r="L619" s="28" t="n">
        <v>-118720.4606</v>
      </c>
    </row>
    <row r="620" customFormat="false" ht="12.75" hidden="false" customHeight="false" outlineLevel="0" collapsed="false">
      <c r="H620" s="18"/>
      <c r="I620" s="26"/>
      <c r="J620" s="26"/>
      <c r="K620" s="27" t="n">
        <v>37469</v>
      </c>
      <c r="L620" s="28" t="n">
        <v>-136495.8051</v>
      </c>
    </row>
    <row r="621" customFormat="false" ht="12.75" hidden="false" customHeight="false" outlineLevel="0" collapsed="false">
      <c r="H621" s="18"/>
      <c r="I621" s="26"/>
      <c r="J621" s="26"/>
      <c r="K621" s="27" t="n">
        <v>37500</v>
      </c>
      <c r="L621" s="28" t="n">
        <v>-108780.4293</v>
      </c>
    </row>
    <row r="622" customFormat="false" ht="12.75" hidden="false" customHeight="false" outlineLevel="0" collapsed="false">
      <c r="H622" s="18"/>
      <c r="I622" s="26"/>
      <c r="J622" s="26"/>
      <c r="K622" s="27" t="n">
        <v>37530</v>
      </c>
      <c r="L622" s="28" t="n">
        <v>-152233.442</v>
      </c>
    </row>
    <row r="623" customFormat="false" ht="12.75" hidden="false" customHeight="false" outlineLevel="0" collapsed="false">
      <c r="H623" s="18"/>
      <c r="I623" s="26"/>
      <c r="J623" s="26"/>
      <c r="K623" s="27" t="n">
        <v>37561</v>
      </c>
      <c r="L623" s="28" t="n">
        <v>-378979.8659</v>
      </c>
    </row>
    <row r="624" customFormat="false" ht="12.75" hidden="false" customHeight="false" outlineLevel="0" collapsed="false">
      <c r="H624" s="18"/>
      <c r="I624" s="26"/>
      <c r="J624" s="26"/>
      <c r="K624" s="27" t="n">
        <v>37591</v>
      </c>
      <c r="L624" s="28" t="n">
        <v>-455878.1934</v>
      </c>
    </row>
    <row r="625" customFormat="false" ht="12.75" hidden="false" customHeight="false" outlineLevel="0" collapsed="false">
      <c r="H625" s="18"/>
      <c r="I625" s="26"/>
      <c r="J625" s="26"/>
      <c r="K625" s="27" t="n">
        <v>37622</v>
      </c>
      <c r="L625" s="28" t="n">
        <v>-454746.3346</v>
      </c>
    </row>
    <row r="626" customFormat="false" ht="12.75" hidden="false" customHeight="false" outlineLevel="0" collapsed="false">
      <c r="H626" s="18"/>
      <c r="I626" s="26"/>
      <c r="J626" s="26"/>
      <c r="K626" s="27" t="n">
        <v>37653</v>
      </c>
      <c r="L626" s="28" t="n">
        <v>-409634.456</v>
      </c>
    </row>
    <row r="627" customFormat="false" ht="12.75" hidden="false" customHeight="false" outlineLevel="0" collapsed="false">
      <c r="H627" s="18"/>
      <c r="I627" s="26"/>
      <c r="J627" s="26"/>
      <c r="K627" s="27" t="n">
        <v>37681</v>
      </c>
      <c r="L627" s="28" t="n">
        <v>-452370.2117</v>
      </c>
    </row>
    <row r="628" customFormat="false" ht="12.75" hidden="false" customHeight="false" outlineLevel="0" collapsed="false">
      <c r="H628" s="18"/>
      <c r="I628" s="26"/>
      <c r="J628" s="26"/>
      <c r="K628" s="27" t="n">
        <v>37712</v>
      </c>
      <c r="L628" s="28" t="n">
        <v>-317013.6413</v>
      </c>
    </row>
    <row r="629" customFormat="false" ht="12.75" hidden="false" customHeight="false" outlineLevel="0" collapsed="false">
      <c r="H629" s="18"/>
      <c r="I629" s="26"/>
      <c r="J629" s="26"/>
      <c r="K629" s="27" t="n">
        <v>37742</v>
      </c>
      <c r="L629" s="28" t="n">
        <v>-178448.2529</v>
      </c>
    </row>
    <row r="630" customFormat="false" ht="12.75" hidden="false" customHeight="false" outlineLevel="0" collapsed="false">
      <c r="H630" s="18"/>
      <c r="I630" s="26"/>
      <c r="J630" s="26"/>
      <c r="K630" s="27" t="n">
        <v>37773</v>
      </c>
      <c r="L630" s="28" t="n">
        <v>-116215.2251</v>
      </c>
    </row>
    <row r="631" customFormat="false" ht="12.75" hidden="false" customHeight="false" outlineLevel="0" collapsed="false">
      <c r="H631" s="18"/>
      <c r="I631" s="26"/>
      <c r="J631" s="26"/>
      <c r="K631" s="27" t="n">
        <v>37803</v>
      </c>
      <c r="L631" s="28" t="n">
        <v>-117396.6931</v>
      </c>
    </row>
    <row r="632" customFormat="false" ht="12.75" hidden="false" customHeight="false" outlineLevel="0" collapsed="false">
      <c r="H632" s="18"/>
      <c r="I632" s="26"/>
      <c r="J632" s="26"/>
      <c r="K632" s="27" t="n">
        <v>37834</v>
      </c>
      <c r="L632" s="28" t="n">
        <v>-123703.9175</v>
      </c>
    </row>
    <row r="633" customFormat="false" ht="12.75" hidden="false" customHeight="false" outlineLevel="0" collapsed="false">
      <c r="H633" s="18"/>
      <c r="I633" s="26"/>
      <c r="J633" s="26"/>
      <c r="K633" s="27" t="n">
        <v>37865</v>
      </c>
      <c r="L633" s="28" t="n">
        <v>-93924.2704</v>
      </c>
    </row>
    <row r="634" customFormat="false" ht="12.75" hidden="false" customHeight="false" outlineLevel="0" collapsed="false">
      <c r="H634" s="18"/>
      <c r="I634" s="26"/>
      <c r="J634" s="26"/>
      <c r="K634" s="27" t="n">
        <v>37895</v>
      </c>
      <c r="L634" s="28" t="n">
        <v>-120842.4199</v>
      </c>
    </row>
    <row r="635" customFormat="false" ht="12.75" hidden="false" customHeight="false" outlineLevel="0" collapsed="false">
      <c r="H635" s="18"/>
      <c r="I635" s="26"/>
      <c r="J635" s="26"/>
      <c r="K635" s="27" t="n">
        <v>37926</v>
      </c>
      <c r="L635" s="28" t="n">
        <v>-335862.0299</v>
      </c>
    </row>
    <row r="636" customFormat="false" ht="12.75" hidden="false" customHeight="false" outlineLevel="0" collapsed="false">
      <c r="H636" s="18"/>
      <c r="I636" s="26"/>
      <c r="J636" s="26"/>
      <c r="K636" s="27" t="n">
        <v>37956</v>
      </c>
      <c r="L636" s="28" t="n">
        <v>-406832.9441</v>
      </c>
    </row>
    <row r="637" customFormat="false" ht="12.75" hidden="false" customHeight="false" outlineLevel="0" collapsed="false">
      <c r="H637" s="18"/>
      <c r="I637" s="26"/>
      <c r="J637" s="26"/>
      <c r="K637" s="27" t="n">
        <v>37987</v>
      </c>
      <c r="L637" s="28" t="n">
        <v>-405075.6184</v>
      </c>
    </row>
    <row r="638" customFormat="false" ht="12.75" hidden="false" customHeight="false" outlineLevel="0" collapsed="false">
      <c r="H638" s="18"/>
      <c r="I638" s="26"/>
      <c r="J638" s="26"/>
      <c r="K638" s="27" t="n">
        <v>38018</v>
      </c>
      <c r="L638" s="28" t="n">
        <v>-377274.0695</v>
      </c>
    </row>
    <row r="639" customFormat="false" ht="12.75" hidden="false" customHeight="false" outlineLevel="0" collapsed="false">
      <c r="H639" s="18"/>
      <c r="I639" s="26"/>
      <c r="J639" s="26"/>
      <c r="K639" s="27" t="n">
        <v>38047</v>
      </c>
      <c r="L639" s="28" t="n">
        <v>-401581.4315</v>
      </c>
    </row>
    <row r="640" customFormat="false" ht="12.75" hidden="false" customHeight="false" outlineLevel="0" collapsed="false">
      <c r="H640" s="18"/>
      <c r="I640" s="26"/>
      <c r="J640" s="26"/>
      <c r="K640" s="27" t="n">
        <v>38078</v>
      </c>
      <c r="L640" s="28" t="n">
        <v>-268194.779</v>
      </c>
    </row>
    <row r="641" customFormat="false" ht="12.75" hidden="false" customHeight="false" outlineLevel="0" collapsed="false">
      <c r="H641" s="18"/>
      <c r="I641" s="26"/>
      <c r="J641" s="26"/>
      <c r="K641" s="27" t="n">
        <v>38108</v>
      </c>
      <c r="L641" s="28" t="n">
        <v>-145917.9997</v>
      </c>
    </row>
    <row r="642" customFormat="false" ht="12.75" hidden="false" customHeight="false" outlineLevel="0" collapsed="false">
      <c r="H642" s="18"/>
      <c r="I642" s="26"/>
      <c r="J642" s="26"/>
      <c r="K642" s="27" t="n">
        <v>38139</v>
      </c>
      <c r="L642" s="28" t="n">
        <v>-101332.0903</v>
      </c>
    </row>
    <row r="643" customFormat="false" ht="12.75" hidden="false" customHeight="false" outlineLevel="0" collapsed="false">
      <c r="H643" s="18"/>
      <c r="I643" s="26"/>
      <c r="J643" s="26"/>
      <c r="K643" s="27" t="n">
        <v>38169</v>
      </c>
      <c r="L643" s="28" t="n">
        <v>-105278.9531</v>
      </c>
    </row>
    <row r="644" customFormat="false" ht="12.75" hidden="false" customHeight="false" outlineLevel="0" collapsed="false">
      <c r="H644" s="18"/>
      <c r="I644" s="26"/>
      <c r="J644" s="26"/>
      <c r="K644" s="27" t="n">
        <v>38200</v>
      </c>
      <c r="L644" s="28" t="n">
        <v>-109470.6926</v>
      </c>
    </row>
    <row r="645" customFormat="false" ht="12.75" hidden="false" customHeight="false" outlineLevel="0" collapsed="false">
      <c r="H645" s="18"/>
      <c r="I645" s="26"/>
      <c r="J645" s="26"/>
      <c r="K645" s="27" t="n">
        <v>38231</v>
      </c>
      <c r="L645" s="28" t="n">
        <v>-78519.9381</v>
      </c>
    </row>
    <row r="646" customFormat="false" ht="12.75" hidden="false" customHeight="false" outlineLevel="0" collapsed="false">
      <c r="H646" s="18"/>
      <c r="I646" s="26"/>
      <c r="J646" s="26"/>
      <c r="K646" s="27" t="n">
        <v>38261</v>
      </c>
      <c r="L646" s="28" t="n">
        <v>-114513.1604</v>
      </c>
    </row>
    <row r="647" customFormat="false" ht="12.75" hidden="false" customHeight="false" outlineLevel="0" collapsed="false">
      <c r="H647" s="18"/>
      <c r="I647" s="18"/>
      <c r="J647" s="8" t="s">
        <v>31</v>
      </c>
      <c r="K647" s="9"/>
      <c r="L647" s="15" t="n">
        <v>-7793276.8448</v>
      </c>
    </row>
    <row r="648" customFormat="false" ht="12.75" hidden="false" customHeight="false" outlineLevel="0" collapsed="false">
      <c r="H648" s="18"/>
      <c r="I648" s="8" t="s">
        <v>149</v>
      </c>
      <c r="J648" s="9"/>
      <c r="K648" s="9"/>
      <c r="L648" s="15" t="n">
        <v>-7793276.8448</v>
      </c>
    </row>
    <row r="649" customFormat="false" ht="12.75" hidden="false" customHeight="false" outlineLevel="0" collapsed="false">
      <c r="H649" s="18"/>
      <c r="I649" s="23" t="s">
        <v>150</v>
      </c>
      <c r="J649" s="23" t="s">
        <v>15</v>
      </c>
      <c r="K649" s="24" t="n">
        <v>37347</v>
      </c>
      <c r="L649" s="25" t="n">
        <v>7809.9196</v>
      </c>
    </row>
    <row r="650" customFormat="false" ht="12.75" hidden="false" customHeight="false" outlineLevel="0" collapsed="false">
      <c r="H650" s="18"/>
      <c r="I650" s="26"/>
      <c r="J650" s="26"/>
      <c r="K650" s="27" t="n">
        <v>37561</v>
      </c>
      <c r="L650" s="28" t="n">
        <v>-47537.519</v>
      </c>
    </row>
    <row r="651" customFormat="false" ht="12.75" hidden="false" customHeight="false" outlineLevel="0" collapsed="false">
      <c r="H651" s="18"/>
      <c r="I651" s="26"/>
      <c r="J651" s="26"/>
      <c r="K651" s="27" t="n">
        <v>37712</v>
      </c>
      <c r="L651" s="28" t="n">
        <v>-5306.5265</v>
      </c>
    </row>
    <row r="652" customFormat="false" ht="12.75" hidden="false" customHeight="false" outlineLevel="0" collapsed="false">
      <c r="H652" s="18"/>
      <c r="I652" s="26"/>
      <c r="J652" s="26"/>
      <c r="K652" s="27" t="n">
        <v>37926</v>
      </c>
      <c r="L652" s="28" t="n">
        <v>-35701.6735</v>
      </c>
    </row>
    <row r="653" customFormat="false" ht="12.75" hidden="false" customHeight="false" outlineLevel="0" collapsed="false">
      <c r="H653" s="18"/>
      <c r="I653" s="26"/>
      <c r="J653" s="26"/>
      <c r="K653" s="27" t="n">
        <v>38078</v>
      </c>
      <c r="L653" s="28" t="n">
        <v>-2609.1075</v>
      </c>
    </row>
    <row r="654" customFormat="false" ht="12.75" hidden="false" customHeight="false" outlineLevel="0" collapsed="false">
      <c r="H654" s="18"/>
      <c r="I654" s="18"/>
      <c r="J654" s="8" t="s">
        <v>31</v>
      </c>
      <c r="K654" s="9"/>
      <c r="L654" s="15" t="n">
        <v>-83344.9069</v>
      </c>
    </row>
    <row r="655" customFormat="false" ht="12.75" hidden="false" customHeight="false" outlineLevel="0" collapsed="false">
      <c r="H655" s="18"/>
      <c r="I655" s="8" t="s">
        <v>151</v>
      </c>
      <c r="J655" s="9"/>
      <c r="K655" s="9"/>
      <c r="L655" s="15" t="n">
        <v>-83344.9069</v>
      </c>
    </row>
    <row r="656" customFormat="false" ht="12.75" hidden="false" customHeight="false" outlineLevel="0" collapsed="false">
      <c r="H656" s="18"/>
      <c r="I656" s="23" t="s">
        <v>152</v>
      </c>
      <c r="J656" s="23" t="s">
        <v>15</v>
      </c>
      <c r="K656" s="24" t="n">
        <v>37288</v>
      </c>
      <c r="L656" s="25" t="n">
        <v>384281.5581</v>
      </c>
    </row>
    <row r="657" customFormat="false" ht="12.75" hidden="false" customHeight="false" outlineLevel="0" collapsed="false">
      <c r="H657" s="18"/>
      <c r="I657" s="26"/>
      <c r="J657" s="26"/>
      <c r="K657" s="27" t="n">
        <v>37316</v>
      </c>
      <c r="L657" s="28" t="n">
        <v>424879.5115</v>
      </c>
    </row>
    <row r="658" customFormat="false" ht="12.75" hidden="false" customHeight="false" outlineLevel="0" collapsed="false">
      <c r="H658" s="18"/>
      <c r="I658" s="26"/>
      <c r="J658" s="26"/>
      <c r="K658" s="27" t="n">
        <v>37347</v>
      </c>
      <c r="L658" s="28" t="n">
        <v>407856.5041</v>
      </c>
    </row>
    <row r="659" customFormat="false" ht="12.75" hidden="false" customHeight="false" outlineLevel="0" collapsed="false">
      <c r="H659" s="18"/>
      <c r="I659" s="26"/>
      <c r="J659" s="26"/>
      <c r="K659" s="27" t="n">
        <v>37377</v>
      </c>
      <c r="L659" s="28" t="n">
        <v>409560.5757</v>
      </c>
    </row>
    <row r="660" customFormat="false" ht="12.75" hidden="false" customHeight="false" outlineLevel="0" collapsed="false">
      <c r="H660" s="18"/>
      <c r="I660" s="26"/>
      <c r="J660" s="26"/>
      <c r="K660" s="27" t="n">
        <v>37408</v>
      </c>
      <c r="L660" s="28" t="n">
        <v>386764.9478</v>
      </c>
    </row>
    <row r="661" customFormat="false" ht="12.75" hidden="false" customHeight="false" outlineLevel="0" collapsed="false">
      <c r="H661" s="18"/>
      <c r="I661" s="26"/>
      <c r="J661" s="26"/>
      <c r="K661" s="27" t="n">
        <v>37438</v>
      </c>
      <c r="L661" s="28" t="n">
        <v>388545.754</v>
      </c>
    </row>
    <row r="662" customFormat="false" ht="12.75" hidden="false" customHeight="false" outlineLevel="0" collapsed="false">
      <c r="H662" s="18"/>
      <c r="I662" s="26"/>
      <c r="J662" s="26"/>
      <c r="K662" s="27" t="n">
        <v>37469</v>
      </c>
      <c r="L662" s="28" t="n">
        <v>380780.5437</v>
      </c>
    </row>
    <row r="663" customFormat="false" ht="12.75" hidden="false" customHeight="false" outlineLevel="0" collapsed="false">
      <c r="H663" s="18"/>
      <c r="I663" s="26"/>
      <c r="J663" s="26"/>
      <c r="K663" s="27" t="n">
        <v>37500</v>
      </c>
      <c r="L663" s="28" t="n">
        <v>367353.2494</v>
      </c>
    </row>
    <row r="664" customFormat="false" ht="12.75" hidden="false" customHeight="false" outlineLevel="0" collapsed="false">
      <c r="H664" s="18"/>
      <c r="I664" s="26"/>
      <c r="J664" s="26"/>
      <c r="K664" s="27" t="n">
        <v>37530</v>
      </c>
      <c r="L664" s="28" t="n">
        <v>375337.3645</v>
      </c>
    </row>
    <row r="665" customFormat="false" ht="12.75" hidden="false" customHeight="false" outlineLevel="0" collapsed="false">
      <c r="H665" s="18"/>
      <c r="I665" s="26"/>
      <c r="J665" s="23" t="s">
        <v>31</v>
      </c>
      <c r="K665" s="29"/>
      <c r="L665" s="25" t="n">
        <v>3525360.0088</v>
      </c>
    </row>
    <row r="666" customFormat="false" ht="12.75" hidden="false" customHeight="false" outlineLevel="0" collapsed="false">
      <c r="H666" s="18"/>
      <c r="I666" s="8" t="s">
        <v>153</v>
      </c>
      <c r="J666" s="9"/>
      <c r="K666" s="9"/>
      <c r="L666" s="15" t="n">
        <v>3525360.0088</v>
      </c>
    </row>
    <row r="667" customFormat="false" ht="12.75" hidden="false" customHeight="false" outlineLevel="0" collapsed="false">
      <c r="H667" s="18"/>
      <c r="I667" s="23" t="s">
        <v>154</v>
      </c>
      <c r="J667" s="23" t="s">
        <v>15</v>
      </c>
      <c r="K667" s="24" t="n">
        <v>37288</v>
      </c>
      <c r="L667" s="25" t="n">
        <v>382497.781</v>
      </c>
    </row>
    <row r="668" customFormat="false" ht="12.75" hidden="false" customHeight="false" outlineLevel="0" collapsed="false">
      <c r="H668" s="18"/>
      <c r="I668" s="26"/>
      <c r="J668" s="26"/>
      <c r="K668" s="27" t="n">
        <v>37316</v>
      </c>
      <c r="L668" s="28" t="n">
        <v>422907.2848</v>
      </c>
    </row>
    <row r="669" customFormat="false" ht="12.75" hidden="false" customHeight="false" outlineLevel="0" collapsed="false">
      <c r="H669" s="18"/>
      <c r="I669" s="26"/>
      <c r="J669" s="26"/>
      <c r="K669" s="27" t="n">
        <v>37347</v>
      </c>
      <c r="L669" s="28" t="n">
        <v>402214.1466</v>
      </c>
    </row>
    <row r="670" customFormat="false" ht="12.75" hidden="false" customHeight="false" outlineLevel="0" collapsed="false">
      <c r="H670" s="18"/>
      <c r="I670" s="26"/>
      <c r="J670" s="26"/>
      <c r="K670" s="27" t="n">
        <v>37377</v>
      </c>
      <c r="L670" s="28" t="n">
        <v>403738.9013</v>
      </c>
    </row>
    <row r="671" customFormat="false" ht="12.75" hidden="false" customHeight="false" outlineLevel="0" collapsed="false">
      <c r="H671" s="18"/>
      <c r="I671" s="26"/>
      <c r="J671" s="26"/>
      <c r="K671" s="27" t="n">
        <v>37408</v>
      </c>
      <c r="L671" s="28" t="n">
        <v>381140.224</v>
      </c>
    </row>
    <row r="672" customFormat="false" ht="12.75" hidden="false" customHeight="false" outlineLevel="0" collapsed="false">
      <c r="H672" s="18"/>
      <c r="I672" s="26"/>
      <c r="J672" s="26"/>
      <c r="K672" s="27" t="n">
        <v>37438</v>
      </c>
      <c r="L672" s="28" t="n">
        <v>382743.1223</v>
      </c>
    </row>
    <row r="673" customFormat="false" ht="12.75" hidden="false" customHeight="false" outlineLevel="0" collapsed="false">
      <c r="H673" s="18"/>
      <c r="I673" s="26"/>
      <c r="J673" s="26"/>
      <c r="K673" s="27" t="n">
        <v>37469</v>
      </c>
      <c r="L673" s="28" t="n">
        <v>374988.4754</v>
      </c>
    </row>
    <row r="674" customFormat="false" ht="12.75" hidden="false" customHeight="false" outlineLevel="0" collapsed="false">
      <c r="H674" s="18"/>
      <c r="I674" s="26"/>
      <c r="J674" s="26"/>
      <c r="K674" s="27" t="n">
        <v>37500</v>
      </c>
      <c r="L674" s="28" t="n">
        <v>361758.6614</v>
      </c>
    </row>
    <row r="675" customFormat="false" ht="12.75" hidden="false" customHeight="false" outlineLevel="0" collapsed="false">
      <c r="H675" s="18"/>
      <c r="I675" s="26"/>
      <c r="J675" s="26"/>
      <c r="K675" s="27" t="n">
        <v>37530</v>
      </c>
      <c r="L675" s="28" t="n">
        <v>369567.6463</v>
      </c>
    </row>
    <row r="676" customFormat="false" ht="12.75" hidden="false" customHeight="false" outlineLevel="0" collapsed="false">
      <c r="H676" s="18"/>
      <c r="I676" s="26"/>
      <c r="J676" s="23" t="s">
        <v>31</v>
      </c>
      <c r="K676" s="29"/>
      <c r="L676" s="25" t="n">
        <v>3481556.2431</v>
      </c>
    </row>
    <row r="677" customFormat="false" ht="12.75" hidden="false" customHeight="false" outlineLevel="0" collapsed="false">
      <c r="H677" s="18"/>
      <c r="I677" s="8" t="s">
        <v>155</v>
      </c>
      <c r="J677" s="9"/>
      <c r="K677" s="9"/>
      <c r="L677" s="15" t="n">
        <v>3481556.2431</v>
      </c>
    </row>
    <row r="678" customFormat="false" ht="12.75" hidden="false" customHeight="false" outlineLevel="0" collapsed="false">
      <c r="H678" s="8" t="s">
        <v>156</v>
      </c>
      <c r="I678" s="9"/>
      <c r="J678" s="9"/>
      <c r="K678" s="9"/>
      <c r="L678" s="15" t="n">
        <v>1939147.0556</v>
      </c>
    </row>
    <row r="679" customFormat="false" ht="12.75" hidden="false" customHeight="false" outlineLevel="0" collapsed="false">
      <c r="H679" s="8" t="s">
        <v>15</v>
      </c>
      <c r="I679" s="8" t="s">
        <v>157</v>
      </c>
      <c r="J679" s="8" t="s">
        <v>158</v>
      </c>
      <c r="K679" s="14" t="n">
        <v>37288</v>
      </c>
      <c r="L679" s="15" t="n">
        <v>0.0839</v>
      </c>
    </row>
    <row r="680" customFormat="false" ht="12.75" hidden="false" customHeight="false" outlineLevel="0" collapsed="false">
      <c r="H680" s="18"/>
      <c r="I680" s="18"/>
      <c r="J680" s="18"/>
      <c r="K680" s="19" t="n">
        <v>37316</v>
      </c>
      <c r="L680" s="17" t="n">
        <v>0.0928</v>
      </c>
    </row>
    <row r="681" customFormat="false" ht="12.75" hidden="false" customHeight="false" outlineLevel="0" collapsed="false">
      <c r="H681" s="18"/>
      <c r="I681" s="18"/>
      <c r="J681" s="8" t="s">
        <v>159</v>
      </c>
      <c r="K681" s="9"/>
      <c r="L681" s="15" t="n">
        <v>0.1767</v>
      </c>
    </row>
    <row r="682" customFormat="false" ht="12.75" hidden="false" customHeight="false" outlineLevel="0" collapsed="false">
      <c r="H682" s="18"/>
      <c r="I682" s="8" t="s">
        <v>160</v>
      </c>
      <c r="J682" s="9"/>
      <c r="K682" s="9"/>
      <c r="L682" s="15" t="n">
        <v>0.1767</v>
      </c>
    </row>
    <row r="683" customFormat="false" ht="12.75" hidden="false" customHeight="false" outlineLevel="0" collapsed="false">
      <c r="H683" s="18"/>
      <c r="I683" s="8" t="s">
        <v>161</v>
      </c>
      <c r="J683" s="8" t="s">
        <v>158</v>
      </c>
      <c r="K683" s="14" t="n">
        <v>37288</v>
      </c>
      <c r="L683" s="15" t="n">
        <v>-16788.5747</v>
      </c>
    </row>
    <row r="684" customFormat="false" ht="12.75" hidden="false" customHeight="false" outlineLevel="0" collapsed="false">
      <c r="H684" s="18"/>
      <c r="I684" s="18"/>
      <c r="J684" s="18"/>
      <c r="K684" s="19" t="n">
        <v>37316</v>
      </c>
      <c r="L684" s="17" t="n">
        <v>-18562.2267</v>
      </c>
    </row>
    <row r="685" customFormat="false" ht="12.75" hidden="false" customHeight="false" outlineLevel="0" collapsed="false">
      <c r="H685" s="18"/>
      <c r="I685" s="18"/>
      <c r="J685" s="8" t="s">
        <v>159</v>
      </c>
      <c r="K685" s="9"/>
      <c r="L685" s="15" t="n">
        <v>-35350.8014</v>
      </c>
    </row>
    <row r="686" customFormat="false" ht="12.75" hidden="false" customHeight="false" outlineLevel="0" collapsed="false">
      <c r="H686" s="18"/>
      <c r="I686" s="8" t="s">
        <v>162</v>
      </c>
      <c r="J686" s="9"/>
      <c r="K686" s="9"/>
      <c r="L686" s="15" t="n">
        <v>-35350.8014</v>
      </c>
    </row>
    <row r="687" customFormat="false" ht="12.75" hidden="false" customHeight="false" outlineLevel="0" collapsed="false">
      <c r="H687" s="18"/>
      <c r="I687" s="8" t="s">
        <v>163</v>
      </c>
      <c r="J687" s="8" t="s">
        <v>158</v>
      </c>
      <c r="K687" s="14" t="n">
        <v>37288</v>
      </c>
      <c r="L687" s="15" t="n">
        <v>0.0028</v>
      </c>
    </row>
    <row r="688" customFormat="false" ht="12.75" hidden="false" customHeight="false" outlineLevel="0" collapsed="false">
      <c r="H688" s="18"/>
      <c r="I688" s="18"/>
      <c r="J688" s="18"/>
      <c r="K688" s="19" t="n">
        <v>37316</v>
      </c>
      <c r="L688" s="17" t="n">
        <v>0.0031</v>
      </c>
    </row>
    <row r="689" customFormat="false" ht="12.75" hidden="false" customHeight="false" outlineLevel="0" collapsed="false">
      <c r="H689" s="18"/>
      <c r="I689" s="18"/>
      <c r="J689" s="8" t="s">
        <v>159</v>
      </c>
      <c r="K689" s="9"/>
      <c r="L689" s="15" t="n">
        <v>0.0059</v>
      </c>
    </row>
    <row r="690" customFormat="false" ht="12.75" hidden="false" customHeight="false" outlineLevel="0" collapsed="false">
      <c r="H690" s="18"/>
      <c r="I690" s="8" t="s">
        <v>164</v>
      </c>
      <c r="J690" s="9"/>
      <c r="K690" s="9"/>
      <c r="L690" s="15" t="n">
        <v>0.0059</v>
      </c>
    </row>
    <row r="691" customFormat="false" ht="12.75" hidden="false" customHeight="false" outlineLevel="0" collapsed="false">
      <c r="H691" s="18"/>
      <c r="I691" s="8" t="s">
        <v>165</v>
      </c>
      <c r="J691" s="8" t="s">
        <v>166</v>
      </c>
      <c r="K691" s="14" t="n">
        <v>37288</v>
      </c>
      <c r="L691" s="15" t="n">
        <v>-973.8174</v>
      </c>
    </row>
    <row r="692" customFormat="false" ht="12.75" hidden="false" customHeight="false" outlineLevel="0" collapsed="false">
      <c r="H692" s="18"/>
      <c r="I692" s="18"/>
      <c r="J692" s="8" t="s">
        <v>167</v>
      </c>
      <c r="K692" s="9"/>
      <c r="L692" s="15" t="n">
        <v>-973.8174</v>
      </c>
    </row>
    <row r="693" customFormat="false" ht="12.75" hidden="false" customHeight="false" outlineLevel="0" collapsed="false">
      <c r="H693" s="18"/>
      <c r="I693" s="8" t="s">
        <v>168</v>
      </c>
      <c r="J693" s="9"/>
      <c r="K693" s="9"/>
      <c r="L693" s="15" t="n">
        <v>-973.8174</v>
      </c>
    </row>
    <row r="694" customFormat="false" ht="12.75" hidden="false" customHeight="false" outlineLevel="0" collapsed="false">
      <c r="H694" s="18"/>
      <c r="I694" s="8" t="s">
        <v>169</v>
      </c>
      <c r="J694" s="8" t="s">
        <v>158</v>
      </c>
      <c r="K694" s="14" t="n">
        <v>37288</v>
      </c>
      <c r="L694" s="15" t="n">
        <v>-0.0868</v>
      </c>
    </row>
    <row r="695" customFormat="false" ht="12.75" hidden="false" customHeight="false" outlineLevel="0" collapsed="false">
      <c r="H695" s="18"/>
      <c r="I695" s="18"/>
      <c r="J695" s="18"/>
      <c r="K695" s="19" t="n">
        <v>37316</v>
      </c>
      <c r="L695" s="17" t="n">
        <v>-0.0959</v>
      </c>
    </row>
    <row r="696" customFormat="false" ht="12.75" hidden="false" customHeight="false" outlineLevel="0" collapsed="false">
      <c r="H696" s="18"/>
      <c r="I696" s="18"/>
      <c r="J696" s="8" t="s">
        <v>159</v>
      </c>
      <c r="K696" s="9"/>
      <c r="L696" s="15" t="n">
        <v>-0.1827</v>
      </c>
    </row>
    <row r="697" customFormat="false" ht="12.75" hidden="false" customHeight="false" outlineLevel="0" collapsed="false">
      <c r="H697" s="18"/>
      <c r="I697" s="8" t="s">
        <v>170</v>
      </c>
      <c r="J697" s="9"/>
      <c r="K697" s="9"/>
      <c r="L697" s="15" t="n">
        <v>-0.1827</v>
      </c>
    </row>
    <row r="698" customFormat="false" ht="12.75" hidden="false" customHeight="false" outlineLevel="0" collapsed="false">
      <c r="H698" s="18"/>
      <c r="I698" s="8" t="s">
        <v>171</v>
      </c>
      <c r="J698" s="8" t="s">
        <v>158</v>
      </c>
      <c r="K698" s="14" t="n">
        <v>37288</v>
      </c>
      <c r="L698" s="15" t="n">
        <v>16788.5747</v>
      </c>
    </row>
    <row r="699" customFormat="false" ht="12.75" hidden="false" customHeight="false" outlineLevel="0" collapsed="false">
      <c r="H699" s="18"/>
      <c r="I699" s="18"/>
      <c r="J699" s="18"/>
      <c r="K699" s="19" t="n">
        <v>37316</v>
      </c>
      <c r="L699" s="17" t="n">
        <v>18562.2267</v>
      </c>
    </row>
    <row r="700" customFormat="false" ht="12.75" hidden="false" customHeight="false" outlineLevel="0" collapsed="false">
      <c r="H700" s="18"/>
      <c r="I700" s="18"/>
      <c r="J700" s="8" t="s">
        <v>159</v>
      </c>
      <c r="K700" s="9"/>
      <c r="L700" s="15" t="n">
        <v>35350.8014</v>
      </c>
    </row>
    <row r="701" customFormat="false" ht="12.75" hidden="false" customHeight="false" outlineLevel="0" collapsed="false">
      <c r="H701" s="18"/>
      <c r="I701" s="8" t="s">
        <v>172</v>
      </c>
      <c r="J701" s="9"/>
      <c r="K701" s="9"/>
      <c r="L701" s="15" t="n">
        <v>35350.8014</v>
      </c>
    </row>
    <row r="702" customFormat="false" ht="12.75" hidden="false" customHeight="false" outlineLevel="0" collapsed="false">
      <c r="H702" s="18"/>
      <c r="I702" s="8" t="s">
        <v>173</v>
      </c>
      <c r="J702" s="8" t="s">
        <v>166</v>
      </c>
      <c r="K702" s="14" t="n">
        <v>37288</v>
      </c>
      <c r="L702" s="15" t="n">
        <v>-277.3713</v>
      </c>
    </row>
    <row r="703" customFormat="false" ht="12.75" hidden="false" customHeight="false" outlineLevel="0" collapsed="false">
      <c r="H703" s="18"/>
      <c r="I703" s="18"/>
      <c r="J703" s="8" t="s">
        <v>167</v>
      </c>
      <c r="K703" s="9"/>
      <c r="L703" s="15" t="n">
        <v>-277.3713</v>
      </c>
    </row>
    <row r="704" customFormat="false" ht="12.75" hidden="false" customHeight="false" outlineLevel="0" collapsed="false">
      <c r="H704" s="18"/>
      <c r="I704" s="8" t="s">
        <v>174</v>
      </c>
      <c r="J704" s="9"/>
      <c r="K704" s="9"/>
      <c r="L704" s="15" t="n">
        <v>-277.3713</v>
      </c>
    </row>
    <row r="705" customFormat="false" ht="12.75" hidden="false" customHeight="false" outlineLevel="0" collapsed="false">
      <c r="H705" s="18"/>
      <c r="I705" s="8" t="s">
        <v>175</v>
      </c>
      <c r="J705" s="8" t="s">
        <v>166</v>
      </c>
      <c r="K705" s="14" t="n">
        <v>37288</v>
      </c>
      <c r="L705" s="15" t="n">
        <v>-60.4786</v>
      </c>
    </row>
    <row r="706" customFormat="false" ht="12.75" hidden="false" customHeight="false" outlineLevel="0" collapsed="false">
      <c r="H706" s="18"/>
      <c r="I706" s="18"/>
      <c r="J706" s="8" t="s">
        <v>167</v>
      </c>
      <c r="K706" s="9"/>
      <c r="L706" s="15" t="n">
        <v>-60.4786</v>
      </c>
    </row>
    <row r="707" customFormat="false" ht="12.75" hidden="false" customHeight="false" outlineLevel="0" collapsed="false">
      <c r="H707" s="18"/>
      <c r="I707" s="8" t="s">
        <v>176</v>
      </c>
      <c r="J707" s="9"/>
      <c r="K707" s="9"/>
      <c r="L707" s="15" t="n">
        <v>-60.4786</v>
      </c>
    </row>
    <row r="708" customFormat="false" ht="12.75" hidden="false" customHeight="false" outlineLevel="0" collapsed="false">
      <c r="H708" s="18"/>
      <c r="I708" s="8" t="s">
        <v>177</v>
      </c>
      <c r="J708" s="8" t="s">
        <v>166</v>
      </c>
      <c r="K708" s="14" t="n">
        <v>37288</v>
      </c>
      <c r="L708" s="15" t="n">
        <v>-240.2965</v>
      </c>
    </row>
    <row r="709" customFormat="false" ht="12.75" hidden="false" customHeight="false" outlineLevel="0" collapsed="false">
      <c r="H709" s="18"/>
      <c r="I709" s="18"/>
      <c r="J709" s="8" t="s">
        <v>167</v>
      </c>
      <c r="K709" s="9"/>
      <c r="L709" s="15" t="n">
        <v>-240.2965</v>
      </c>
    </row>
    <row r="710" customFormat="false" ht="12.75" hidden="false" customHeight="false" outlineLevel="0" collapsed="false">
      <c r="H710" s="18"/>
      <c r="I710" s="8" t="s">
        <v>178</v>
      </c>
      <c r="J710" s="9"/>
      <c r="K710" s="9"/>
      <c r="L710" s="15" t="n">
        <v>-240.2965</v>
      </c>
    </row>
    <row r="711" customFormat="false" ht="12.75" hidden="false" customHeight="false" outlineLevel="0" collapsed="false">
      <c r="H711" s="18"/>
      <c r="I711" s="8" t="s">
        <v>179</v>
      </c>
      <c r="J711" s="8" t="s">
        <v>166</v>
      </c>
      <c r="K711" s="14" t="n">
        <v>37288</v>
      </c>
      <c r="L711" s="15" t="n">
        <v>-117.5598</v>
      </c>
    </row>
    <row r="712" customFormat="false" ht="12.75" hidden="false" customHeight="false" outlineLevel="0" collapsed="false">
      <c r="H712" s="18"/>
      <c r="I712" s="18"/>
      <c r="J712" s="8" t="s">
        <v>167</v>
      </c>
      <c r="K712" s="9"/>
      <c r="L712" s="15" t="n">
        <v>-117.5598</v>
      </c>
    </row>
    <row r="713" customFormat="false" ht="12.75" hidden="false" customHeight="false" outlineLevel="0" collapsed="false">
      <c r="H713" s="18"/>
      <c r="I713" s="8" t="s">
        <v>180</v>
      </c>
      <c r="J713" s="9"/>
      <c r="K713" s="9"/>
      <c r="L713" s="15" t="n">
        <v>-117.5598</v>
      </c>
    </row>
    <row r="714" customFormat="false" ht="12.75" hidden="false" customHeight="false" outlineLevel="0" collapsed="false">
      <c r="H714" s="18"/>
      <c r="I714" s="8" t="s">
        <v>181</v>
      </c>
      <c r="J714" s="8" t="s">
        <v>166</v>
      </c>
      <c r="K714" s="14" t="n">
        <v>37288</v>
      </c>
      <c r="L714" s="15" t="n">
        <v>-31.5385</v>
      </c>
    </row>
    <row r="715" customFormat="false" ht="12.75" hidden="false" customHeight="false" outlineLevel="0" collapsed="false">
      <c r="H715" s="18"/>
      <c r="I715" s="18"/>
      <c r="J715" s="8" t="s">
        <v>167</v>
      </c>
      <c r="K715" s="9"/>
      <c r="L715" s="15" t="n">
        <v>-31.5385</v>
      </c>
    </row>
    <row r="716" customFormat="false" ht="12.75" hidden="false" customHeight="false" outlineLevel="0" collapsed="false">
      <c r="H716" s="18"/>
      <c r="I716" s="8" t="s">
        <v>182</v>
      </c>
      <c r="J716" s="9"/>
      <c r="K716" s="9"/>
      <c r="L716" s="15" t="n">
        <v>-31.5385</v>
      </c>
    </row>
    <row r="717" customFormat="false" ht="12.75" hidden="false" customHeight="false" outlineLevel="0" collapsed="false">
      <c r="H717" s="18"/>
      <c r="I717" s="8" t="s">
        <v>183</v>
      </c>
      <c r="J717" s="8" t="s">
        <v>166</v>
      </c>
      <c r="K717" s="14" t="n">
        <v>37288</v>
      </c>
      <c r="L717" s="15" t="n">
        <v>0</v>
      </c>
    </row>
    <row r="718" customFormat="false" ht="12.75" hidden="false" customHeight="false" outlineLevel="0" collapsed="false">
      <c r="H718" s="18"/>
      <c r="I718" s="18"/>
      <c r="J718" s="18"/>
      <c r="K718" s="19" t="n">
        <v>37316</v>
      </c>
      <c r="L718" s="17" t="n">
        <v>0</v>
      </c>
    </row>
    <row r="719" customFormat="false" ht="12.75" hidden="false" customHeight="false" outlineLevel="0" collapsed="false">
      <c r="H719" s="18"/>
      <c r="I719" s="18"/>
      <c r="J719" s="8" t="s">
        <v>167</v>
      </c>
      <c r="K719" s="9"/>
      <c r="L719" s="15" t="n">
        <v>0</v>
      </c>
    </row>
    <row r="720" customFormat="false" ht="12.75" hidden="false" customHeight="false" outlineLevel="0" collapsed="false">
      <c r="H720" s="18"/>
      <c r="I720" s="8" t="s">
        <v>184</v>
      </c>
      <c r="J720" s="9"/>
      <c r="K720" s="9"/>
      <c r="L720" s="15" t="n">
        <v>0</v>
      </c>
    </row>
    <row r="721" customFormat="false" ht="12.75" hidden="false" customHeight="false" outlineLevel="0" collapsed="false">
      <c r="H721" s="18"/>
      <c r="I721" s="8" t="s">
        <v>185</v>
      </c>
      <c r="J721" s="8" t="s">
        <v>166</v>
      </c>
      <c r="K721" s="14" t="n">
        <v>37288</v>
      </c>
      <c r="L721" s="15" t="n">
        <v>0</v>
      </c>
    </row>
    <row r="722" customFormat="false" ht="12.75" hidden="false" customHeight="false" outlineLevel="0" collapsed="false">
      <c r="H722" s="18"/>
      <c r="I722" s="18"/>
      <c r="J722" s="18"/>
      <c r="K722" s="19" t="n">
        <v>37316</v>
      </c>
      <c r="L722" s="17" t="n">
        <v>0</v>
      </c>
    </row>
    <row r="723" customFormat="false" ht="12.75" hidden="false" customHeight="false" outlineLevel="0" collapsed="false">
      <c r="H723" s="18"/>
      <c r="I723" s="18"/>
      <c r="J723" s="8" t="s">
        <v>167</v>
      </c>
      <c r="K723" s="9"/>
      <c r="L723" s="15" t="n">
        <v>0</v>
      </c>
    </row>
    <row r="724" customFormat="false" ht="12.75" hidden="false" customHeight="false" outlineLevel="0" collapsed="false">
      <c r="H724" s="18"/>
      <c r="I724" s="8" t="s">
        <v>186</v>
      </c>
      <c r="J724" s="9"/>
      <c r="K724" s="9"/>
      <c r="L724" s="15" t="n">
        <v>0</v>
      </c>
    </row>
    <row r="725" customFormat="false" ht="12.75" hidden="false" customHeight="false" outlineLevel="0" collapsed="false">
      <c r="H725" s="18"/>
      <c r="I725" s="8" t="s">
        <v>187</v>
      </c>
      <c r="J725" s="8" t="s">
        <v>166</v>
      </c>
      <c r="K725" s="14" t="n">
        <v>37288</v>
      </c>
      <c r="L725" s="15" t="n">
        <v>0</v>
      </c>
    </row>
    <row r="726" customFormat="false" ht="12.75" hidden="false" customHeight="false" outlineLevel="0" collapsed="false">
      <c r="H726" s="18"/>
      <c r="I726" s="18"/>
      <c r="J726" s="18"/>
      <c r="K726" s="19" t="n">
        <v>37316</v>
      </c>
      <c r="L726" s="17" t="n">
        <v>0</v>
      </c>
    </row>
    <row r="727" customFormat="false" ht="12.75" hidden="false" customHeight="false" outlineLevel="0" collapsed="false">
      <c r="H727" s="18"/>
      <c r="I727" s="18"/>
      <c r="J727" s="8" t="s">
        <v>167</v>
      </c>
      <c r="K727" s="9"/>
      <c r="L727" s="15" t="n">
        <v>0</v>
      </c>
    </row>
    <row r="728" customFormat="false" ht="12.75" hidden="false" customHeight="false" outlineLevel="0" collapsed="false">
      <c r="H728" s="18"/>
      <c r="I728" s="8" t="s">
        <v>188</v>
      </c>
      <c r="J728" s="9"/>
      <c r="K728" s="9"/>
      <c r="L728" s="15" t="n">
        <v>0</v>
      </c>
    </row>
    <row r="729" customFormat="false" ht="12.75" hidden="false" customHeight="false" outlineLevel="0" collapsed="false">
      <c r="H729" s="18"/>
      <c r="I729" s="8" t="s">
        <v>189</v>
      </c>
      <c r="J729" s="8" t="s">
        <v>166</v>
      </c>
      <c r="K729" s="14" t="n">
        <v>37288</v>
      </c>
      <c r="L729" s="15" t="n">
        <v>-1934.1636</v>
      </c>
    </row>
    <row r="730" customFormat="false" ht="12.75" hidden="false" customHeight="false" outlineLevel="0" collapsed="false">
      <c r="H730" s="18"/>
      <c r="I730" s="18"/>
      <c r="J730" s="8" t="s">
        <v>167</v>
      </c>
      <c r="K730" s="9"/>
      <c r="L730" s="15" t="n">
        <v>-1934.1636</v>
      </c>
    </row>
    <row r="731" customFormat="false" ht="12.75" hidden="false" customHeight="false" outlineLevel="0" collapsed="false">
      <c r="H731" s="18"/>
      <c r="I731" s="8" t="s">
        <v>190</v>
      </c>
      <c r="J731" s="9"/>
      <c r="K731" s="9"/>
      <c r="L731" s="15" t="n">
        <v>-1934.1636</v>
      </c>
    </row>
    <row r="732" customFormat="false" ht="12.75" hidden="false" customHeight="false" outlineLevel="0" collapsed="false">
      <c r="H732" s="18"/>
      <c r="I732" s="8" t="s">
        <v>191</v>
      </c>
      <c r="J732" s="8" t="s">
        <v>166</v>
      </c>
      <c r="K732" s="14" t="n">
        <v>37288</v>
      </c>
      <c r="L732" s="15" t="n">
        <v>-178.7586</v>
      </c>
    </row>
    <row r="733" customFormat="false" ht="12.75" hidden="false" customHeight="false" outlineLevel="0" collapsed="false">
      <c r="H733" s="18"/>
      <c r="I733" s="18"/>
      <c r="J733" s="8" t="s">
        <v>167</v>
      </c>
      <c r="K733" s="9"/>
      <c r="L733" s="15" t="n">
        <v>-178.7586</v>
      </c>
    </row>
    <row r="734" customFormat="false" ht="12.75" hidden="false" customHeight="false" outlineLevel="0" collapsed="false">
      <c r="H734" s="18"/>
      <c r="I734" s="8" t="s">
        <v>192</v>
      </c>
      <c r="J734" s="9"/>
      <c r="K734" s="9"/>
      <c r="L734" s="15" t="n">
        <v>-178.7586</v>
      </c>
    </row>
    <row r="735" customFormat="false" ht="12.75" hidden="false" customHeight="false" outlineLevel="0" collapsed="false">
      <c r="H735" s="18"/>
      <c r="I735" s="8" t="s">
        <v>193</v>
      </c>
      <c r="J735" s="8" t="s">
        <v>166</v>
      </c>
      <c r="K735" s="14" t="n">
        <v>37288</v>
      </c>
      <c r="L735" s="15" t="n">
        <v>1199.1838</v>
      </c>
    </row>
    <row r="736" customFormat="false" ht="12.75" hidden="false" customHeight="false" outlineLevel="0" collapsed="false">
      <c r="H736" s="18"/>
      <c r="I736" s="18"/>
      <c r="J736" s="8" t="s">
        <v>167</v>
      </c>
      <c r="K736" s="9"/>
      <c r="L736" s="15" t="n">
        <v>1199.1838</v>
      </c>
    </row>
    <row r="737" customFormat="false" ht="12.75" hidden="false" customHeight="false" outlineLevel="0" collapsed="false">
      <c r="H737" s="18"/>
      <c r="I737" s="8" t="s">
        <v>194</v>
      </c>
      <c r="J737" s="9"/>
      <c r="K737" s="9"/>
      <c r="L737" s="15" t="n">
        <v>1199.1838</v>
      </c>
    </row>
    <row r="738" customFormat="false" ht="12.75" hidden="false" customHeight="false" outlineLevel="0" collapsed="false">
      <c r="H738" s="8" t="s">
        <v>31</v>
      </c>
      <c r="I738" s="9"/>
      <c r="J738" s="9"/>
      <c r="K738" s="9"/>
      <c r="L738" s="15" t="n">
        <v>-2614.80059999999</v>
      </c>
    </row>
    <row r="739" customFormat="false" ht="12.75" hidden="false" customHeight="false" outlineLevel="0" collapsed="false">
      <c r="H739" s="20" t="s">
        <v>5</v>
      </c>
      <c r="I739" s="21"/>
      <c r="J739" s="21"/>
      <c r="K739" s="21"/>
      <c r="L739" s="22" t="n">
        <v>46640684.8262</v>
      </c>
    </row>
  </sheetData>
  <printOptions headings="false" gridLines="false" gridLinesSet="true" horizontalCentered="false" verticalCentered="false"/>
  <pageMargins left="0.170138888888889" right="0.170138888888889" top="0.220138888888889" bottom="0.2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56"/>
    <col collapsed="false" customWidth="true" hidden="false" outlineLevel="0" max="3" min="3" style="0" width="12.56"/>
    <col collapsed="false" customWidth="true" hidden="false" outlineLevel="0" max="4" min="4" style="30" width="15.56"/>
    <col collapsed="false" customWidth="true" hidden="false" outlineLevel="0" max="5" min="5" style="31" width="15.7"/>
    <col collapsed="false" customWidth="true" hidden="false" outlineLevel="0" max="6" min="6" style="0" width="14.7"/>
    <col collapsed="false" customWidth="true" hidden="false" outlineLevel="0" max="7" min="7" style="12" width="12.14"/>
    <col collapsed="false" customWidth="true" hidden="false" outlineLevel="0" max="8" min="8" style="12" width="12.56"/>
    <col collapsed="false" customWidth="true" hidden="false" outlineLevel="0" max="9" min="9" style="0" width="15.13"/>
    <col collapsed="false" customWidth="true" hidden="false" outlineLevel="0" max="10" min="10" style="0" width="7.99"/>
    <col collapsed="false" customWidth="true" hidden="false" outlineLevel="0" max="11" min="11" style="0" width="12.56"/>
    <col collapsed="false" customWidth="true" hidden="false" outlineLevel="0" max="12" min="12" style="0" width="20.13"/>
    <col collapsed="false" customWidth="true" hidden="false" outlineLevel="0" max="13" min="13" style="0" width="7.99"/>
  </cols>
  <sheetData>
    <row r="1" customFormat="false" ht="12.75" hidden="false" customHeight="false" outlineLevel="0" collapsed="false">
      <c r="A1" s="32"/>
      <c r="B1" s="32"/>
      <c r="C1" s="33" t="s">
        <v>195</v>
      </c>
      <c r="D1" s="34" t="s">
        <v>11</v>
      </c>
      <c r="E1" s="35" t="s">
        <v>8</v>
      </c>
      <c r="F1" s="36" t="s">
        <v>196</v>
      </c>
      <c r="G1" s="33" t="s">
        <v>197</v>
      </c>
      <c r="H1" s="33" t="s">
        <v>198</v>
      </c>
      <c r="I1" s="33" t="s">
        <v>199</v>
      </c>
      <c r="J1" s="33" t="s">
        <v>10</v>
      </c>
      <c r="K1" s="33" t="s">
        <v>200</v>
      </c>
      <c r="L1" s="32"/>
      <c r="M1" s="32"/>
    </row>
    <row r="2" customFormat="false" ht="12.75" hidden="false" customHeight="false" outlineLevel="0" collapsed="false">
      <c r="C2" s="37" t="s">
        <v>16</v>
      </c>
      <c r="D2" s="38" t="n">
        <v>37257</v>
      </c>
      <c r="E2" s="39"/>
      <c r="F2" s="40" t="n">
        <v>26527.6558</v>
      </c>
      <c r="G2" s="37" t="s">
        <v>201</v>
      </c>
      <c r="H2" s="37" t="s">
        <v>202</v>
      </c>
      <c r="I2" s="37" t="s">
        <v>203</v>
      </c>
      <c r="J2" s="37" t="s">
        <v>26</v>
      </c>
      <c r="K2" s="37" t="n">
        <v>1467334</v>
      </c>
    </row>
    <row r="3" customFormat="false" ht="12.75" hidden="false" customHeight="false" outlineLevel="0" collapsed="false">
      <c r="C3" s="37" t="s">
        <v>16</v>
      </c>
      <c r="D3" s="38" t="n">
        <v>37288</v>
      </c>
      <c r="E3" s="39"/>
      <c r="F3" s="40" t="n">
        <v>225772.2854</v>
      </c>
      <c r="G3" s="37" t="s">
        <v>201</v>
      </c>
      <c r="H3" s="37" t="s">
        <v>202</v>
      </c>
      <c r="I3" s="37" t="s">
        <v>204</v>
      </c>
      <c r="J3" s="37" t="s">
        <v>17</v>
      </c>
      <c r="K3" s="37" t="n">
        <v>1467335</v>
      </c>
    </row>
    <row r="4" customFormat="false" ht="12.75" hidden="false" customHeight="false" outlineLevel="0" collapsed="false">
      <c r="C4" s="37" t="s">
        <v>16</v>
      </c>
      <c r="D4" s="38" t="n">
        <v>37316</v>
      </c>
      <c r="E4" s="39"/>
      <c r="F4" s="40" t="n">
        <v>181364.3417</v>
      </c>
      <c r="G4" s="37" t="s">
        <v>201</v>
      </c>
      <c r="H4" s="37" t="s">
        <v>202</v>
      </c>
      <c r="I4" s="37" t="s">
        <v>204</v>
      </c>
      <c r="J4" s="37" t="s">
        <v>17</v>
      </c>
      <c r="K4" s="37" t="n">
        <v>1467335</v>
      </c>
    </row>
    <row r="5" customFormat="false" ht="12.75" hidden="false" customHeight="false" outlineLevel="0" collapsed="false">
      <c r="C5" s="37" t="s">
        <v>16</v>
      </c>
      <c r="D5" s="38" t="n">
        <v>37591</v>
      </c>
      <c r="E5" s="39"/>
      <c r="F5" s="40" t="n">
        <v>375134.9752</v>
      </c>
      <c r="G5" s="37" t="s">
        <v>201</v>
      </c>
      <c r="H5" s="37" t="s">
        <v>202</v>
      </c>
      <c r="I5" s="37" t="s">
        <v>204</v>
      </c>
      <c r="J5" s="37" t="s">
        <v>17</v>
      </c>
      <c r="K5" s="37" t="n">
        <v>1467335</v>
      </c>
    </row>
    <row r="6" customFormat="false" ht="12.75" hidden="false" customHeight="false" outlineLevel="0" collapsed="false">
      <c r="C6" s="37" t="s">
        <v>16</v>
      </c>
      <c r="D6" s="38" t="n">
        <v>37622</v>
      </c>
      <c r="E6" s="39"/>
      <c r="F6" s="40" t="n">
        <v>393923.8688</v>
      </c>
      <c r="G6" s="37" t="s">
        <v>201</v>
      </c>
      <c r="H6" s="37" t="s">
        <v>202</v>
      </c>
      <c r="I6" s="37" t="s">
        <v>204</v>
      </c>
      <c r="J6" s="37" t="s">
        <v>17</v>
      </c>
      <c r="K6" s="37" t="n">
        <v>1467335</v>
      </c>
    </row>
    <row r="7" customFormat="false" ht="12.75" hidden="false" customHeight="false" outlineLevel="0" collapsed="false">
      <c r="C7" s="37" t="s">
        <v>16</v>
      </c>
      <c r="D7" s="38" t="n">
        <v>37653</v>
      </c>
      <c r="E7" s="39"/>
      <c r="F7" s="40" t="n">
        <v>332787.7674</v>
      </c>
      <c r="G7" s="37" t="s">
        <v>201</v>
      </c>
      <c r="H7" s="37" t="s">
        <v>202</v>
      </c>
      <c r="I7" s="37" t="s">
        <v>204</v>
      </c>
      <c r="J7" s="37" t="s">
        <v>17</v>
      </c>
      <c r="K7" s="37" t="n">
        <v>1467335</v>
      </c>
    </row>
    <row r="8" customFormat="false" ht="12.75" hidden="false" customHeight="false" outlineLevel="0" collapsed="false">
      <c r="C8" s="37" t="s">
        <v>16</v>
      </c>
      <c r="D8" s="38" t="n">
        <v>37681</v>
      </c>
      <c r="E8" s="39"/>
      <c r="F8" s="40" t="n">
        <v>269827.5297</v>
      </c>
      <c r="G8" s="37" t="s">
        <v>201</v>
      </c>
      <c r="H8" s="37" t="s">
        <v>202</v>
      </c>
      <c r="I8" s="37" t="s">
        <v>204</v>
      </c>
      <c r="J8" s="37" t="s">
        <v>17</v>
      </c>
      <c r="K8" s="37" t="n">
        <v>1467335</v>
      </c>
    </row>
    <row r="9" customFormat="false" ht="12.75" hidden="false" customHeight="false" outlineLevel="0" collapsed="false">
      <c r="C9" s="37" t="s">
        <v>16</v>
      </c>
      <c r="D9" s="38" t="n">
        <v>37956</v>
      </c>
      <c r="E9" s="39"/>
      <c r="F9" s="40" t="n">
        <v>382214.5093</v>
      </c>
      <c r="G9" s="37" t="s">
        <v>201</v>
      </c>
      <c r="H9" s="37" t="s">
        <v>202</v>
      </c>
      <c r="I9" s="37" t="s">
        <v>204</v>
      </c>
      <c r="J9" s="37" t="s">
        <v>17</v>
      </c>
      <c r="K9" s="37" t="n">
        <v>1467335</v>
      </c>
    </row>
    <row r="10" customFormat="false" ht="12.75" hidden="false" customHeight="false" outlineLevel="0" collapsed="false">
      <c r="C10" s="37" t="s">
        <v>16</v>
      </c>
      <c r="D10" s="38" t="n">
        <v>37987</v>
      </c>
      <c r="E10" s="39"/>
      <c r="F10" s="40" t="n">
        <v>378354.0314</v>
      </c>
      <c r="G10" s="37" t="s">
        <v>201</v>
      </c>
      <c r="H10" s="37" t="s">
        <v>202</v>
      </c>
      <c r="I10" s="37" t="s">
        <v>204</v>
      </c>
      <c r="J10" s="37" t="s">
        <v>17</v>
      </c>
      <c r="K10" s="37" t="n">
        <v>1467335</v>
      </c>
    </row>
    <row r="11" customFormat="false" ht="12.75" hidden="false" customHeight="false" outlineLevel="0" collapsed="false">
      <c r="C11" s="37" t="s">
        <v>16</v>
      </c>
      <c r="D11" s="38" t="n">
        <v>38018</v>
      </c>
      <c r="E11" s="39"/>
      <c r="F11" s="40" t="n">
        <v>332119.9959</v>
      </c>
      <c r="G11" s="37" t="s">
        <v>201</v>
      </c>
      <c r="H11" s="37" t="s">
        <v>202</v>
      </c>
      <c r="I11" s="37" t="s">
        <v>204</v>
      </c>
      <c r="J11" s="37" t="s">
        <v>17</v>
      </c>
      <c r="K11" s="37" t="n">
        <v>1467335</v>
      </c>
    </row>
    <row r="12" customFormat="false" ht="12.75" hidden="false" customHeight="false" outlineLevel="0" collapsed="false">
      <c r="C12" s="37" t="s">
        <v>16</v>
      </c>
      <c r="D12" s="38" t="n">
        <v>38047</v>
      </c>
      <c r="E12" s="39"/>
      <c r="F12" s="40" t="n">
        <v>244534.3167</v>
      </c>
      <c r="G12" s="37" t="s">
        <v>201</v>
      </c>
      <c r="H12" s="37" t="s">
        <v>202</v>
      </c>
      <c r="I12" s="37" t="s">
        <v>204</v>
      </c>
      <c r="J12" s="37" t="s">
        <v>17</v>
      </c>
      <c r="K12" s="37" t="n">
        <v>1467335</v>
      </c>
    </row>
    <row r="13" customFormat="false" ht="12.75" hidden="false" customHeight="false" outlineLevel="0" collapsed="false">
      <c r="C13" s="37" t="s">
        <v>205</v>
      </c>
      <c r="D13" s="38" t="n">
        <v>37257</v>
      </c>
      <c r="E13" s="39"/>
      <c r="F13" s="40" t="n">
        <v>-72026.0982</v>
      </c>
      <c r="G13" s="37" t="s">
        <v>206</v>
      </c>
      <c r="H13" s="37" t="s">
        <v>207</v>
      </c>
      <c r="I13" s="37" t="s">
        <v>203</v>
      </c>
      <c r="J13" s="37" t="s">
        <v>208</v>
      </c>
      <c r="K13" s="37" t="n">
        <v>926670</v>
      </c>
    </row>
    <row r="14" customFormat="false" ht="12.75" hidden="false" customHeight="false" outlineLevel="0" collapsed="false">
      <c r="C14" s="37" t="s">
        <v>138</v>
      </c>
      <c r="D14" s="38" t="n">
        <v>37347</v>
      </c>
      <c r="E14" s="39" t="n">
        <v>96023402</v>
      </c>
      <c r="F14" s="40" t="n">
        <v>115423.9966</v>
      </c>
      <c r="G14" s="37" t="s">
        <v>201</v>
      </c>
      <c r="H14" s="37" t="s">
        <v>202</v>
      </c>
      <c r="I14" s="37" t="s">
        <v>204</v>
      </c>
      <c r="J14" s="37" t="s">
        <v>17</v>
      </c>
      <c r="K14" s="37" t="n">
        <v>1467335</v>
      </c>
    </row>
    <row r="15" customFormat="false" ht="12.75" hidden="false" customHeight="false" outlineLevel="0" collapsed="false">
      <c r="C15" s="37" t="s">
        <v>138</v>
      </c>
      <c r="D15" s="38" t="n">
        <v>37377</v>
      </c>
      <c r="E15" s="39" t="n">
        <v>96023402</v>
      </c>
      <c r="F15" s="40" t="n">
        <v>133716.3969</v>
      </c>
      <c r="G15" s="37" t="s">
        <v>201</v>
      </c>
      <c r="H15" s="37" t="s">
        <v>202</v>
      </c>
      <c r="I15" s="37" t="s">
        <v>204</v>
      </c>
      <c r="J15" s="37" t="s">
        <v>17</v>
      </c>
      <c r="K15" s="37" t="n">
        <v>1467335</v>
      </c>
    </row>
    <row r="16" customFormat="false" ht="12.75" hidden="false" customHeight="false" outlineLevel="0" collapsed="false">
      <c r="C16" s="37" t="s">
        <v>138</v>
      </c>
      <c r="D16" s="38" t="n">
        <v>37408</v>
      </c>
      <c r="E16" s="39" t="n">
        <v>96023402</v>
      </c>
      <c r="F16" s="40" t="n">
        <v>130155.1925</v>
      </c>
      <c r="G16" s="37" t="s">
        <v>201</v>
      </c>
      <c r="H16" s="37" t="s">
        <v>202</v>
      </c>
      <c r="I16" s="37" t="s">
        <v>204</v>
      </c>
      <c r="J16" s="37" t="s">
        <v>17</v>
      </c>
      <c r="K16" s="37" t="n">
        <v>1467335</v>
      </c>
    </row>
    <row r="17" customFormat="false" ht="12.75" hidden="false" customHeight="false" outlineLevel="0" collapsed="false">
      <c r="C17" s="37" t="s">
        <v>138</v>
      </c>
      <c r="D17" s="38" t="n">
        <v>37438</v>
      </c>
      <c r="E17" s="39" t="n">
        <v>96023402</v>
      </c>
      <c r="F17" s="40" t="n">
        <v>149689.5074</v>
      </c>
      <c r="G17" s="37" t="s">
        <v>201</v>
      </c>
      <c r="H17" s="37" t="s">
        <v>202</v>
      </c>
      <c r="I17" s="37" t="s">
        <v>204</v>
      </c>
      <c r="J17" s="37" t="s">
        <v>17</v>
      </c>
      <c r="K17" s="37" t="n">
        <v>1467335</v>
      </c>
    </row>
    <row r="18" customFormat="false" ht="12.75" hidden="false" customHeight="false" outlineLevel="0" collapsed="false">
      <c r="C18" s="37" t="s">
        <v>138</v>
      </c>
      <c r="D18" s="38" t="n">
        <v>37469</v>
      </c>
      <c r="E18" s="39" t="n">
        <v>96023402</v>
      </c>
      <c r="F18" s="40" t="n">
        <v>162004.2708</v>
      </c>
      <c r="G18" s="37" t="s">
        <v>201</v>
      </c>
      <c r="H18" s="37" t="s">
        <v>202</v>
      </c>
      <c r="I18" s="37" t="s">
        <v>204</v>
      </c>
      <c r="J18" s="37" t="s">
        <v>17</v>
      </c>
      <c r="K18" s="37" t="n">
        <v>1467335</v>
      </c>
    </row>
    <row r="19" customFormat="false" ht="12.75" hidden="false" customHeight="false" outlineLevel="0" collapsed="false">
      <c r="C19" s="37" t="s">
        <v>138</v>
      </c>
      <c r="D19" s="38" t="n">
        <v>37500</v>
      </c>
      <c r="E19" s="39" t="n">
        <v>96023402</v>
      </c>
      <c r="F19" s="40" t="n">
        <v>154237.4012</v>
      </c>
      <c r="G19" s="37" t="s">
        <v>201</v>
      </c>
      <c r="H19" s="37" t="s">
        <v>202</v>
      </c>
      <c r="I19" s="37" t="s">
        <v>204</v>
      </c>
      <c r="J19" s="37" t="s">
        <v>17</v>
      </c>
      <c r="K19" s="37" t="n">
        <v>1467335</v>
      </c>
    </row>
    <row r="20" customFormat="false" ht="12.75" hidden="false" customHeight="false" outlineLevel="0" collapsed="false">
      <c r="C20" s="37" t="s">
        <v>138</v>
      </c>
      <c r="D20" s="38" t="n">
        <v>37530</v>
      </c>
      <c r="E20" s="39" t="n">
        <v>96023402</v>
      </c>
      <c r="F20" s="40" t="n">
        <v>173037.5327</v>
      </c>
      <c r="G20" s="37" t="s">
        <v>201</v>
      </c>
      <c r="H20" s="37" t="s">
        <v>202</v>
      </c>
      <c r="I20" s="37" t="s">
        <v>204</v>
      </c>
      <c r="J20" s="37" t="s">
        <v>17</v>
      </c>
      <c r="K20" s="37" t="n">
        <v>1467335</v>
      </c>
    </row>
    <row r="21" customFormat="false" ht="12.75" hidden="false" customHeight="false" outlineLevel="0" collapsed="false">
      <c r="C21" s="37" t="s">
        <v>138</v>
      </c>
      <c r="D21" s="38" t="n">
        <v>37561</v>
      </c>
      <c r="E21" s="39" t="n">
        <v>96023402</v>
      </c>
      <c r="F21" s="40" t="n">
        <v>211162.1894</v>
      </c>
      <c r="G21" s="37" t="s">
        <v>201</v>
      </c>
      <c r="H21" s="37" t="s">
        <v>202</v>
      </c>
      <c r="I21" s="37" t="s">
        <v>204</v>
      </c>
      <c r="J21" s="37" t="s">
        <v>17</v>
      </c>
      <c r="K21" s="37" t="n">
        <v>1467335</v>
      </c>
    </row>
    <row r="22" customFormat="false" ht="12.75" hidden="false" customHeight="false" outlineLevel="0" collapsed="false">
      <c r="C22" s="37" t="s">
        <v>138</v>
      </c>
      <c r="D22" s="38" t="n">
        <v>37712</v>
      </c>
      <c r="E22" s="39" t="n">
        <v>96023402</v>
      </c>
      <c r="F22" s="40" t="n">
        <v>122947.7767</v>
      </c>
      <c r="G22" s="37" t="s">
        <v>201</v>
      </c>
      <c r="H22" s="37" t="s">
        <v>202</v>
      </c>
      <c r="I22" s="37" t="s">
        <v>204</v>
      </c>
      <c r="J22" s="37" t="s">
        <v>17</v>
      </c>
      <c r="K22" s="37" t="n">
        <v>1467335</v>
      </c>
    </row>
    <row r="23" customFormat="false" ht="12.75" hidden="false" customHeight="false" outlineLevel="0" collapsed="false">
      <c r="C23" s="37" t="s">
        <v>138</v>
      </c>
      <c r="D23" s="38" t="n">
        <v>37742</v>
      </c>
      <c r="E23" s="39" t="n">
        <v>96023402</v>
      </c>
      <c r="F23" s="40" t="n">
        <v>139603.1332</v>
      </c>
      <c r="G23" s="37" t="s">
        <v>201</v>
      </c>
      <c r="H23" s="37" t="s">
        <v>202</v>
      </c>
      <c r="I23" s="37" t="s">
        <v>204</v>
      </c>
      <c r="J23" s="37" t="s">
        <v>17</v>
      </c>
      <c r="K23" s="37" t="n">
        <v>1467335</v>
      </c>
    </row>
    <row r="24" customFormat="false" ht="12.75" hidden="false" customHeight="false" outlineLevel="0" collapsed="false">
      <c r="C24" s="37" t="s">
        <v>138</v>
      </c>
      <c r="D24" s="38" t="n">
        <v>37773</v>
      </c>
      <c r="E24" s="39" t="n">
        <v>96023402</v>
      </c>
      <c r="F24" s="40" t="n">
        <v>134707.5993</v>
      </c>
      <c r="G24" s="37" t="s">
        <v>201</v>
      </c>
      <c r="H24" s="37" t="s">
        <v>202</v>
      </c>
      <c r="I24" s="37" t="s">
        <v>204</v>
      </c>
      <c r="J24" s="37" t="s">
        <v>17</v>
      </c>
      <c r="K24" s="37" t="n">
        <v>1467335</v>
      </c>
    </row>
    <row r="25" customFormat="false" ht="12.75" hidden="false" customHeight="false" outlineLevel="0" collapsed="false">
      <c r="C25" s="37" t="s">
        <v>138</v>
      </c>
      <c r="D25" s="38" t="n">
        <v>37803</v>
      </c>
      <c r="E25" s="39" t="n">
        <v>96023402</v>
      </c>
      <c r="F25" s="40" t="n">
        <v>153857.4961</v>
      </c>
      <c r="G25" s="37" t="s">
        <v>201</v>
      </c>
      <c r="H25" s="37" t="s">
        <v>202</v>
      </c>
      <c r="I25" s="37" t="s">
        <v>204</v>
      </c>
      <c r="J25" s="37" t="s">
        <v>17</v>
      </c>
      <c r="K25" s="37" t="n">
        <v>1467335</v>
      </c>
    </row>
    <row r="26" customFormat="false" ht="12.75" hidden="false" customHeight="false" outlineLevel="0" collapsed="false">
      <c r="C26" s="37" t="s">
        <v>138</v>
      </c>
      <c r="D26" s="38" t="n">
        <v>37834</v>
      </c>
      <c r="E26" s="39" t="n">
        <v>96023402</v>
      </c>
      <c r="F26" s="40" t="n">
        <v>166406.2438</v>
      </c>
      <c r="G26" s="37" t="s">
        <v>201</v>
      </c>
      <c r="H26" s="37" t="s">
        <v>202</v>
      </c>
      <c r="I26" s="37" t="s">
        <v>204</v>
      </c>
      <c r="J26" s="37" t="s">
        <v>17</v>
      </c>
      <c r="K26" s="37" t="n">
        <v>1467335</v>
      </c>
    </row>
    <row r="27" customFormat="false" ht="12.75" hidden="false" customHeight="false" outlineLevel="0" collapsed="false">
      <c r="C27" s="37" t="s">
        <v>138</v>
      </c>
      <c r="D27" s="38" t="n">
        <v>37865</v>
      </c>
      <c r="E27" s="39" t="n">
        <v>96023402</v>
      </c>
      <c r="F27" s="40" t="n">
        <v>157566.9358</v>
      </c>
      <c r="G27" s="37" t="s">
        <v>201</v>
      </c>
      <c r="H27" s="37" t="s">
        <v>202</v>
      </c>
      <c r="I27" s="37" t="s">
        <v>204</v>
      </c>
      <c r="J27" s="37" t="s">
        <v>17</v>
      </c>
      <c r="K27" s="37" t="n">
        <v>1467335</v>
      </c>
    </row>
    <row r="28" customFormat="false" ht="12.75" hidden="false" customHeight="false" outlineLevel="0" collapsed="false">
      <c r="C28" s="37" t="s">
        <v>138</v>
      </c>
      <c r="D28" s="38" t="n">
        <v>37895</v>
      </c>
      <c r="E28" s="39" t="n">
        <v>96023402</v>
      </c>
      <c r="F28" s="40" t="n">
        <v>177888.9346</v>
      </c>
      <c r="G28" s="37" t="s">
        <v>201</v>
      </c>
      <c r="H28" s="37" t="s">
        <v>202</v>
      </c>
      <c r="I28" s="37" t="s">
        <v>204</v>
      </c>
      <c r="J28" s="37" t="s">
        <v>17</v>
      </c>
      <c r="K28" s="37" t="n">
        <v>1467335</v>
      </c>
    </row>
    <row r="29" customFormat="false" ht="12.75" hidden="false" customHeight="false" outlineLevel="0" collapsed="false">
      <c r="C29" s="37" t="s">
        <v>138</v>
      </c>
      <c r="D29" s="38" t="n">
        <v>37926</v>
      </c>
      <c r="E29" s="39" t="n">
        <v>96023402</v>
      </c>
      <c r="F29" s="40" t="n">
        <v>216422.4898</v>
      </c>
      <c r="G29" s="37" t="s">
        <v>201</v>
      </c>
      <c r="H29" s="37" t="s">
        <v>202</v>
      </c>
      <c r="I29" s="37" t="s">
        <v>204</v>
      </c>
      <c r="J29" s="37" t="s">
        <v>17</v>
      </c>
      <c r="K29" s="37" t="n">
        <v>1467335</v>
      </c>
    </row>
    <row r="30" customFormat="false" ht="12.75" hidden="false" customHeight="false" outlineLevel="0" collapsed="false">
      <c r="C30" s="37" t="s">
        <v>138</v>
      </c>
      <c r="D30" s="38" t="n">
        <v>38078</v>
      </c>
      <c r="E30" s="39" t="n">
        <v>96023402</v>
      </c>
      <c r="F30" s="40" t="n">
        <v>118025.4252</v>
      </c>
      <c r="G30" s="37" t="s">
        <v>201</v>
      </c>
      <c r="H30" s="37" t="s">
        <v>202</v>
      </c>
      <c r="I30" s="37" t="s">
        <v>204</v>
      </c>
      <c r="J30" s="37" t="s">
        <v>17</v>
      </c>
      <c r="K30" s="37" t="n">
        <v>1467335</v>
      </c>
    </row>
    <row r="31" customFormat="false" ht="12.75" hidden="false" customHeight="false" outlineLevel="0" collapsed="false">
      <c r="C31" s="37" t="s">
        <v>138</v>
      </c>
      <c r="D31" s="38" t="n">
        <v>38108</v>
      </c>
      <c r="E31" s="39" t="n">
        <v>96023402</v>
      </c>
      <c r="F31" s="40" t="n">
        <v>134951.2109</v>
      </c>
      <c r="G31" s="37" t="s">
        <v>201</v>
      </c>
      <c r="H31" s="37" t="s">
        <v>202</v>
      </c>
      <c r="I31" s="37" t="s">
        <v>204</v>
      </c>
      <c r="J31" s="37" t="s">
        <v>17</v>
      </c>
      <c r="K31" s="37" t="n">
        <v>1467335</v>
      </c>
    </row>
    <row r="32" customFormat="false" ht="12.75" hidden="false" customHeight="false" outlineLevel="0" collapsed="false">
      <c r="C32" s="37" t="s">
        <v>138</v>
      </c>
      <c r="D32" s="38" t="n">
        <v>38139</v>
      </c>
      <c r="E32" s="39" t="n">
        <v>96023402</v>
      </c>
      <c r="F32" s="40" t="n">
        <v>129911.2612</v>
      </c>
      <c r="G32" s="37" t="s">
        <v>201</v>
      </c>
      <c r="H32" s="37" t="s">
        <v>202</v>
      </c>
      <c r="I32" s="37" t="s">
        <v>204</v>
      </c>
      <c r="J32" s="37" t="s">
        <v>17</v>
      </c>
      <c r="K32" s="37" t="n">
        <v>1467335</v>
      </c>
    </row>
    <row r="33" customFormat="false" ht="12.75" hidden="false" customHeight="false" outlineLevel="0" collapsed="false">
      <c r="C33" s="37" t="s">
        <v>138</v>
      </c>
      <c r="D33" s="38" t="n">
        <v>38169</v>
      </c>
      <c r="E33" s="39" t="n">
        <v>96023402</v>
      </c>
      <c r="F33" s="40" t="n">
        <v>149195.7587</v>
      </c>
      <c r="G33" s="37" t="s">
        <v>201</v>
      </c>
      <c r="H33" s="37" t="s">
        <v>202</v>
      </c>
      <c r="I33" s="37" t="s">
        <v>204</v>
      </c>
      <c r="J33" s="37" t="s">
        <v>17</v>
      </c>
      <c r="K33" s="37" t="n">
        <v>1467335</v>
      </c>
    </row>
    <row r="34" customFormat="false" ht="12.75" hidden="false" customHeight="false" outlineLevel="0" collapsed="false">
      <c r="C34" s="37" t="s">
        <v>138</v>
      </c>
      <c r="D34" s="38" t="n">
        <v>38200</v>
      </c>
      <c r="E34" s="39" t="n">
        <v>96023402</v>
      </c>
      <c r="F34" s="40" t="n">
        <v>162250.5656</v>
      </c>
      <c r="G34" s="37" t="s">
        <v>201</v>
      </c>
      <c r="H34" s="37" t="s">
        <v>202</v>
      </c>
      <c r="I34" s="37" t="s">
        <v>204</v>
      </c>
      <c r="J34" s="37" t="s">
        <v>17</v>
      </c>
      <c r="K34" s="37" t="n">
        <v>1467335</v>
      </c>
    </row>
    <row r="35" customFormat="false" ht="12.75" hidden="false" customHeight="false" outlineLevel="0" collapsed="false">
      <c r="C35" s="37" t="s">
        <v>138</v>
      </c>
      <c r="D35" s="38" t="n">
        <v>38231</v>
      </c>
      <c r="E35" s="39" t="n">
        <v>96023402</v>
      </c>
      <c r="F35" s="40" t="n">
        <v>153083.416</v>
      </c>
      <c r="G35" s="37" t="s">
        <v>201</v>
      </c>
      <c r="H35" s="37" t="s">
        <v>202</v>
      </c>
      <c r="I35" s="37" t="s">
        <v>204</v>
      </c>
      <c r="J35" s="37" t="s">
        <v>17</v>
      </c>
      <c r="K35" s="37" t="n">
        <v>1467335</v>
      </c>
    </row>
    <row r="36" customFormat="false" ht="12.75" hidden="false" customHeight="false" outlineLevel="0" collapsed="false">
      <c r="C36" s="37" t="s">
        <v>138</v>
      </c>
      <c r="D36" s="38" t="n">
        <v>38261</v>
      </c>
      <c r="E36" s="39" t="n">
        <v>96023402</v>
      </c>
      <c r="F36" s="40" t="n">
        <v>171729.9714</v>
      </c>
      <c r="G36" s="37" t="s">
        <v>201</v>
      </c>
      <c r="H36" s="37" t="s">
        <v>202</v>
      </c>
      <c r="I36" s="37" t="s">
        <v>204</v>
      </c>
      <c r="J36" s="37" t="s">
        <v>17</v>
      </c>
      <c r="K36" s="37" t="n">
        <v>1467335</v>
      </c>
    </row>
    <row r="37" customFormat="false" ht="12.75" hidden="false" customHeight="false" outlineLevel="0" collapsed="false">
      <c r="C37" s="37" t="s">
        <v>140</v>
      </c>
      <c r="D37" s="38" t="n">
        <v>37347</v>
      </c>
      <c r="E37" s="39" t="n">
        <v>96023402</v>
      </c>
      <c r="F37" s="40" t="n">
        <v>76531.1719</v>
      </c>
      <c r="G37" s="37" t="s">
        <v>201</v>
      </c>
      <c r="H37" s="37" t="s">
        <v>202</v>
      </c>
      <c r="I37" s="37" t="s">
        <v>204</v>
      </c>
      <c r="J37" s="37" t="s">
        <v>17</v>
      </c>
      <c r="K37" s="37" t="n">
        <v>1467335</v>
      </c>
    </row>
    <row r="38" customFormat="false" ht="12.75" hidden="false" customHeight="false" outlineLevel="0" collapsed="false">
      <c r="C38" s="37" t="s">
        <v>140</v>
      </c>
      <c r="D38" s="38" t="n">
        <v>37377</v>
      </c>
      <c r="E38" s="39" t="n">
        <v>96023402</v>
      </c>
      <c r="F38" s="40" t="n">
        <v>91499.2322</v>
      </c>
      <c r="G38" s="37" t="s">
        <v>201</v>
      </c>
      <c r="H38" s="37" t="s">
        <v>202</v>
      </c>
      <c r="I38" s="37" t="s">
        <v>204</v>
      </c>
      <c r="J38" s="37" t="s">
        <v>17</v>
      </c>
      <c r="K38" s="37" t="n">
        <v>1467335</v>
      </c>
    </row>
    <row r="39" customFormat="false" ht="12.75" hidden="false" customHeight="false" outlineLevel="0" collapsed="false">
      <c r="C39" s="37" t="s">
        <v>140</v>
      </c>
      <c r="D39" s="38" t="n">
        <v>37408</v>
      </c>
      <c r="E39" s="39" t="n">
        <v>96023402</v>
      </c>
      <c r="F39" s="40" t="n">
        <v>89228.628</v>
      </c>
      <c r="G39" s="37" t="s">
        <v>201</v>
      </c>
      <c r="H39" s="37" t="s">
        <v>202</v>
      </c>
      <c r="I39" s="37" t="s">
        <v>204</v>
      </c>
      <c r="J39" s="37" t="s">
        <v>17</v>
      </c>
      <c r="K39" s="37" t="n">
        <v>1467335</v>
      </c>
    </row>
    <row r="40" customFormat="false" ht="12.75" hidden="false" customHeight="false" outlineLevel="0" collapsed="false">
      <c r="C40" s="37" t="s">
        <v>140</v>
      </c>
      <c r="D40" s="38" t="n">
        <v>37438</v>
      </c>
      <c r="E40" s="39" t="n">
        <v>96023402</v>
      </c>
      <c r="F40" s="40" t="n">
        <v>105267.0338</v>
      </c>
      <c r="G40" s="37" t="s">
        <v>201</v>
      </c>
      <c r="H40" s="37" t="s">
        <v>202</v>
      </c>
      <c r="I40" s="37" t="s">
        <v>204</v>
      </c>
      <c r="J40" s="37" t="s">
        <v>17</v>
      </c>
      <c r="K40" s="37" t="n">
        <v>1467335</v>
      </c>
    </row>
    <row r="41" customFormat="false" ht="12.75" hidden="false" customHeight="false" outlineLevel="0" collapsed="false">
      <c r="C41" s="37" t="s">
        <v>140</v>
      </c>
      <c r="D41" s="38" t="n">
        <v>37469</v>
      </c>
      <c r="E41" s="39" t="n">
        <v>96023402</v>
      </c>
      <c r="F41" s="40" t="n">
        <v>115865.1448</v>
      </c>
      <c r="G41" s="37" t="s">
        <v>201</v>
      </c>
      <c r="H41" s="37" t="s">
        <v>202</v>
      </c>
      <c r="I41" s="37" t="s">
        <v>204</v>
      </c>
      <c r="J41" s="37" t="s">
        <v>17</v>
      </c>
      <c r="K41" s="37" t="n">
        <v>1467335</v>
      </c>
    </row>
    <row r="42" customFormat="false" ht="12.75" hidden="false" customHeight="false" outlineLevel="0" collapsed="false">
      <c r="C42" s="37" t="s">
        <v>140</v>
      </c>
      <c r="D42" s="38" t="n">
        <v>37500</v>
      </c>
      <c r="E42" s="39" t="n">
        <v>96023402</v>
      </c>
      <c r="F42" s="40" t="n">
        <v>109991.9231</v>
      </c>
      <c r="G42" s="37" t="s">
        <v>201</v>
      </c>
      <c r="H42" s="37" t="s">
        <v>202</v>
      </c>
      <c r="I42" s="37" t="s">
        <v>204</v>
      </c>
      <c r="J42" s="37" t="s">
        <v>17</v>
      </c>
      <c r="K42" s="37" t="n">
        <v>1467335</v>
      </c>
    </row>
    <row r="43" customFormat="false" ht="12.75" hidden="false" customHeight="false" outlineLevel="0" collapsed="false">
      <c r="C43" s="37" t="s">
        <v>140</v>
      </c>
      <c r="D43" s="38" t="n">
        <v>37530</v>
      </c>
      <c r="E43" s="39" t="n">
        <v>96023402</v>
      </c>
      <c r="F43" s="40" t="n">
        <v>125412.3931</v>
      </c>
      <c r="G43" s="37" t="s">
        <v>201</v>
      </c>
      <c r="H43" s="37" t="s">
        <v>202</v>
      </c>
      <c r="I43" s="37" t="s">
        <v>204</v>
      </c>
      <c r="J43" s="37" t="s">
        <v>17</v>
      </c>
      <c r="K43" s="37" t="n">
        <v>1467335</v>
      </c>
    </row>
    <row r="44" customFormat="false" ht="12.75" hidden="false" customHeight="false" outlineLevel="0" collapsed="false">
      <c r="C44" s="37" t="s">
        <v>140</v>
      </c>
      <c r="D44" s="38" t="n">
        <v>37561</v>
      </c>
      <c r="E44" s="39" t="n">
        <v>96023402</v>
      </c>
      <c r="F44" s="40" t="n">
        <v>141184.6858</v>
      </c>
      <c r="G44" s="37" t="s">
        <v>201</v>
      </c>
      <c r="H44" s="37" t="s">
        <v>202</v>
      </c>
      <c r="I44" s="37" t="s">
        <v>204</v>
      </c>
      <c r="J44" s="37" t="s">
        <v>17</v>
      </c>
      <c r="K44" s="37" t="n">
        <v>1467335</v>
      </c>
    </row>
    <row r="45" customFormat="false" ht="12.75" hidden="false" customHeight="false" outlineLevel="0" collapsed="false">
      <c r="C45" s="37" t="s">
        <v>140</v>
      </c>
      <c r="D45" s="38" t="n">
        <v>37712</v>
      </c>
      <c r="E45" s="39" t="n">
        <v>96023402</v>
      </c>
      <c r="F45" s="40" t="n">
        <v>74823.6703</v>
      </c>
      <c r="G45" s="37" t="s">
        <v>201</v>
      </c>
      <c r="H45" s="37" t="s">
        <v>202</v>
      </c>
      <c r="I45" s="37" t="s">
        <v>204</v>
      </c>
      <c r="J45" s="37" t="s">
        <v>17</v>
      </c>
      <c r="K45" s="37" t="n">
        <v>1467335</v>
      </c>
    </row>
    <row r="46" customFormat="false" ht="12.75" hidden="false" customHeight="false" outlineLevel="0" collapsed="false">
      <c r="C46" s="37" t="s">
        <v>140</v>
      </c>
      <c r="D46" s="38" t="n">
        <v>37742</v>
      </c>
      <c r="E46" s="39" t="n">
        <v>96023402</v>
      </c>
      <c r="F46" s="40" t="n">
        <v>88176.76</v>
      </c>
      <c r="G46" s="37" t="s">
        <v>201</v>
      </c>
      <c r="H46" s="37" t="s">
        <v>202</v>
      </c>
      <c r="I46" s="37" t="s">
        <v>204</v>
      </c>
      <c r="J46" s="37" t="s">
        <v>17</v>
      </c>
      <c r="K46" s="37" t="n">
        <v>1467335</v>
      </c>
    </row>
    <row r="47" customFormat="false" ht="12.75" hidden="false" customHeight="false" outlineLevel="0" collapsed="false">
      <c r="C47" s="37" t="s">
        <v>140</v>
      </c>
      <c r="D47" s="38" t="n">
        <v>37773</v>
      </c>
      <c r="E47" s="39" t="n">
        <v>96023402</v>
      </c>
      <c r="F47" s="40" t="n">
        <v>85093.4297</v>
      </c>
      <c r="G47" s="37" t="s">
        <v>201</v>
      </c>
      <c r="H47" s="37" t="s">
        <v>202</v>
      </c>
      <c r="I47" s="37" t="s">
        <v>204</v>
      </c>
      <c r="J47" s="37" t="s">
        <v>17</v>
      </c>
      <c r="K47" s="37" t="n">
        <v>1467335</v>
      </c>
    </row>
    <row r="48" customFormat="false" ht="12.75" hidden="false" customHeight="false" outlineLevel="0" collapsed="false">
      <c r="C48" s="37" t="s">
        <v>140</v>
      </c>
      <c r="D48" s="38" t="n">
        <v>37803</v>
      </c>
      <c r="E48" s="39" t="n">
        <v>96023402</v>
      </c>
      <c r="F48" s="40" t="n">
        <v>100601.7768</v>
      </c>
      <c r="G48" s="37" t="s">
        <v>201</v>
      </c>
      <c r="H48" s="37" t="s">
        <v>202</v>
      </c>
      <c r="I48" s="37" t="s">
        <v>204</v>
      </c>
      <c r="J48" s="37" t="s">
        <v>17</v>
      </c>
      <c r="K48" s="37" t="n">
        <v>1467335</v>
      </c>
    </row>
    <row r="49" customFormat="false" ht="12.75" hidden="false" customHeight="false" outlineLevel="0" collapsed="false">
      <c r="C49" s="37" t="s">
        <v>140</v>
      </c>
      <c r="D49" s="38" t="n">
        <v>37834</v>
      </c>
      <c r="E49" s="39" t="n">
        <v>96023402</v>
      </c>
      <c r="F49" s="40" t="n">
        <v>111475.9497</v>
      </c>
      <c r="G49" s="37" t="s">
        <v>201</v>
      </c>
      <c r="H49" s="37" t="s">
        <v>202</v>
      </c>
      <c r="I49" s="37" t="s">
        <v>204</v>
      </c>
      <c r="J49" s="37" t="s">
        <v>17</v>
      </c>
      <c r="K49" s="37" t="n">
        <v>1467335</v>
      </c>
    </row>
    <row r="50" customFormat="false" ht="12.75" hidden="false" customHeight="false" outlineLevel="0" collapsed="false">
      <c r="C50" s="37" t="s">
        <v>140</v>
      </c>
      <c r="D50" s="38" t="n">
        <v>37865</v>
      </c>
      <c r="E50" s="39" t="n">
        <v>96023402</v>
      </c>
      <c r="F50" s="40" t="n">
        <v>105022.0624</v>
      </c>
      <c r="G50" s="37" t="s">
        <v>201</v>
      </c>
      <c r="H50" s="37" t="s">
        <v>202</v>
      </c>
      <c r="I50" s="37" t="s">
        <v>204</v>
      </c>
      <c r="J50" s="37" t="s">
        <v>17</v>
      </c>
      <c r="K50" s="37" t="n">
        <v>1467335</v>
      </c>
    </row>
    <row r="51" customFormat="false" ht="12.75" hidden="false" customHeight="false" outlineLevel="0" collapsed="false">
      <c r="C51" s="37" t="s">
        <v>140</v>
      </c>
      <c r="D51" s="38" t="n">
        <v>37895</v>
      </c>
      <c r="E51" s="39" t="n">
        <v>96023402</v>
      </c>
      <c r="F51" s="40" t="n">
        <v>121562.8139</v>
      </c>
      <c r="G51" s="37" t="s">
        <v>201</v>
      </c>
      <c r="H51" s="37" t="s">
        <v>202</v>
      </c>
      <c r="I51" s="37" t="s">
        <v>204</v>
      </c>
      <c r="J51" s="37" t="s">
        <v>17</v>
      </c>
      <c r="K51" s="37" t="n">
        <v>1467335</v>
      </c>
    </row>
    <row r="52" customFormat="false" ht="12.75" hidden="false" customHeight="false" outlineLevel="0" collapsed="false">
      <c r="C52" s="37" t="s">
        <v>140</v>
      </c>
      <c r="D52" s="38" t="n">
        <v>37926</v>
      </c>
      <c r="E52" s="39" t="n">
        <v>96023402</v>
      </c>
      <c r="F52" s="40" t="n">
        <v>151455.8718</v>
      </c>
      <c r="G52" s="37" t="s">
        <v>201</v>
      </c>
      <c r="H52" s="37" t="s">
        <v>202</v>
      </c>
      <c r="I52" s="37" t="s">
        <v>204</v>
      </c>
      <c r="J52" s="37" t="s">
        <v>17</v>
      </c>
      <c r="K52" s="37" t="n">
        <v>1467335</v>
      </c>
    </row>
    <row r="53" customFormat="false" ht="12.75" hidden="false" customHeight="false" outlineLevel="0" collapsed="false">
      <c r="C53" s="37" t="s">
        <v>140</v>
      </c>
      <c r="D53" s="38" t="n">
        <v>38078</v>
      </c>
      <c r="E53" s="39" t="n">
        <v>96023402</v>
      </c>
      <c r="F53" s="40" t="n">
        <v>72022.2131</v>
      </c>
      <c r="G53" s="37" t="s">
        <v>201</v>
      </c>
      <c r="H53" s="37" t="s">
        <v>202</v>
      </c>
      <c r="I53" s="37" t="s">
        <v>204</v>
      </c>
      <c r="J53" s="37" t="s">
        <v>17</v>
      </c>
      <c r="K53" s="37" t="n">
        <v>1467335</v>
      </c>
    </row>
    <row r="54" customFormat="false" ht="12.75" hidden="false" customHeight="false" outlineLevel="0" collapsed="false">
      <c r="C54" s="37" t="s">
        <v>140</v>
      </c>
      <c r="D54" s="38" t="n">
        <v>38108</v>
      </c>
      <c r="E54" s="39" t="n">
        <v>96023402</v>
      </c>
      <c r="F54" s="40" t="n">
        <v>85695.7914</v>
      </c>
      <c r="G54" s="37" t="s">
        <v>201</v>
      </c>
      <c r="H54" s="37" t="s">
        <v>202</v>
      </c>
      <c r="I54" s="37" t="s">
        <v>204</v>
      </c>
      <c r="J54" s="37" t="s">
        <v>17</v>
      </c>
      <c r="K54" s="37" t="n">
        <v>1467335</v>
      </c>
    </row>
    <row r="55" customFormat="false" ht="12.75" hidden="false" customHeight="false" outlineLevel="0" collapsed="false">
      <c r="C55" s="37" t="s">
        <v>140</v>
      </c>
      <c r="D55" s="38" t="n">
        <v>38139</v>
      </c>
      <c r="E55" s="39" t="n">
        <v>96023402</v>
      </c>
      <c r="F55" s="40" t="n">
        <v>82480.0923</v>
      </c>
      <c r="G55" s="37" t="s">
        <v>201</v>
      </c>
      <c r="H55" s="37" t="s">
        <v>202</v>
      </c>
      <c r="I55" s="37" t="s">
        <v>204</v>
      </c>
      <c r="J55" s="37" t="s">
        <v>17</v>
      </c>
      <c r="K55" s="37" t="n">
        <v>1467335</v>
      </c>
    </row>
    <row r="56" customFormat="false" ht="12.75" hidden="false" customHeight="false" outlineLevel="0" collapsed="false">
      <c r="C56" s="37" t="s">
        <v>140</v>
      </c>
      <c r="D56" s="38" t="n">
        <v>38169</v>
      </c>
      <c r="E56" s="39" t="n">
        <v>96023402</v>
      </c>
      <c r="F56" s="40" t="n">
        <v>98187.5787</v>
      </c>
      <c r="G56" s="37" t="s">
        <v>201</v>
      </c>
      <c r="H56" s="37" t="s">
        <v>202</v>
      </c>
      <c r="I56" s="37" t="s">
        <v>204</v>
      </c>
      <c r="J56" s="37" t="s">
        <v>17</v>
      </c>
      <c r="K56" s="37" t="n">
        <v>1467335</v>
      </c>
    </row>
    <row r="57" customFormat="false" ht="12.75" hidden="false" customHeight="false" outlineLevel="0" collapsed="false">
      <c r="C57" s="37" t="s">
        <v>140</v>
      </c>
      <c r="D57" s="38" t="n">
        <v>38200</v>
      </c>
      <c r="E57" s="39" t="n">
        <v>96023402</v>
      </c>
      <c r="F57" s="40" t="n">
        <v>109520.5859</v>
      </c>
      <c r="G57" s="37" t="s">
        <v>201</v>
      </c>
      <c r="H57" s="37" t="s">
        <v>202</v>
      </c>
      <c r="I57" s="37" t="s">
        <v>204</v>
      </c>
      <c r="J57" s="37" t="s">
        <v>17</v>
      </c>
      <c r="K57" s="37" t="n">
        <v>1467335</v>
      </c>
    </row>
    <row r="58" customFormat="false" ht="12.75" hidden="false" customHeight="false" outlineLevel="0" collapsed="false">
      <c r="C58" s="37" t="s">
        <v>140</v>
      </c>
      <c r="D58" s="38" t="n">
        <v>38231</v>
      </c>
      <c r="E58" s="39" t="n">
        <v>96023402</v>
      </c>
      <c r="F58" s="40" t="n">
        <v>102755.8952</v>
      </c>
      <c r="G58" s="37" t="s">
        <v>201</v>
      </c>
      <c r="H58" s="37" t="s">
        <v>202</v>
      </c>
      <c r="I58" s="37" t="s">
        <v>204</v>
      </c>
      <c r="J58" s="37" t="s">
        <v>17</v>
      </c>
      <c r="K58" s="37" t="n">
        <v>1467335</v>
      </c>
    </row>
    <row r="59" customFormat="false" ht="12.75" hidden="false" customHeight="false" outlineLevel="0" collapsed="false">
      <c r="C59" s="37" t="s">
        <v>140</v>
      </c>
      <c r="D59" s="38" t="n">
        <v>38261</v>
      </c>
      <c r="E59" s="39" t="n">
        <v>96023402</v>
      </c>
      <c r="F59" s="40" t="n">
        <v>117932.3966</v>
      </c>
      <c r="G59" s="37" t="s">
        <v>201</v>
      </c>
      <c r="H59" s="37" t="s">
        <v>202</v>
      </c>
      <c r="I59" s="37" t="s">
        <v>204</v>
      </c>
      <c r="J59" s="37" t="s">
        <v>17</v>
      </c>
      <c r="K59" s="37" t="n">
        <v>1467335</v>
      </c>
    </row>
    <row r="60" customFormat="false" ht="12.75" hidden="false" customHeight="false" outlineLevel="0" collapsed="false">
      <c r="C60" s="37" t="s">
        <v>142</v>
      </c>
      <c r="D60" s="38" t="n">
        <v>37347</v>
      </c>
      <c r="E60" s="39" t="n">
        <v>96023402</v>
      </c>
      <c r="F60" s="40" t="n">
        <v>49467.4271</v>
      </c>
      <c r="G60" s="37" t="s">
        <v>201</v>
      </c>
      <c r="H60" s="37" t="s">
        <v>202</v>
      </c>
      <c r="I60" s="37" t="s">
        <v>204</v>
      </c>
      <c r="J60" s="37" t="s">
        <v>17</v>
      </c>
      <c r="K60" s="37" t="n">
        <v>1467335</v>
      </c>
    </row>
    <row r="61" customFormat="false" ht="12.75" hidden="false" customHeight="false" outlineLevel="0" collapsed="false">
      <c r="C61" s="37" t="s">
        <v>142</v>
      </c>
      <c r="D61" s="38" t="n">
        <v>37377</v>
      </c>
      <c r="E61" s="39" t="n">
        <v>96023402</v>
      </c>
      <c r="F61" s="40" t="n">
        <v>57307.0272</v>
      </c>
      <c r="G61" s="37" t="s">
        <v>201</v>
      </c>
      <c r="H61" s="37" t="s">
        <v>202</v>
      </c>
      <c r="I61" s="37" t="s">
        <v>204</v>
      </c>
      <c r="J61" s="37" t="s">
        <v>17</v>
      </c>
      <c r="K61" s="37" t="n">
        <v>1467335</v>
      </c>
    </row>
    <row r="62" customFormat="false" ht="12.75" hidden="false" customHeight="false" outlineLevel="0" collapsed="false">
      <c r="C62" s="37" t="s">
        <v>142</v>
      </c>
      <c r="D62" s="38" t="n">
        <v>37408</v>
      </c>
      <c r="E62" s="39" t="n">
        <v>96023402</v>
      </c>
      <c r="F62" s="40" t="n">
        <v>55780.7968</v>
      </c>
      <c r="G62" s="37" t="s">
        <v>201</v>
      </c>
      <c r="H62" s="37" t="s">
        <v>202</v>
      </c>
      <c r="I62" s="37" t="s">
        <v>204</v>
      </c>
      <c r="J62" s="37" t="s">
        <v>17</v>
      </c>
      <c r="K62" s="37" t="n">
        <v>1467335</v>
      </c>
    </row>
    <row r="63" customFormat="false" ht="12.75" hidden="false" customHeight="false" outlineLevel="0" collapsed="false">
      <c r="C63" s="37" t="s">
        <v>142</v>
      </c>
      <c r="D63" s="38" t="n">
        <v>37438</v>
      </c>
      <c r="E63" s="39" t="n">
        <v>96023402</v>
      </c>
      <c r="F63" s="40" t="n">
        <v>64152.646</v>
      </c>
      <c r="G63" s="37" t="s">
        <v>201</v>
      </c>
      <c r="H63" s="37" t="s">
        <v>202</v>
      </c>
      <c r="I63" s="37" t="s">
        <v>204</v>
      </c>
      <c r="J63" s="37" t="s">
        <v>17</v>
      </c>
      <c r="K63" s="37" t="n">
        <v>1467335</v>
      </c>
    </row>
    <row r="64" customFormat="false" ht="12.75" hidden="false" customHeight="false" outlineLevel="0" collapsed="false">
      <c r="C64" s="37" t="s">
        <v>142</v>
      </c>
      <c r="D64" s="38" t="n">
        <v>37469</v>
      </c>
      <c r="E64" s="39" t="n">
        <v>96023402</v>
      </c>
      <c r="F64" s="40" t="n">
        <v>69430.4018</v>
      </c>
      <c r="G64" s="37" t="s">
        <v>201</v>
      </c>
      <c r="H64" s="37" t="s">
        <v>202</v>
      </c>
      <c r="I64" s="37" t="s">
        <v>204</v>
      </c>
      <c r="J64" s="37" t="s">
        <v>17</v>
      </c>
      <c r="K64" s="37" t="n">
        <v>1467335</v>
      </c>
    </row>
    <row r="65" customFormat="false" ht="12.75" hidden="false" customHeight="false" outlineLevel="0" collapsed="false">
      <c r="C65" s="37" t="s">
        <v>142</v>
      </c>
      <c r="D65" s="38" t="n">
        <v>37500</v>
      </c>
      <c r="E65" s="39" t="n">
        <v>96023402</v>
      </c>
      <c r="F65" s="40" t="n">
        <v>66101.7434</v>
      </c>
      <c r="G65" s="37" t="s">
        <v>201</v>
      </c>
      <c r="H65" s="37" t="s">
        <v>202</v>
      </c>
      <c r="I65" s="37" t="s">
        <v>204</v>
      </c>
      <c r="J65" s="37" t="s">
        <v>17</v>
      </c>
      <c r="K65" s="37" t="n">
        <v>1467335</v>
      </c>
    </row>
    <row r="66" customFormat="false" ht="12.75" hidden="false" customHeight="false" outlineLevel="0" collapsed="false">
      <c r="C66" s="37" t="s">
        <v>142</v>
      </c>
      <c r="D66" s="38" t="n">
        <v>37530</v>
      </c>
      <c r="E66" s="39" t="n">
        <v>96023402</v>
      </c>
      <c r="F66" s="40" t="n">
        <v>74158.9426</v>
      </c>
      <c r="G66" s="37" t="s">
        <v>201</v>
      </c>
      <c r="H66" s="37" t="s">
        <v>202</v>
      </c>
      <c r="I66" s="37" t="s">
        <v>204</v>
      </c>
      <c r="J66" s="37" t="s">
        <v>17</v>
      </c>
      <c r="K66" s="37" t="n">
        <v>1467335</v>
      </c>
    </row>
    <row r="67" customFormat="false" ht="12.75" hidden="false" customHeight="false" outlineLevel="0" collapsed="false">
      <c r="C67" s="37" t="s">
        <v>142</v>
      </c>
      <c r="D67" s="38" t="n">
        <v>37561</v>
      </c>
      <c r="E67" s="39" t="n">
        <v>96023402</v>
      </c>
      <c r="F67" s="40" t="n">
        <v>90498.0812</v>
      </c>
      <c r="G67" s="37" t="s">
        <v>201</v>
      </c>
      <c r="H67" s="37" t="s">
        <v>202</v>
      </c>
      <c r="I67" s="37" t="s">
        <v>204</v>
      </c>
      <c r="J67" s="37" t="s">
        <v>17</v>
      </c>
      <c r="K67" s="37" t="n">
        <v>1467335</v>
      </c>
    </row>
    <row r="68" customFormat="false" ht="12.75" hidden="false" customHeight="false" outlineLevel="0" collapsed="false">
      <c r="C68" s="37" t="s">
        <v>142</v>
      </c>
      <c r="D68" s="38" t="n">
        <v>37712</v>
      </c>
      <c r="E68" s="39" t="n">
        <v>96023402</v>
      </c>
      <c r="F68" s="40" t="n">
        <v>52691.9043</v>
      </c>
      <c r="G68" s="37" t="s">
        <v>201</v>
      </c>
      <c r="H68" s="37" t="s">
        <v>202</v>
      </c>
      <c r="I68" s="37" t="s">
        <v>204</v>
      </c>
      <c r="J68" s="37" t="s">
        <v>17</v>
      </c>
      <c r="K68" s="37" t="n">
        <v>1467335</v>
      </c>
    </row>
    <row r="69" customFormat="false" ht="12.75" hidden="false" customHeight="false" outlineLevel="0" collapsed="false">
      <c r="C69" s="37" t="s">
        <v>142</v>
      </c>
      <c r="D69" s="38" t="n">
        <v>37742</v>
      </c>
      <c r="E69" s="39" t="n">
        <v>96023402</v>
      </c>
      <c r="F69" s="40" t="n">
        <v>59829.9142</v>
      </c>
      <c r="G69" s="37" t="s">
        <v>201</v>
      </c>
      <c r="H69" s="37" t="s">
        <v>202</v>
      </c>
      <c r="I69" s="37" t="s">
        <v>204</v>
      </c>
      <c r="J69" s="37" t="s">
        <v>17</v>
      </c>
      <c r="K69" s="37" t="n">
        <v>1467335</v>
      </c>
    </row>
    <row r="70" customFormat="false" ht="12.75" hidden="false" customHeight="false" outlineLevel="0" collapsed="false">
      <c r="C70" s="37" t="s">
        <v>142</v>
      </c>
      <c r="D70" s="38" t="n">
        <v>37773</v>
      </c>
      <c r="E70" s="39" t="n">
        <v>96023402</v>
      </c>
      <c r="F70" s="40" t="n">
        <v>57731.8283</v>
      </c>
      <c r="G70" s="37" t="s">
        <v>201</v>
      </c>
      <c r="H70" s="37" t="s">
        <v>202</v>
      </c>
      <c r="I70" s="37" t="s">
        <v>204</v>
      </c>
      <c r="J70" s="37" t="s">
        <v>17</v>
      </c>
      <c r="K70" s="37" t="n">
        <v>1467335</v>
      </c>
    </row>
    <row r="71" customFormat="false" ht="12.75" hidden="false" customHeight="false" outlineLevel="0" collapsed="false">
      <c r="C71" s="37" t="s">
        <v>142</v>
      </c>
      <c r="D71" s="38" t="n">
        <v>37803</v>
      </c>
      <c r="E71" s="39" t="n">
        <v>96023402</v>
      </c>
      <c r="F71" s="40" t="n">
        <v>65938.9269</v>
      </c>
      <c r="G71" s="37" t="s">
        <v>201</v>
      </c>
      <c r="H71" s="37" t="s">
        <v>202</v>
      </c>
      <c r="I71" s="37" t="s">
        <v>204</v>
      </c>
      <c r="J71" s="37" t="s">
        <v>17</v>
      </c>
      <c r="K71" s="37" t="n">
        <v>1467335</v>
      </c>
    </row>
    <row r="72" customFormat="false" ht="12.75" hidden="false" customHeight="false" outlineLevel="0" collapsed="false">
      <c r="C72" s="37" t="s">
        <v>142</v>
      </c>
      <c r="D72" s="38" t="n">
        <v>37834</v>
      </c>
      <c r="E72" s="39" t="n">
        <v>96023402</v>
      </c>
      <c r="F72" s="40" t="n">
        <v>71316.9616</v>
      </c>
      <c r="G72" s="37" t="s">
        <v>201</v>
      </c>
      <c r="H72" s="37" t="s">
        <v>202</v>
      </c>
      <c r="I72" s="37" t="s">
        <v>204</v>
      </c>
      <c r="J72" s="37" t="s">
        <v>17</v>
      </c>
      <c r="K72" s="37" t="n">
        <v>1467335</v>
      </c>
    </row>
    <row r="73" customFormat="false" ht="12.75" hidden="false" customHeight="false" outlineLevel="0" collapsed="false">
      <c r="C73" s="37" t="s">
        <v>142</v>
      </c>
      <c r="D73" s="38" t="n">
        <v>37865</v>
      </c>
      <c r="E73" s="39" t="n">
        <v>96023402</v>
      </c>
      <c r="F73" s="40" t="n">
        <v>67528.6868</v>
      </c>
      <c r="G73" s="37" t="s">
        <v>201</v>
      </c>
      <c r="H73" s="37" t="s">
        <v>202</v>
      </c>
      <c r="I73" s="37" t="s">
        <v>204</v>
      </c>
      <c r="J73" s="37" t="s">
        <v>17</v>
      </c>
      <c r="K73" s="37" t="n">
        <v>1467335</v>
      </c>
    </row>
    <row r="74" customFormat="false" ht="12.75" hidden="false" customHeight="false" outlineLevel="0" collapsed="false">
      <c r="C74" s="37" t="s">
        <v>142</v>
      </c>
      <c r="D74" s="38" t="n">
        <v>37895</v>
      </c>
      <c r="E74" s="39" t="n">
        <v>96023402</v>
      </c>
      <c r="F74" s="40" t="n">
        <v>76238.1148</v>
      </c>
      <c r="G74" s="37" t="s">
        <v>201</v>
      </c>
      <c r="H74" s="37" t="s">
        <v>202</v>
      </c>
      <c r="I74" s="37" t="s">
        <v>204</v>
      </c>
      <c r="J74" s="37" t="s">
        <v>17</v>
      </c>
      <c r="K74" s="37" t="n">
        <v>1467335</v>
      </c>
    </row>
    <row r="75" customFormat="false" ht="12.75" hidden="false" customHeight="false" outlineLevel="0" collapsed="false">
      <c r="C75" s="37" t="s">
        <v>142</v>
      </c>
      <c r="D75" s="38" t="n">
        <v>37926</v>
      </c>
      <c r="E75" s="39" t="n">
        <v>96023402</v>
      </c>
      <c r="F75" s="40" t="n">
        <v>92752.4956</v>
      </c>
      <c r="G75" s="37" t="s">
        <v>201</v>
      </c>
      <c r="H75" s="37" t="s">
        <v>202</v>
      </c>
      <c r="I75" s="37" t="s">
        <v>204</v>
      </c>
      <c r="J75" s="37" t="s">
        <v>17</v>
      </c>
      <c r="K75" s="37" t="n">
        <v>1467335</v>
      </c>
    </row>
    <row r="76" customFormat="false" ht="12.75" hidden="false" customHeight="false" outlineLevel="0" collapsed="false">
      <c r="C76" s="37" t="s">
        <v>142</v>
      </c>
      <c r="D76" s="38" t="n">
        <v>38078</v>
      </c>
      <c r="E76" s="39" t="n">
        <v>96023402</v>
      </c>
      <c r="F76" s="40" t="n">
        <v>50582.3251</v>
      </c>
      <c r="G76" s="37" t="s">
        <v>201</v>
      </c>
      <c r="H76" s="37" t="s">
        <v>202</v>
      </c>
      <c r="I76" s="37" t="s">
        <v>204</v>
      </c>
      <c r="J76" s="37" t="s">
        <v>17</v>
      </c>
      <c r="K76" s="37" t="n">
        <v>1467335</v>
      </c>
    </row>
    <row r="77" customFormat="false" ht="12.75" hidden="false" customHeight="false" outlineLevel="0" collapsed="false">
      <c r="C77" s="37" t="s">
        <v>142</v>
      </c>
      <c r="D77" s="38" t="n">
        <v>38108</v>
      </c>
      <c r="E77" s="39" t="n">
        <v>96023402</v>
      </c>
      <c r="F77" s="40" t="n">
        <v>57836.2333</v>
      </c>
      <c r="G77" s="37" t="s">
        <v>201</v>
      </c>
      <c r="H77" s="37" t="s">
        <v>202</v>
      </c>
      <c r="I77" s="37" t="s">
        <v>204</v>
      </c>
      <c r="J77" s="37" t="s">
        <v>17</v>
      </c>
      <c r="K77" s="37" t="n">
        <v>1467335</v>
      </c>
    </row>
    <row r="78" customFormat="false" ht="12.75" hidden="false" customHeight="false" outlineLevel="0" collapsed="false">
      <c r="C78" s="37" t="s">
        <v>142</v>
      </c>
      <c r="D78" s="38" t="n">
        <v>38139</v>
      </c>
      <c r="E78" s="39" t="n">
        <v>96023402</v>
      </c>
      <c r="F78" s="40" t="n">
        <v>55676.2548</v>
      </c>
      <c r="G78" s="37" t="s">
        <v>201</v>
      </c>
      <c r="H78" s="37" t="s">
        <v>202</v>
      </c>
      <c r="I78" s="37" t="s">
        <v>204</v>
      </c>
      <c r="J78" s="37" t="s">
        <v>17</v>
      </c>
      <c r="K78" s="37" t="n">
        <v>1467335</v>
      </c>
    </row>
    <row r="79" customFormat="false" ht="12.75" hidden="false" customHeight="false" outlineLevel="0" collapsed="false">
      <c r="C79" s="37" t="s">
        <v>142</v>
      </c>
      <c r="D79" s="38" t="n">
        <v>38169</v>
      </c>
      <c r="E79" s="39" t="n">
        <v>96023402</v>
      </c>
      <c r="F79" s="40" t="n">
        <v>63941.0394</v>
      </c>
      <c r="G79" s="37" t="s">
        <v>201</v>
      </c>
      <c r="H79" s="37" t="s">
        <v>202</v>
      </c>
      <c r="I79" s="37" t="s">
        <v>204</v>
      </c>
      <c r="J79" s="37" t="s">
        <v>17</v>
      </c>
      <c r="K79" s="37" t="n">
        <v>1467335</v>
      </c>
    </row>
    <row r="80" customFormat="false" ht="12.75" hidden="false" customHeight="false" outlineLevel="0" collapsed="false">
      <c r="C80" s="37" t="s">
        <v>142</v>
      </c>
      <c r="D80" s="38" t="n">
        <v>38200</v>
      </c>
      <c r="E80" s="39" t="n">
        <v>96023402</v>
      </c>
      <c r="F80" s="40" t="n">
        <v>69535.9567</v>
      </c>
      <c r="G80" s="37" t="s">
        <v>201</v>
      </c>
      <c r="H80" s="37" t="s">
        <v>202</v>
      </c>
      <c r="I80" s="37" t="s">
        <v>204</v>
      </c>
      <c r="J80" s="37" t="s">
        <v>17</v>
      </c>
      <c r="K80" s="37" t="n">
        <v>1467335</v>
      </c>
    </row>
    <row r="81" customFormat="false" ht="12.75" hidden="false" customHeight="false" outlineLevel="0" collapsed="false">
      <c r="C81" s="37" t="s">
        <v>142</v>
      </c>
      <c r="D81" s="38" t="n">
        <v>38231</v>
      </c>
      <c r="E81" s="39" t="n">
        <v>96023402</v>
      </c>
      <c r="F81" s="40" t="n">
        <v>65607.1783</v>
      </c>
      <c r="G81" s="37" t="s">
        <v>201</v>
      </c>
      <c r="H81" s="37" t="s">
        <v>202</v>
      </c>
      <c r="I81" s="37" t="s">
        <v>204</v>
      </c>
      <c r="J81" s="37" t="s">
        <v>17</v>
      </c>
      <c r="K81" s="37" t="n">
        <v>1467335</v>
      </c>
    </row>
    <row r="82" customFormat="false" ht="12.75" hidden="false" customHeight="false" outlineLevel="0" collapsed="false">
      <c r="C82" s="37" t="s">
        <v>142</v>
      </c>
      <c r="D82" s="38" t="n">
        <v>38261</v>
      </c>
      <c r="E82" s="39" t="n">
        <v>96023402</v>
      </c>
      <c r="F82" s="40" t="n">
        <v>73598.5592</v>
      </c>
      <c r="G82" s="37" t="s">
        <v>201</v>
      </c>
      <c r="H82" s="37" t="s">
        <v>202</v>
      </c>
      <c r="I82" s="37" t="s">
        <v>204</v>
      </c>
      <c r="J82" s="37" t="s">
        <v>17</v>
      </c>
      <c r="K82" s="37" t="n">
        <v>1467335</v>
      </c>
    </row>
    <row r="83" customFormat="false" ht="12.75" hidden="false" customHeight="false" outlineLevel="0" collapsed="false">
      <c r="C83" s="37" t="s">
        <v>125</v>
      </c>
      <c r="D83" s="38" t="n">
        <v>37347</v>
      </c>
      <c r="E83" s="39" t="n">
        <v>96023397</v>
      </c>
      <c r="F83" s="40" t="n">
        <v>13452.0338</v>
      </c>
      <c r="G83" s="37" t="s">
        <v>201</v>
      </c>
      <c r="H83" s="37" t="s">
        <v>202</v>
      </c>
      <c r="I83" s="37" t="s">
        <v>204</v>
      </c>
      <c r="J83" s="37" t="s">
        <v>17</v>
      </c>
      <c r="K83" s="37" t="n">
        <v>1467335</v>
      </c>
    </row>
    <row r="84" customFormat="false" ht="12.75" hidden="false" customHeight="false" outlineLevel="0" collapsed="false">
      <c r="C84" s="37" t="s">
        <v>125</v>
      </c>
      <c r="D84" s="38" t="n">
        <v>37377</v>
      </c>
      <c r="E84" s="39" t="n">
        <v>96023397</v>
      </c>
      <c r="F84" s="40" t="n">
        <v>15979.8914</v>
      </c>
      <c r="G84" s="37" t="s">
        <v>201</v>
      </c>
      <c r="H84" s="37" t="s">
        <v>202</v>
      </c>
      <c r="I84" s="37" t="s">
        <v>204</v>
      </c>
      <c r="J84" s="37" t="s">
        <v>17</v>
      </c>
      <c r="K84" s="37" t="n">
        <v>1467335</v>
      </c>
    </row>
    <row r="85" customFormat="false" ht="12.75" hidden="false" customHeight="false" outlineLevel="0" collapsed="false">
      <c r="C85" s="37" t="s">
        <v>125</v>
      </c>
      <c r="D85" s="38" t="n">
        <v>37408</v>
      </c>
      <c r="E85" s="39" t="n">
        <v>96023397</v>
      </c>
      <c r="F85" s="40" t="n">
        <v>15575.5744</v>
      </c>
      <c r="G85" s="37" t="s">
        <v>201</v>
      </c>
      <c r="H85" s="37" t="s">
        <v>202</v>
      </c>
      <c r="I85" s="37" t="s">
        <v>204</v>
      </c>
      <c r="J85" s="37" t="s">
        <v>17</v>
      </c>
      <c r="K85" s="37" t="n">
        <v>1467335</v>
      </c>
    </row>
    <row r="86" customFormat="false" ht="12.75" hidden="false" customHeight="false" outlineLevel="0" collapsed="false">
      <c r="C86" s="37" t="s">
        <v>125</v>
      </c>
      <c r="D86" s="38" t="n">
        <v>37438</v>
      </c>
      <c r="E86" s="39" t="n">
        <v>96023397</v>
      </c>
      <c r="F86" s="40" t="n">
        <v>18280.5133</v>
      </c>
      <c r="G86" s="37" t="s">
        <v>201</v>
      </c>
      <c r="H86" s="37" t="s">
        <v>202</v>
      </c>
      <c r="I86" s="37" t="s">
        <v>204</v>
      </c>
      <c r="J86" s="37" t="s">
        <v>17</v>
      </c>
      <c r="K86" s="37" t="n">
        <v>1467335</v>
      </c>
    </row>
    <row r="87" customFormat="false" ht="12.75" hidden="false" customHeight="false" outlineLevel="0" collapsed="false">
      <c r="C87" s="37" t="s">
        <v>125</v>
      </c>
      <c r="D87" s="38" t="n">
        <v>37469</v>
      </c>
      <c r="E87" s="39" t="n">
        <v>96023397</v>
      </c>
      <c r="F87" s="40" t="n">
        <v>20052.0104</v>
      </c>
      <c r="G87" s="37" t="s">
        <v>201</v>
      </c>
      <c r="H87" s="37" t="s">
        <v>202</v>
      </c>
      <c r="I87" s="37" t="s">
        <v>204</v>
      </c>
      <c r="J87" s="37" t="s">
        <v>17</v>
      </c>
      <c r="K87" s="37" t="n">
        <v>1467335</v>
      </c>
    </row>
    <row r="88" customFormat="false" ht="12.75" hidden="false" customHeight="false" outlineLevel="0" collapsed="false">
      <c r="C88" s="37" t="s">
        <v>125</v>
      </c>
      <c r="D88" s="38" t="n">
        <v>37500</v>
      </c>
      <c r="E88" s="39" t="n">
        <v>96023397</v>
      </c>
      <c r="F88" s="40" t="n">
        <v>19045.0815</v>
      </c>
      <c r="G88" s="37" t="s">
        <v>201</v>
      </c>
      <c r="H88" s="37" t="s">
        <v>202</v>
      </c>
      <c r="I88" s="37" t="s">
        <v>204</v>
      </c>
      <c r="J88" s="37" t="s">
        <v>17</v>
      </c>
      <c r="K88" s="37" t="n">
        <v>1467335</v>
      </c>
    </row>
    <row r="89" customFormat="false" ht="12.75" hidden="false" customHeight="false" outlineLevel="0" collapsed="false">
      <c r="C89" s="37" t="s">
        <v>125</v>
      </c>
      <c r="D89" s="38" t="n">
        <v>37530</v>
      </c>
      <c r="E89" s="39" t="n">
        <v>96023397</v>
      </c>
      <c r="F89" s="40" t="n">
        <v>21645.1839</v>
      </c>
      <c r="G89" s="37" t="s">
        <v>201</v>
      </c>
      <c r="H89" s="37" t="s">
        <v>202</v>
      </c>
      <c r="I89" s="37" t="s">
        <v>204</v>
      </c>
      <c r="J89" s="37" t="s">
        <v>17</v>
      </c>
      <c r="K89" s="37" t="n">
        <v>1467335</v>
      </c>
    </row>
    <row r="90" customFormat="false" ht="12.75" hidden="false" customHeight="false" outlineLevel="0" collapsed="false">
      <c r="C90" s="37" t="s">
        <v>125</v>
      </c>
      <c r="D90" s="38" t="n">
        <v>37561</v>
      </c>
      <c r="E90" s="39" t="n">
        <v>96023397</v>
      </c>
      <c r="F90" s="40" t="n">
        <v>24221.7275</v>
      </c>
      <c r="G90" s="37" t="s">
        <v>201</v>
      </c>
      <c r="H90" s="37" t="s">
        <v>202</v>
      </c>
      <c r="I90" s="37" t="s">
        <v>204</v>
      </c>
      <c r="J90" s="37" t="s">
        <v>17</v>
      </c>
      <c r="K90" s="37" t="n">
        <v>1467335</v>
      </c>
    </row>
    <row r="91" customFormat="false" ht="12.75" hidden="false" customHeight="false" outlineLevel="0" collapsed="false">
      <c r="C91" s="37" t="s">
        <v>125</v>
      </c>
      <c r="D91" s="38" t="n">
        <v>37712</v>
      </c>
      <c r="E91" s="39" t="n">
        <v>96023397</v>
      </c>
      <c r="F91" s="40" t="n">
        <v>13109.9834</v>
      </c>
      <c r="G91" s="37" t="s">
        <v>201</v>
      </c>
      <c r="H91" s="37" t="s">
        <v>202</v>
      </c>
      <c r="I91" s="37" t="s">
        <v>204</v>
      </c>
      <c r="J91" s="37" t="s">
        <v>17</v>
      </c>
      <c r="K91" s="37" t="n">
        <v>1467335</v>
      </c>
    </row>
    <row r="92" customFormat="false" ht="12.75" hidden="false" customHeight="false" outlineLevel="0" collapsed="false">
      <c r="C92" s="37" t="s">
        <v>125</v>
      </c>
      <c r="D92" s="38" t="n">
        <v>37742</v>
      </c>
      <c r="E92" s="39" t="n">
        <v>96023397</v>
      </c>
      <c r="F92" s="40" t="n">
        <v>15369.3071</v>
      </c>
      <c r="G92" s="37" t="s">
        <v>201</v>
      </c>
      <c r="H92" s="37" t="s">
        <v>202</v>
      </c>
      <c r="I92" s="37" t="s">
        <v>204</v>
      </c>
      <c r="J92" s="37" t="s">
        <v>17</v>
      </c>
      <c r="K92" s="37" t="n">
        <v>1467335</v>
      </c>
    </row>
    <row r="93" customFormat="false" ht="12.75" hidden="false" customHeight="false" outlineLevel="0" collapsed="false">
      <c r="C93" s="37" t="s">
        <v>125</v>
      </c>
      <c r="D93" s="38" t="n">
        <v>37773</v>
      </c>
      <c r="E93" s="39" t="n">
        <v>96023397</v>
      </c>
      <c r="F93" s="40" t="n">
        <v>14830.0453</v>
      </c>
      <c r="G93" s="37" t="s">
        <v>201</v>
      </c>
      <c r="H93" s="37" t="s">
        <v>202</v>
      </c>
      <c r="I93" s="37" t="s">
        <v>204</v>
      </c>
      <c r="J93" s="37" t="s">
        <v>17</v>
      </c>
      <c r="K93" s="37" t="n">
        <v>1467335</v>
      </c>
    </row>
    <row r="94" customFormat="false" ht="12.75" hidden="false" customHeight="false" outlineLevel="0" collapsed="false">
      <c r="C94" s="37" t="s">
        <v>125</v>
      </c>
      <c r="D94" s="38" t="n">
        <v>37803</v>
      </c>
      <c r="E94" s="39" t="n">
        <v>96023397</v>
      </c>
      <c r="F94" s="40" t="n">
        <v>17446.5022</v>
      </c>
      <c r="G94" s="37" t="s">
        <v>201</v>
      </c>
      <c r="H94" s="37" t="s">
        <v>202</v>
      </c>
      <c r="I94" s="37" t="s">
        <v>204</v>
      </c>
      <c r="J94" s="37" t="s">
        <v>17</v>
      </c>
      <c r="K94" s="37" t="n">
        <v>1467335</v>
      </c>
    </row>
    <row r="95" customFormat="false" ht="12.75" hidden="false" customHeight="false" outlineLevel="0" collapsed="false">
      <c r="C95" s="37" t="s">
        <v>125</v>
      </c>
      <c r="D95" s="38" t="n">
        <v>37834</v>
      </c>
      <c r="E95" s="39" t="n">
        <v>96023397</v>
      </c>
      <c r="F95" s="40" t="n">
        <v>19265.0677</v>
      </c>
      <c r="G95" s="37" t="s">
        <v>201</v>
      </c>
      <c r="H95" s="37" t="s">
        <v>202</v>
      </c>
      <c r="I95" s="37" t="s">
        <v>204</v>
      </c>
      <c r="J95" s="37" t="s">
        <v>17</v>
      </c>
      <c r="K95" s="37" t="n">
        <v>1467335</v>
      </c>
    </row>
    <row r="96" customFormat="false" ht="12.75" hidden="false" customHeight="false" outlineLevel="0" collapsed="false">
      <c r="C96" s="37" t="s">
        <v>125</v>
      </c>
      <c r="D96" s="38" t="n">
        <v>37865</v>
      </c>
      <c r="E96" s="39" t="n">
        <v>96023397</v>
      </c>
      <c r="F96" s="40" t="n">
        <v>18161.5648</v>
      </c>
      <c r="G96" s="37" t="s">
        <v>201</v>
      </c>
      <c r="H96" s="37" t="s">
        <v>202</v>
      </c>
      <c r="I96" s="37" t="s">
        <v>204</v>
      </c>
      <c r="J96" s="37" t="s">
        <v>17</v>
      </c>
      <c r="K96" s="37" t="n">
        <v>1467335</v>
      </c>
    </row>
    <row r="97" customFormat="false" ht="12.75" hidden="false" customHeight="false" outlineLevel="0" collapsed="false">
      <c r="C97" s="37" t="s">
        <v>125</v>
      </c>
      <c r="D97" s="38" t="n">
        <v>37895</v>
      </c>
      <c r="E97" s="39" t="n">
        <v>96023397</v>
      </c>
      <c r="F97" s="40" t="n">
        <v>20947.8695</v>
      </c>
      <c r="G97" s="37" t="s">
        <v>201</v>
      </c>
      <c r="H97" s="37" t="s">
        <v>202</v>
      </c>
      <c r="I97" s="37" t="s">
        <v>204</v>
      </c>
      <c r="J97" s="37" t="s">
        <v>17</v>
      </c>
      <c r="K97" s="37" t="n">
        <v>1467335</v>
      </c>
    </row>
    <row r="98" customFormat="false" ht="12.75" hidden="false" customHeight="false" outlineLevel="0" collapsed="false">
      <c r="C98" s="37" t="s">
        <v>125</v>
      </c>
      <c r="D98" s="38" t="n">
        <v>37926</v>
      </c>
      <c r="E98" s="39" t="n">
        <v>96023397</v>
      </c>
      <c r="F98" s="40" t="n">
        <v>25916.5421</v>
      </c>
      <c r="G98" s="37" t="s">
        <v>201</v>
      </c>
      <c r="H98" s="37" t="s">
        <v>202</v>
      </c>
      <c r="I98" s="37" t="s">
        <v>204</v>
      </c>
      <c r="J98" s="37" t="s">
        <v>17</v>
      </c>
      <c r="K98" s="37" t="n">
        <v>1467335</v>
      </c>
    </row>
    <row r="99" customFormat="false" ht="12.75" hidden="false" customHeight="false" outlineLevel="0" collapsed="false">
      <c r="C99" s="37" t="s">
        <v>125</v>
      </c>
      <c r="D99" s="38" t="n">
        <v>38078</v>
      </c>
      <c r="E99" s="39" t="n">
        <v>96023397</v>
      </c>
      <c r="F99" s="40" t="n">
        <v>12608.6286</v>
      </c>
      <c r="G99" s="37" t="s">
        <v>201</v>
      </c>
      <c r="H99" s="37" t="s">
        <v>202</v>
      </c>
      <c r="I99" s="37" t="s">
        <v>204</v>
      </c>
      <c r="J99" s="37" t="s">
        <v>17</v>
      </c>
      <c r="K99" s="37" t="n">
        <v>1467335</v>
      </c>
    </row>
    <row r="100" customFormat="false" ht="12.75" hidden="false" customHeight="false" outlineLevel="0" collapsed="false">
      <c r="C100" s="37" t="s">
        <v>125</v>
      </c>
      <c r="D100" s="38" t="n">
        <v>38108</v>
      </c>
      <c r="E100" s="39" t="n">
        <v>96023397</v>
      </c>
      <c r="F100" s="40" t="n">
        <v>14919.0024</v>
      </c>
      <c r="G100" s="37" t="s">
        <v>201</v>
      </c>
      <c r="H100" s="37" t="s">
        <v>202</v>
      </c>
      <c r="I100" s="37" t="s">
        <v>204</v>
      </c>
      <c r="J100" s="37" t="s">
        <v>17</v>
      </c>
      <c r="K100" s="37" t="n">
        <v>1467335</v>
      </c>
    </row>
    <row r="101" customFormat="false" ht="12.75" hidden="false" customHeight="false" outlineLevel="0" collapsed="false">
      <c r="C101" s="37" t="s">
        <v>125</v>
      </c>
      <c r="D101" s="38" t="n">
        <v>38139</v>
      </c>
      <c r="E101" s="39" t="n">
        <v>96023397</v>
      </c>
      <c r="F101" s="40" t="n">
        <v>14358.2677</v>
      </c>
      <c r="G101" s="37" t="s">
        <v>201</v>
      </c>
      <c r="H101" s="37" t="s">
        <v>202</v>
      </c>
      <c r="I101" s="37" t="s">
        <v>204</v>
      </c>
      <c r="J101" s="37" t="s">
        <v>17</v>
      </c>
      <c r="K101" s="37" t="n">
        <v>1467335</v>
      </c>
    </row>
    <row r="102" customFormat="false" ht="12.75" hidden="false" customHeight="false" outlineLevel="0" collapsed="false">
      <c r="C102" s="37" t="s">
        <v>125</v>
      </c>
      <c r="D102" s="38" t="n">
        <v>38169</v>
      </c>
      <c r="E102" s="39" t="n">
        <v>96023397</v>
      </c>
      <c r="F102" s="40" t="n">
        <v>17006.3508</v>
      </c>
      <c r="G102" s="37" t="s">
        <v>201</v>
      </c>
      <c r="H102" s="37" t="s">
        <v>202</v>
      </c>
      <c r="I102" s="37" t="s">
        <v>204</v>
      </c>
      <c r="J102" s="37" t="s">
        <v>17</v>
      </c>
      <c r="K102" s="37" t="n">
        <v>1467335</v>
      </c>
    </row>
    <row r="103" customFormat="false" ht="12.75" hidden="false" customHeight="false" outlineLevel="0" collapsed="false">
      <c r="C103" s="37" t="s">
        <v>125</v>
      </c>
      <c r="D103" s="38" t="n">
        <v>38200</v>
      </c>
      <c r="E103" s="39" t="n">
        <v>96023397</v>
      </c>
      <c r="F103" s="40" t="n">
        <v>18901.2038</v>
      </c>
      <c r="G103" s="37" t="s">
        <v>201</v>
      </c>
      <c r="H103" s="37" t="s">
        <v>202</v>
      </c>
      <c r="I103" s="37" t="s">
        <v>204</v>
      </c>
      <c r="J103" s="37" t="s">
        <v>17</v>
      </c>
      <c r="K103" s="37" t="n">
        <v>1467335</v>
      </c>
    </row>
    <row r="104" customFormat="false" ht="12.75" hidden="false" customHeight="false" outlineLevel="0" collapsed="false">
      <c r="C104" s="37" t="s">
        <v>125</v>
      </c>
      <c r="D104" s="38" t="n">
        <v>38231</v>
      </c>
      <c r="E104" s="39" t="n">
        <v>96023397</v>
      </c>
      <c r="F104" s="40" t="n">
        <v>17746.8014</v>
      </c>
      <c r="G104" s="37" t="s">
        <v>201</v>
      </c>
      <c r="H104" s="37" t="s">
        <v>202</v>
      </c>
      <c r="I104" s="37" t="s">
        <v>204</v>
      </c>
      <c r="J104" s="37" t="s">
        <v>17</v>
      </c>
      <c r="K104" s="37" t="n">
        <v>1467335</v>
      </c>
    </row>
    <row r="105" customFormat="false" ht="12.75" hidden="false" customHeight="false" outlineLevel="0" collapsed="false">
      <c r="C105" s="37" t="s">
        <v>125</v>
      </c>
      <c r="D105" s="38" t="n">
        <v>38261</v>
      </c>
      <c r="E105" s="39" t="n">
        <v>96023397</v>
      </c>
      <c r="F105" s="40" t="n">
        <v>20303.3519</v>
      </c>
      <c r="G105" s="37" t="s">
        <v>201</v>
      </c>
      <c r="H105" s="37" t="s">
        <v>202</v>
      </c>
      <c r="I105" s="37" t="s">
        <v>204</v>
      </c>
      <c r="J105" s="37" t="s">
        <v>17</v>
      </c>
      <c r="K105" s="37" t="n">
        <v>1467335</v>
      </c>
    </row>
    <row r="106" customFormat="false" ht="12.75" hidden="false" customHeight="false" outlineLevel="0" collapsed="false">
      <c r="C106" s="37" t="s">
        <v>157</v>
      </c>
      <c r="D106" s="38" t="n">
        <v>37288</v>
      </c>
      <c r="E106" s="39"/>
      <c r="F106" s="40" t="n">
        <v>0.0839</v>
      </c>
      <c r="G106" s="37" t="s">
        <v>209</v>
      </c>
      <c r="H106" s="37" t="s">
        <v>210</v>
      </c>
      <c r="I106" s="37" t="s">
        <v>211</v>
      </c>
      <c r="J106" s="37" t="s">
        <v>158</v>
      </c>
      <c r="K106" s="37" t="n">
        <v>1467209</v>
      </c>
    </row>
    <row r="107" customFormat="false" ht="12.75" hidden="false" customHeight="false" outlineLevel="0" collapsed="false">
      <c r="C107" s="37" t="s">
        <v>157</v>
      </c>
      <c r="D107" s="38" t="n">
        <v>37316</v>
      </c>
      <c r="E107" s="39"/>
      <c r="F107" s="40" t="n">
        <v>0.0928</v>
      </c>
      <c r="G107" s="37" t="s">
        <v>209</v>
      </c>
      <c r="H107" s="37" t="s">
        <v>210</v>
      </c>
      <c r="I107" s="37" t="s">
        <v>211</v>
      </c>
      <c r="J107" s="37" t="s">
        <v>158</v>
      </c>
      <c r="K107" s="37" t="n">
        <v>1467209</v>
      </c>
    </row>
    <row r="108" customFormat="false" ht="12.75" hidden="false" customHeight="false" outlineLevel="0" collapsed="false">
      <c r="C108" s="37" t="s">
        <v>161</v>
      </c>
      <c r="D108" s="38" t="n">
        <v>37288</v>
      </c>
      <c r="E108" s="39"/>
      <c r="F108" s="40" t="n">
        <v>-16788.5747</v>
      </c>
      <c r="G108" s="37" t="s">
        <v>209</v>
      </c>
      <c r="H108" s="37" t="s">
        <v>210</v>
      </c>
      <c r="I108" s="37" t="s">
        <v>211</v>
      </c>
      <c r="J108" s="37" t="s">
        <v>158</v>
      </c>
      <c r="K108" s="37" t="n">
        <v>1467209</v>
      </c>
    </row>
    <row r="109" customFormat="false" ht="12.75" hidden="false" customHeight="false" outlineLevel="0" collapsed="false">
      <c r="C109" s="37" t="s">
        <v>161</v>
      </c>
      <c r="D109" s="38" t="n">
        <v>37316</v>
      </c>
      <c r="E109" s="39"/>
      <c r="F109" s="40" t="n">
        <v>-18562.2267</v>
      </c>
      <c r="G109" s="37" t="s">
        <v>209</v>
      </c>
      <c r="H109" s="37" t="s">
        <v>210</v>
      </c>
      <c r="I109" s="37" t="s">
        <v>211</v>
      </c>
      <c r="J109" s="37" t="s">
        <v>158</v>
      </c>
      <c r="K109" s="37" t="n">
        <v>1467209</v>
      </c>
    </row>
    <row r="110" customFormat="false" ht="12.75" hidden="false" customHeight="false" outlineLevel="0" collapsed="false">
      <c r="C110" s="37" t="s">
        <v>163</v>
      </c>
      <c r="D110" s="38" t="n">
        <v>37288</v>
      </c>
      <c r="E110" s="39"/>
      <c r="F110" s="40" t="n">
        <v>0.0028</v>
      </c>
      <c r="G110" s="37" t="s">
        <v>209</v>
      </c>
      <c r="H110" s="37" t="s">
        <v>210</v>
      </c>
      <c r="I110" s="37" t="s">
        <v>211</v>
      </c>
      <c r="J110" s="37" t="s">
        <v>158</v>
      </c>
      <c r="K110" s="37" t="n">
        <v>1467209</v>
      </c>
    </row>
    <row r="111" customFormat="false" ht="12.75" hidden="false" customHeight="false" outlineLevel="0" collapsed="false">
      <c r="C111" s="37" t="s">
        <v>163</v>
      </c>
      <c r="D111" s="38" t="n">
        <v>37316</v>
      </c>
      <c r="E111" s="39"/>
      <c r="F111" s="40" t="n">
        <v>0.0031</v>
      </c>
      <c r="G111" s="37" t="s">
        <v>209</v>
      </c>
      <c r="H111" s="37" t="s">
        <v>210</v>
      </c>
      <c r="I111" s="37" t="s">
        <v>211</v>
      </c>
      <c r="J111" s="37" t="s">
        <v>158</v>
      </c>
      <c r="K111" s="37" t="n">
        <v>1467209</v>
      </c>
    </row>
    <row r="112" customFormat="false" ht="12.75" hidden="false" customHeight="false" outlineLevel="0" collapsed="false">
      <c r="C112" s="37" t="s">
        <v>52</v>
      </c>
      <c r="D112" s="38" t="n">
        <v>37288</v>
      </c>
      <c r="E112" s="39" t="n">
        <v>96004757</v>
      </c>
      <c r="F112" s="40" t="n">
        <v>376901.6175</v>
      </c>
      <c r="G112" s="37" t="s">
        <v>201</v>
      </c>
      <c r="H112" s="37" t="s">
        <v>202</v>
      </c>
      <c r="I112" s="37" t="s">
        <v>206</v>
      </c>
      <c r="J112" s="37" t="s">
        <v>19</v>
      </c>
      <c r="K112" s="37" t="n">
        <v>1467330</v>
      </c>
    </row>
    <row r="113" customFormat="false" ht="12.75" hidden="false" customHeight="false" outlineLevel="0" collapsed="false">
      <c r="C113" s="37" t="s">
        <v>52</v>
      </c>
      <c r="D113" s="38" t="n">
        <v>37288</v>
      </c>
      <c r="E113" s="39" t="n">
        <v>96004757</v>
      </c>
      <c r="F113" s="40" t="n">
        <v>16613.6106</v>
      </c>
      <c r="G113" s="37" t="s">
        <v>201</v>
      </c>
      <c r="H113" s="37" t="s">
        <v>202</v>
      </c>
      <c r="I113" s="37" t="s">
        <v>212</v>
      </c>
      <c r="J113" s="37" t="s">
        <v>34</v>
      </c>
      <c r="K113" s="37" t="n">
        <v>1467331</v>
      </c>
    </row>
    <row r="114" customFormat="false" ht="12.75" hidden="false" customHeight="false" outlineLevel="0" collapsed="false">
      <c r="C114" s="37" t="s">
        <v>52</v>
      </c>
      <c r="D114" s="38" t="n">
        <v>37316</v>
      </c>
      <c r="E114" s="39" t="n">
        <v>96004757</v>
      </c>
      <c r="F114" s="40" t="n">
        <v>416719.9068</v>
      </c>
      <c r="G114" s="37" t="s">
        <v>201</v>
      </c>
      <c r="H114" s="37" t="s">
        <v>202</v>
      </c>
      <c r="I114" s="37" t="s">
        <v>206</v>
      </c>
      <c r="J114" s="37" t="s">
        <v>19</v>
      </c>
      <c r="K114" s="37" t="n">
        <v>1467330</v>
      </c>
    </row>
    <row r="115" customFormat="false" ht="12.75" hidden="false" customHeight="false" outlineLevel="0" collapsed="false">
      <c r="C115" s="37" t="s">
        <v>52</v>
      </c>
      <c r="D115" s="38" t="n">
        <v>37316</v>
      </c>
      <c r="E115" s="39" t="n">
        <v>96004757</v>
      </c>
      <c r="F115" s="40" t="n">
        <v>18368.7784</v>
      </c>
      <c r="G115" s="37" t="s">
        <v>201</v>
      </c>
      <c r="H115" s="37" t="s">
        <v>202</v>
      </c>
      <c r="I115" s="37" t="s">
        <v>212</v>
      </c>
      <c r="J115" s="37" t="s">
        <v>34</v>
      </c>
      <c r="K115" s="37" t="n">
        <v>1467331</v>
      </c>
    </row>
    <row r="116" customFormat="false" ht="12.75" hidden="false" customHeight="false" outlineLevel="0" collapsed="false">
      <c r="C116" s="37" t="s">
        <v>52</v>
      </c>
      <c r="D116" s="38" t="n">
        <v>37347</v>
      </c>
      <c r="E116" s="39" t="n">
        <v>96004757</v>
      </c>
      <c r="F116" s="40" t="n">
        <v>396235.4897</v>
      </c>
      <c r="G116" s="37" t="s">
        <v>201</v>
      </c>
      <c r="H116" s="37" t="s">
        <v>202</v>
      </c>
      <c r="I116" s="37" t="s">
        <v>206</v>
      </c>
      <c r="J116" s="37" t="s">
        <v>19</v>
      </c>
      <c r="K116" s="37" t="n">
        <v>1467330</v>
      </c>
    </row>
    <row r="117" customFormat="false" ht="12.75" hidden="false" customHeight="false" outlineLevel="0" collapsed="false">
      <c r="C117" s="37" t="s">
        <v>52</v>
      </c>
      <c r="D117" s="38" t="n">
        <v>37347</v>
      </c>
      <c r="E117" s="39" t="n">
        <v>96004757</v>
      </c>
      <c r="F117" s="40" t="n">
        <v>21485.7984</v>
      </c>
      <c r="G117" s="37" t="s">
        <v>201</v>
      </c>
      <c r="H117" s="37" t="s">
        <v>202</v>
      </c>
      <c r="I117" s="37" t="s">
        <v>212</v>
      </c>
      <c r="J117" s="37" t="s">
        <v>34</v>
      </c>
      <c r="K117" s="37" t="n">
        <v>1467331</v>
      </c>
    </row>
    <row r="118" customFormat="false" ht="12.75" hidden="false" customHeight="false" outlineLevel="0" collapsed="false">
      <c r="C118" s="37" t="s">
        <v>52</v>
      </c>
      <c r="D118" s="38" t="n">
        <v>37377</v>
      </c>
      <c r="E118" s="39" t="n">
        <v>96004757</v>
      </c>
      <c r="F118" s="40" t="n">
        <v>397570.2397</v>
      </c>
      <c r="G118" s="37" t="s">
        <v>201</v>
      </c>
      <c r="H118" s="37" t="s">
        <v>202</v>
      </c>
      <c r="I118" s="37" t="s">
        <v>206</v>
      </c>
      <c r="J118" s="37" t="s">
        <v>19</v>
      </c>
      <c r="K118" s="37" t="n">
        <v>1467330</v>
      </c>
    </row>
    <row r="119" customFormat="false" ht="12.75" hidden="false" customHeight="false" outlineLevel="0" collapsed="false">
      <c r="C119" s="37" t="s">
        <v>52</v>
      </c>
      <c r="D119" s="38" t="n">
        <v>37377</v>
      </c>
      <c r="E119" s="39" t="n">
        <v>96004757</v>
      </c>
      <c r="F119" s="40" t="n">
        <v>22168.6276</v>
      </c>
      <c r="G119" s="37" t="s">
        <v>201</v>
      </c>
      <c r="H119" s="37" t="s">
        <v>202</v>
      </c>
      <c r="I119" s="37" t="s">
        <v>212</v>
      </c>
      <c r="J119" s="37" t="s">
        <v>34</v>
      </c>
      <c r="K119" s="37" t="n">
        <v>1467331</v>
      </c>
    </row>
    <row r="120" customFormat="false" ht="12.75" hidden="false" customHeight="false" outlineLevel="0" collapsed="false">
      <c r="C120" s="37" t="s">
        <v>52</v>
      </c>
      <c r="D120" s="38" t="n">
        <v>37408</v>
      </c>
      <c r="E120" s="39" t="n">
        <v>96004757</v>
      </c>
      <c r="F120" s="40" t="n">
        <v>375180.2518</v>
      </c>
      <c r="G120" s="37" t="s">
        <v>201</v>
      </c>
      <c r="H120" s="37" t="s">
        <v>202</v>
      </c>
      <c r="I120" s="37" t="s">
        <v>206</v>
      </c>
      <c r="J120" s="37" t="s">
        <v>19</v>
      </c>
      <c r="K120" s="37" t="n">
        <v>1467330</v>
      </c>
    </row>
    <row r="121" customFormat="false" ht="12.75" hidden="false" customHeight="false" outlineLevel="0" collapsed="false">
      <c r="C121" s="37" t="s">
        <v>52</v>
      </c>
      <c r="D121" s="38" t="n">
        <v>37408</v>
      </c>
      <c r="E121" s="39" t="n">
        <v>96004757</v>
      </c>
      <c r="F121" s="40" t="n">
        <v>21418.6502</v>
      </c>
      <c r="G121" s="37" t="s">
        <v>201</v>
      </c>
      <c r="H121" s="37" t="s">
        <v>202</v>
      </c>
      <c r="I121" s="37" t="s">
        <v>212</v>
      </c>
      <c r="J121" s="37" t="s">
        <v>34</v>
      </c>
      <c r="K121" s="37" t="n">
        <v>1467331</v>
      </c>
    </row>
    <row r="122" customFormat="false" ht="12.75" hidden="false" customHeight="false" outlineLevel="0" collapsed="false">
      <c r="C122" s="37" t="s">
        <v>52</v>
      </c>
      <c r="D122" s="38" t="n">
        <v>37438</v>
      </c>
      <c r="E122" s="39" t="n">
        <v>96004757</v>
      </c>
      <c r="F122" s="40" t="n">
        <v>376594.6384</v>
      </c>
      <c r="G122" s="37" t="s">
        <v>201</v>
      </c>
      <c r="H122" s="37" t="s">
        <v>202</v>
      </c>
      <c r="I122" s="37" t="s">
        <v>206</v>
      </c>
      <c r="J122" s="37" t="s">
        <v>19</v>
      </c>
      <c r="K122" s="37" t="n">
        <v>1467330</v>
      </c>
    </row>
    <row r="123" customFormat="false" ht="12.75" hidden="false" customHeight="false" outlineLevel="0" collapsed="false">
      <c r="C123" s="37" t="s">
        <v>52</v>
      </c>
      <c r="D123" s="38" t="n">
        <v>37438</v>
      </c>
      <c r="E123" s="39" t="n">
        <v>96004757</v>
      </c>
      <c r="F123" s="40" t="n">
        <v>22096.114</v>
      </c>
      <c r="G123" s="37" t="s">
        <v>201</v>
      </c>
      <c r="H123" s="37" t="s">
        <v>202</v>
      </c>
      <c r="I123" s="37" t="s">
        <v>212</v>
      </c>
      <c r="J123" s="37" t="s">
        <v>34</v>
      </c>
      <c r="K123" s="37" t="n">
        <v>1467331</v>
      </c>
    </row>
    <row r="124" customFormat="false" ht="12.75" hidden="false" customHeight="false" outlineLevel="0" collapsed="false">
      <c r="C124" s="37" t="s">
        <v>52</v>
      </c>
      <c r="D124" s="38" t="n">
        <v>37469</v>
      </c>
      <c r="E124" s="39" t="n">
        <v>96004757</v>
      </c>
      <c r="F124" s="40" t="n">
        <v>368851.1845</v>
      </c>
      <c r="G124" s="37" t="s">
        <v>201</v>
      </c>
      <c r="H124" s="37" t="s">
        <v>202</v>
      </c>
      <c r="I124" s="37" t="s">
        <v>206</v>
      </c>
      <c r="J124" s="37" t="s">
        <v>19</v>
      </c>
      <c r="K124" s="37" t="n">
        <v>1467330</v>
      </c>
    </row>
    <row r="125" customFormat="false" ht="12.75" hidden="false" customHeight="false" outlineLevel="0" collapsed="false">
      <c r="C125" s="37" t="s">
        <v>52</v>
      </c>
      <c r="D125" s="38" t="n">
        <v>37469</v>
      </c>
      <c r="E125" s="39" t="n">
        <v>96004757</v>
      </c>
      <c r="F125" s="40" t="n">
        <v>22055.8893</v>
      </c>
      <c r="G125" s="37" t="s">
        <v>201</v>
      </c>
      <c r="H125" s="37" t="s">
        <v>202</v>
      </c>
      <c r="I125" s="37" t="s">
        <v>212</v>
      </c>
      <c r="J125" s="37" t="s">
        <v>34</v>
      </c>
      <c r="K125" s="37" t="n">
        <v>1467331</v>
      </c>
    </row>
    <row r="126" customFormat="false" ht="12.75" hidden="false" customHeight="false" outlineLevel="0" collapsed="false">
      <c r="C126" s="37" t="s">
        <v>52</v>
      </c>
      <c r="D126" s="38" t="n">
        <v>37500</v>
      </c>
      <c r="E126" s="39" t="n">
        <v>96004757</v>
      </c>
      <c r="F126" s="40" t="n">
        <v>355830.6211</v>
      </c>
      <c r="G126" s="37" t="s">
        <v>201</v>
      </c>
      <c r="H126" s="37" t="s">
        <v>202</v>
      </c>
      <c r="I126" s="37" t="s">
        <v>206</v>
      </c>
      <c r="J126" s="37" t="s">
        <v>19</v>
      </c>
      <c r="K126" s="37" t="n">
        <v>1467330</v>
      </c>
    </row>
    <row r="127" customFormat="false" ht="12.75" hidden="false" customHeight="false" outlineLevel="0" collapsed="false">
      <c r="C127" s="37" t="s">
        <v>52</v>
      </c>
      <c r="D127" s="38" t="n">
        <v>37500</v>
      </c>
      <c r="E127" s="39" t="n">
        <v>96004757</v>
      </c>
      <c r="F127" s="40" t="n">
        <v>21303.895</v>
      </c>
      <c r="G127" s="37" t="s">
        <v>201</v>
      </c>
      <c r="H127" s="37" t="s">
        <v>202</v>
      </c>
      <c r="I127" s="37" t="s">
        <v>212</v>
      </c>
      <c r="J127" s="37" t="s">
        <v>34</v>
      </c>
      <c r="K127" s="37" t="n">
        <v>1467331</v>
      </c>
    </row>
    <row r="128" customFormat="false" ht="12.75" hidden="false" customHeight="false" outlineLevel="0" collapsed="false">
      <c r="C128" s="37" t="s">
        <v>52</v>
      </c>
      <c r="D128" s="38" t="n">
        <v>37530</v>
      </c>
      <c r="E128" s="39" t="n">
        <v>96004757</v>
      </c>
      <c r="F128" s="40" t="n">
        <v>363454.0376</v>
      </c>
      <c r="G128" s="37" t="s">
        <v>201</v>
      </c>
      <c r="H128" s="37" t="s">
        <v>202</v>
      </c>
      <c r="I128" s="37" t="s">
        <v>206</v>
      </c>
      <c r="J128" s="37" t="s">
        <v>19</v>
      </c>
      <c r="K128" s="37" t="n">
        <v>1467330</v>
      </c>
    </row>
    <row r="129" customFormat="false" ht="12.75" hidden="false" customHeight="false" outlineLevel="0" collapsed="false">
      <c r="C129" s="37" t="s">
        <v>52</v>
      </c>
      <c r="D129" s="38" t="n">
        <v>37530</v>
      </c>
      <c r="E129" s="39" t="n">
        <v>96004757</v>
      </c>
      <c r="F129" s="40" t="n">
        <v>21970.7813</v>
      </c>
      <c r="G129" s="37" t="s">
        <v>201</v>
      </c>
      <c r="H129" s="37" t="s">
        <v>202</v>
      </c>
      <c r="I129" s="37" t="s">
        <v>212</v>
      </c>
      <c r="J129" s="37" t="s">
        <v>34</v>
      </c>
      <c r="K129" s="37" t="n">
        <v>1467331</v>
      </c>
    </row>
    <row r="130" customFormat="false" ht="12.75" hidden="false" customHeight="false" outlineLevel="0" collapsed="false">
      <c r="C130" s="37" t="s">
        <v>54</v>
      </c>
      <c r="D130" s="38" t="n">
        <v>37288</v>
      </c>
      <c r="E130" s="39" t="n">
        <v>96004757</v>
      </c>
      <c r="F130" s="40" t="n">
        <v>94225.4044</v>
      </c>
      <c r="G130" s="37" t="s">
        <v>201</v>
      </c>
      <c r="H130" s="37" t="s">
        <v>202</v>
      </c>
      <c r="I130" s="37" t="s">
        <v>206</v>
      </c>
      <c r="J130" s="37" t="s">
        <v>19</v>
      </c>
      <c r="K130" s="37" t="n">
        <v>1467330</v>
      </c>
    </row>
    <row r="131" customFormat="false" ht="12.75" hidden="false" customHeight="false" outlineLevel="0" collapsed="false">
      <c r="C131" s="37" t="s">
        <v>54</v>
      </c>
      <c r="D131" s="38" t="n">
        <v>37288</v>
      </c>
      <c r="E131" s="39" t="n">
        <v>96004757</v>
      </c>
      <c r="F131" s="40" t="n">
        <v>4153.4027</v>
      </c>
      <c r="G131" s="37" t="s">
        <v>201</v>
      </c>
      <c r="H131" s="37" t="s">
        <v>202</v>
      </c>
      <c r="I131" s="37" t="s">
        <v>212</v>
      </c>
      <c r="J131" s="37" t="s">
        <v>34</v>
      </c>
      <c r="K131" s="37" t="n">
        <v>1467331</v>
      </c>
    </row>
    <row r="132" customFormat="false" ht="12.75" hidden="false" customHeight="false" outlineLevel="0" collapsed="false">
      <c r="C132" s="37" t="s">
        <v>54</v>
      </c>
      <c r="D132" s="38" t="n">
        <v>37316</v>
      </c>
      <c r="E132" s="39" t="n">
        <v>96004757</v>
      </c>
      <c r="F132" s="40" t="n">
        <v>4592.1946</v>
      </c>
      <c r="G132" s="37" t="s">
        <v>201</v>
      </c>
      <c r="H132" s="37" t="s">
        <v>202</v>
      </c>
      <c r="I132" s="37" t="s">
        <v>212</v>
      </c>
      <c r="J132" s="37" t="s">
        <v>34</v>
      </c>
      <c r="K132" s="37" t="n">
        <v>1467331</v>
      </c>
    </row>
    <row r="133" customFormat="false" ht="12.75" hidden="false" customHeight="false" outlineLevel="0" collapsed="false">
      <c r="C133" s="37" t="s">
        <v>54</v>
      </c>
      <c r="D133" s="38" t="n">
        <v>37316</v>
      </c>
      <c r="E133" s="39" t="n">
        <v>96004757</v>
      </c>
      <c r="F133" s="40" t="n">
        <v>104179.9767</v>
      </c>
      <c r="G133" s="37" t="s">
        <v>201</v>
      </c>
      <c r="H133" s="37" t="s">
        <v>202</v>
      </c>
      <c r="I133" s="37" t="s">
        <v>206</v>
      </c>
      <c r="J133" s="37" t="s">
        <v>19</v>
      </c>
      <c r="K133" s="37" t="n">
        <v>1467330</v>
      </c>
    </row>
    <row r="134" customFormat="false" ht="12.75" hidden="false" customHeight="false" outlineLevel="0" collapsed="false">
      <c r="C134" s="37" t="s">
        <v>54</v>
      </c>
      <c r="D134" s="38" t="n">
        <v>37347</v>
      </c>
      <c r="E134" s="39" t="n">
        <v>96004757</v>
      </c>
      <c r="F134" s="40" t="n">
        <v>99058.8724</v>
      </c>
      <c r="G134" s="37" t="s">
        <v>201</v>
      </c>
      <c r="H134" s="37" t="s">
        <v>202</v>
      </c>
      <c r="I134" s="37" t="s">
        <v>206</v>
      </c>
      <c r="J134" s="37" t="s">
        <v>19</v>
      </c>
      <c r="K134" s="37" t="n">
        <v>1467330</v>
      </c>
    </row>
    <row r="135" customFormat="false" ht="12.75" hidden="false" customHeight="false" outlineLevel="0" collapsed="false">
      <c r="C135" s="37" t="s">
        <v>54</v>
      </c>
      <c r="D135" s="38" t="n">
        <v>37347</v>
      </c>
      <c r="E135" s="39" t="n">
        <v>96004757</v>
      </c>
      <c r="F135" s="40" t="n">
        <v>5371.4496</v>
      </c>
      <c r="G135" s="37" t="s">
        <v>201</v>
      </c>
      <c r="H135" s="37" t="s">
        <v>202</v>
      </c>
      <c r="I135" s="37" t="s">
        <v>212</v>
      </c>
      <c r="J135" s="37" t="s">
        <v>34</v>
      </c>
      <c r="K135" s="37" t="n">
        <v>1467331</v>
      </c>
    </row>
    <row r="136" customFormat="false" ht="12.75" hidden="false" customHeight="false" outlineLevel="0" collapsed="false">
      <c r="C136" s="37" t="s">
        <v>54</v>
      </c>
      <c r="D136" s="38" t="n">
        <v>37377</v>
      </c>
      <c r="E136" s="39" t="n">
        <v>96004757</v>
      </c>
      <c r="F136" s="40" t="n">
        <v>99392.5599</v>
      </c>
      <c r="G136" s="37" t="s">
        <v>201</v>
      </c>
      <c r="H136" s="37" t="s">
        <v>202</v>
      </c>
      <c r="I136" s="37" t="s">
        <v>206</v>
      </c>
      <c r="J136" s="37" t="s">
        <v>19</v>
      </c>
      <c r="K136" s="37" t="n">
        <v>1467330</v>
      </c>
    </row>
    <row r="137" customFormat="false" ht="12.75" hidden="false" customHeight="false" outlineLevel="0" collapsed="false">
      <c r="C137" s="37" t="s">
        <v>54</v>
      </c>
      <c r="D137" s="38" t="n">
        <v>37377</v>
      </c>
      <c r="E137" s="39" t="n">
        <v>96004757</v>
      </c>
      <c r="F137" s="40" t="n">
        <v>5542.1569</v>
      </c>
      <c r="G137" s="37" t="s">
        <v>201</v>
      </c>
      <c r="H137" s="37" t="s">
        <v>202</v>
      </c>
      <c r="I137" s="37" t="s">
        <v>212</v>
      </c>
      <c r="J137" s="37" t="s">
        <v>34</v>
      </c>
      <c r="K137" s="37" t="n">
        <v>1467331</v>
      </c>
    </row>
    <row r="138" customFormat="false" ht="12.75" hidden="false" customHeight="false" outlineLevel="0" collapsed="false">
      <c r="C138" s="37" t="s">
        <v>54</v>
      </c>
      <c r="D138" s="38" t="n">
        <v>37408</v>
      </c>
      <c r="E138" s="39" t="n">
        <v>96004757</v>
      </c>
      <c r="F138" s="40" t="n">
        <v>93795.063</v>
      </c>
      <c r="G138" s="37" t="s">
        <v>201</v>
      </c>
      <c r="H138" s="37" t="s">
        <v>202</v>
      </c>
      <c r="I138" s="37" t="s">
        <v>206</v>
      </c>
      <c r="J138" s="37" t="s">
        <v>19</v>
      </c>
      <c r="K138" s="37" t="n">
        <v>1467330</v>
      </c>
    </row>
    <row r="139" customFormat="false" ht="12.75" hidden="false" customHeight="false" outlineLevel="0" collapsed="false">
      <c r="C139" s="37" t="s">
        <v>54</v>
      </c>
      <c r="D139" s="38" t="n">
        <v>37408</v>
      </c>
      <c r="E139" s="39" t="n">
        <v>96004757</v>
      </c>
      <c r="F139" s="40" t="n">
        <v>5354.6625</v>
      </c>
      <c r="G139" s="37" t="s">
        <v>201</v>
      </c>
      <c r="H139" s="37" t="s">
        <v>202</v>
      </c>
      <c r="I139" s="37" t="s">
        <v>212</v>
      </c>
      <c r="J139" s="37" t="s">
        <v>34</v>
      </c>
      <c r="K139" s="37" t="n">
        <v>1467331</v>
      </c>
    </row>
    <row r="140" customFormat="false" ht="12.75" hidden="false" customHeight="false" outlineLevel="0" collapsed="false">
      <c r="C140" s="37" t="s">
        <v>54</v>
      </c>
      <c r="D140" s="38" t="n">
        <v>37438</v>
      </c>
      <c r="E140" s="39" t="n">
        <v>96004757</v>
      </c>
      <c r="F140" s="40" t="n">
        <v>94148.6596</v>
      </c>
      <c r="G140" s="37" t="s">
        <v>201</v>
      </c>
      <c r="H140" s="37" t="s">
        <v>202</v>
      </c>
      <c r="I140" s="37" t="s">
        <v>206</v>
      </c>
      <c r="J140" s="37" t="s">
        <v>19</v>
      </c>
      <c r="K140" s="37" t="n">
        <v>1467330</v>
      </c>
    </row>
    <row r="141" customFormat="false" ht="12.75" hidden="false" customHeight="false" outlineLevel="0" collapsed="false">
      <c r="C141" s="37" t="s">
        <v>54</v>
      </c>
      <c r="D141" s="38" t="n">
        <v>37438</v>
      </c>
      <c r="E141" s="39" t="n">
        <v>96004757</v>
      </c>
      <c r="F141" s="40" t="n">
        <v>5524.0285</v>
      </c>
      <c r="G141" s="37" t="s">
        <v>201</v>
      </c>
      <c r="H141" s="37" t="s">
        <v>202</v>
      </c>
      <c r="I141" s="37" t="s">
        <v>212</v>
      </c>
      <c r="J141" s="37" t="s">
        <v>34</v>
      </c>
      <c r="K141" s="37" t="n">
        <v>1467331</v>
      </c>
    </row>
    <row r="142" customFormat="false" ht="12.75" hidden="false" customHeight="false" outlineLevel="0" collapsed="false">
      <c r="C142" s="37" t="s">
        <v>54</v>
      </c>
      <c r="D142" s="38" t="n">
        <v>37469</v>
      </c>
      <c r="E142" s="39" t="n">
        <v>96004757</v>
      </c>
      <c r="F142" s="40" t="n">
        <v>92212.7961</v>
      </c>
      <c r="G142" s="37" t="s">
        <v>201</v>
      </c>
      <c r="H142" s="37" t="s">
        <v>202</v>
      </c>
      <c r="I142" s="37" t="s">
        <v>206</v>
      </c>
      <c r="J142" s="37" t="s">
        <v>19</v>
      </c>
      <c r="K142" s="37" t="n">
        <v>1467330</v>
      </c>
    </row>
    <row r="143" customFormat="false" ht="12.75" hidden="false" customHeight="false" outlineLevel="0" collapsed="false">
      <c r="C143" s="37" t="s">
        <v>54</v>
      </c>
      <c r="D143" s="38" t="n">
        <v>37469</v>
      </c>
      <c r="E143" s="39" t="n">
        <v>96004757</v>
      </c>
      <c r="F143" s="40" t="n">
        <v>5513.9723</v>
      </c>
      <c r="G143" s="37" t="s">
        <v>201</v>
      </c>
      <c r="H143" s="37" t="s">
        <v>202</v>
      </c>
      <c r="I143" s="37" t="s">
        <v>212</v>
      </c>
      <c r="J143" s="37" t="s">
        <v>34</v>
      </c>
      <c r="K143" s="37" t="n">
        <v>1467331</v>
      </c>
    </row>
    <row r="144" customFormat="false" ht="12.75" hidden="false" customHeight="false" outlineLevel="0" collapsed="false">
      <c r="C144" s="37" t="s">
        <v>54</v>
      </c>
      <c r="D144" s="38" t="n">
        <v>37500</v>
      </c>
      <c r="E144" s="39" t="n">
        <v>96004757</v>
      </c>
      <c r="F144" s="40" t="n">
        <v>88957.6553</v>
      </c>
      <c r="G144" s="37" t="s">
        <v>201</v>
      </c>
      <c r="H144" s="37" t="s">
        <v>202</v>
      </c>
      <c r="I144" s="37" t="s">
        <v>206</v>
      </c>
      <c r="J144" s="37" t="s">
        <v>19</v>
      </c>
      <c r="K144" s="37" t="n">
        <v>1467330</v>
      </c>
    </row>
    <row r="145" customFormat="false" ht="12.75" hidden="false" customHeight="false" outlineLevel="0" collapsed="false">
      <c r="C145" s="37" t="s">
        <v>54</v>
      </c>
      <c r="D145" s="38" t="n">
        <v>37500</v>
      </c>
      <c r="E145" s="39" t="n">
        <v>96004757</v>
      </c>
      <c r="F145" s="40" t="n">
        <v>5325.9737</v>
      </c>
      <c r="G145" s="37" t="s">
        <v>201</v>
      </c>
      <c r="H145" s="37" t="s">
        <v>202</v>
      </c>
      <c r="I145" s="37" t="s">
        <v>212</v>
      </c>
      <c r="J145" s="37" t="s">
        <v>34</v>
      </c>
      <c r="K145" s="37" t="n">
        <v>1467331</v>
      </c>
    </row>
    <row r="146" customFormat="false" ht="12.75" hidden="false" customHeight="false" outlineLevel="0" collapsed="false">
      <c r="C146" s="37" t="s">
        <v>54</v>
      </c>
      <c r="D146" s="38" t="n">
        <v>37530</v>
      </c>
      <c r="E146" s="39" t="n">
        <v>96004757</v>
      </c>
      <c r="F146" s="40" t="n">
        <v>90863.5094</v>
      </c>
      <c r="G146" s="37" t="s">
        <v>201</v>
      </c>
      <c r="H146" s="37" t="s">
        <v>202</v>
      </c>
      <c r="I146" s="37" t="s">
        <v>206</v>
      </c>
      <c r="J146" s="37" t="s">
        <v>19</v>
      </c>
      <c r="K146" s="37" t="n">
        <v>1467330</v>
      </c>
    </row>
    <row r="147" customFormat="false" ht="12.75" hidden="false" customHeight="false" outlineLevel="0" collapsed="false">
      <c r="C147" s="37" t="s">
        <v>54</v>
      </c>
      <c r="D147" s="38" t="n">
        <v>37530</v>
      </c>
      <c r="E147" s="39" t="n">
        <v>96004757</v>
      </c>
      <c r="F147" s="40" t="n">
        <v>5492.6953</v>
      </c>
      <c r="G147" s="37" t="s">
        <v>201</v>
      </c>
      <c r="H147" s="37" t="s">
        <v>202</v>
      </c>
      <c r="I147" s="37" t="s">
        <v>212</v>
      </c>
      <c r="J147" s="37" t="s">
        <v>34</v>
      </c>
      <c r="K147" s="37" t="n">
        <v>1467331</v>
      </c>
    </row>
    <row r="148" customFormat="false" ht="12.75" hidden="false" customHeight="false" outlineLevel="0" collapsed="false">
      <c r="C148" s="37" t="s">
        <v>56</v>
      </c>
      <c r="D148" s="38" t="n">
        <v>37288</v>
      </c>
      <c r="E148" s="39" t="n">
        <v>96004757</v>
      </c>
      <c r="F148" s="40" t="n">
        <v>362911.2085</v>
      </c>
      <c r="G148" s="37" t="s">
        <v>201</v>
      </c>
      <c r="H148" s="37" t="s">
        <v>202</v>
      </c>
      <c r="I148" s="37" t="s">
        <v>206</v>
      </c>
      <c r="J148" s="37" t="s">
        <v>19</v>
      </c>
      <c r="K148" s="37" t="n">
        <v>1467330</v>
      </c>
    </row>
    <row r="149" customFormat="false" ht="12.75" hidden="false" customHeight="false" outlineLevel="0" collapsed="false">
      <c r="C149" s="37" t="s">
        <v>56</v>
      </c>
      <c r="D149" s="38" t="n">
        <v>37288</v>
      </c>
      <c r="E149" s="39" t="n">
        <v>96004757</v>
      </c>
      <c r="F149" s="40" t="n">
        <v>14515.0493</v>
      </c>
      <c r="G149" s="37" t="s">
        <v>201</v>
      </c>
      <c r="H149" s="37" t="s">
        <v>202</v>
      </c>
      <c r="I149" s="37" t="s">
        <v>212</v>
      </c>
      <c r="J149" s="37" t="s">
        <v>34</v>
      </c>
      <c r="K149" s="37" t="n">
        <v>1467331</v>
      </c>
    </row>
    <row r="150" customFormat="false" ht="12.75" hidden="false" customHeight="false" outlineLevel="0" collapsed="false">
      <c r="C150" s="37" t="s">
        <v>56</v>
      </c>
      <c r="D150" s="38" t="n">
        <v>37316</v>
      </c>
      <c r="E150" s="39" t="n">
        <v>96004757</v>
      </c>
      <c r="F150" s="40" t="n">
        <v>401251.4618</v>
      </c>
      <c r="G150" s="37" t="s">
        <v>201</v>
      </c>
      <c r="H150" s="37" t="s">
        <v>202</v>
      </c>
      <c r="I150" s="37" t="s">
        <v>206</v>
      </c>
      <c r="J150" s="37" t="s">
        <v>19</v>
      </c>
      <c r="K150" s="37" t="n">
        <v>1467330</v>
      </c>
    </row>
    <row r="151" customFormat="false" ht="12.75" hidden="false" customHeight="false" outlineLevel="0" collapsed="false">
      <c r="C151" s="37" t="s">
        <v>56</v>
      </c>
      <c r="D151" s="38" t="n">
        <v>37316</v>
      </c>
      <c r="E151" s="39" t="n">
        <v>96004757</v>
      </c>
      <c r="F151" s="40" t="n">
        <v>16048.5116</v>
      </c>
      <c r="G151" s="37" t="s">
        <v>201</v>
      </c>
      <c r="H151" s="37" t="s">
        <v>202</v>
      </c>
      <c r="I151" s="37" t="s">
        <v>212</v>
      </c>
      <c r="J151" s="37" t="s">
        <v>34</v>
      </c>
      <c r="K151" s="37" t="n">
        <v>1467331</v>
      </c>
    </row>
    <row r="152" customFormat="false" ht="12.75" hidden="false" customHeight="false" outlineLevel="0" collapsed="false">
      <c r="C152" s="37" t="s">
        <v>56</v>
      </c>
      <c r="D152" s="38" t="n">
        <v>37347</v>
      </c>
      <c r="E152" s="39" t="n">
        <v>96004757</v>
      </c>
      <c r="F152" s="40" t="n">
        <v>381288.8473</v>
      </c>
      <c r="G152" s="37" t="s">
        <v>201</v>
      </c>
      <c r="H152" s="37" t="s">
        <v>202</v>
      </c>
      <c r="I152" s="37" t="s">
        <v>206</v>
      </c>
      <c r="J152" s="37" t="s">
        <v>19</v>
      </c>
      <c r="K152" s="37" t="n">
        <v>1467330</v>
      </c>
    </row>
    <row r="153" customFormat="false" ht="12.75" hidden="false" customHeight="false" outlineLevel="0" collapsed="false">
      <c r="C153" s="37" t="s">
        <v>56</v>
      </c>
      <c r="D153" s="38" t="n">
        <v>37347</v>
      </c>
      <c r="E153" s="39" t="n">
        <v>96004757</v>
      </c>
      <c r="F153" s="40" t="n">
        <v>19243.8021</v>
      </c>
      <c r="G153" s="37" t="s">
        <v>201</v>
      </c>
      <c r="H153" s="37" t="s">
        <v>202</v>
      </c>
      <c r="I153" s="37" t="s">
        <v>212</v>
      </c>
      <c r="J153" s="37" t="s">
        <v>34</v>
      </c>
      <c r="K153" s="37" t="n">
        <v>1467331</v>
      </c>
    </row>
    <row r="154" customFormat="false" ht="12.75" hidden="false" customHeight="false" outlineLevel="0" collapsed="false">
      <c r="C154" s="37" t="s">
        <v>56</v>
      </c>
      <c r="D154" s="38" t="n">
        <v>37377</v>
      </c>
      <c r="E154" s="39" t="n">
        <v>96004757</v>
      </c>
      <c r="F154" s="40" t="n">
        <v>382148.5858</v>
      </c>
      <c r="G154" s="37" t="s">
        <v>201</v>
      </c>
      <c r="H154" s="37" t="s">
        <v>202</v>
      </c>
      <c r="I154" s="37" t="s">
        <v>206</v>
      </c>
      <c r="J154" s="37" t="s">
        <v>19</v>
      </c>
      <c r="K154" s="37" t="n">
        <v>1467330</v>
      </c>
    </row>
    <row r="155" customFormat="false" ht="12.75" hidden="false" customHeight="false" outlineLevel="0" collapsed="false">
      <c r="C155" s="37" t="s">
        <v>56</v>
      </c>
      <c r="D155" s="38" t="n">
        <v>37377</v>
      </c>
      <c r="E155" s="39" t="n">
        <v>96004757</v>
      </c>
      <c r="F155" s="40" t="n">
        <v>19855.3795</v>
      </c>
      <c r="G155" s="37" t="s">
        <v>201</v>
      </c>
      <c r="H155" s="37" t="s">
        <v>202</v>
      </c>
      <c r="I155" s="37" t="s">
        <v>212</v>
      </c>
      <c r="J155" s="37" t="s">
        <v>34</v>
      </c>
      <c r="K155" s="37" t="n">
        <v>1467331</v>
      </c>
    </row>
    <row r="156" customFormat="false" ht="12.75" hidden="false" customHeight="false" outlineLevel="0" collapsed="false">
      <c r="C156" s="37" t="s">
        <v>56</v>
      </c>
      <c r="D156" s="38" t="n">
        <v>37408</v>
      </c>
      <c r="E156" s="39" t="n">
        <v>96004757</v>
      </c>
      <c r="F156" s="40" t="n">
        <v>360280.3212</v>
      </c>
      <c r="G156" s="37" t="s">
        <v>201</v>
      </c>
      <c r="H156" s="37" t="s">
        <v>202</v>
      </c>
      <c r="I156" s="37" t="s">
        <v>206</v>
      </c>
      <c r="J156" s="37" t="s">
        <v>19</v>
      </c>
      <c r="K156" s="37" t="n">
        <v>1467330</v>
      </c>
    </row>
    <row r="157" customFormat="false" ht="12.75" hidden="false" customHeight="false" outlineLevel="0" collapsed="false">
      <c r="C157" s="37" t="s">
        <v>56</v>
      </c>
      <c r="D157" s="38" t="n">
        <v>37408</v>
      </c>
      <c r="E157" s="39" t="n">
        <v>96004757</v>
      </c>
      <c r="F157" s="40" t="n">
        <v>19183.6606</v>
      </c>
      <c r="G157" s="37" t="s">
        <v>201</v>
      </c>
      <c r="H157" s="37" t="s">
        <v>202</v>
      </c>
      <c r="I157" s="37" t="s">
        <v>212</v>
      </c>
      <c r="J157" s="37" t="s">
        <v>34</v>
      </c>
      <c r="K157" s="37" t="n">
        <v>1467331</v>
      </c>
    </row>
    <row r="158" customFormat="false" ht="12.75" hidden="false" customHeight="false" outlineLevel="0" collapsed="false">
      <c r="C158" s="37" t="s">
        <v>56</v>
      </c>
      <c r="D158" s="38" t="n">
        <v>37438</v>
      </c>
      <c r="E158" s="39" t="n">
        <v>96004757</v>
      </c>
      <c r="F158" s="40" t="n">
        <v>361223.4287</v>
      </c>
      <c r="G158" s="37" t="s">
        <v>201</v>
      </c>
      <c r="H158" s="37" t="s">
        <v>202</v>
      </c>
      <c r="I158" s="37" t="s">
        <v>206</v>
      </c>
      <c r="J158" s="37" t="s">
        <v>19</v>
      </c>
      <c r="K158" s="37" t="n">
        <v>1467330</v>
      </c>
    </row>
    <row r="159" customFormat="false" ht="12.75" hidden="false" customHeight="false" outlineLevel="0" collapsed="false">
      <c r="C159" s="37" t="s">
        <v>56</v>
      </c>
      <c r="D159" s="38" t="n">
        <v>37438</v>
      </c>
      <c r="E159" s="39" t="n">
        <v>96004757</v>
      </c>
      <c r="F159" s="40" t="n">
        <v>19790.4325</v>
      </c>
      <c r="G159" s="37" t="s">
        <v>201</v>
      </c>
      <c r="H159" s="37" t="s">
        <v>202</v>
      </c>
      <c r="I159" s="37" t="s">
        <v>212</v>
      </c>
      <c r="J159" s="37" t="s">
        <v>34</v>
      </c>
      <c r="K159" s="37" t="n">
        <v>1467331</v>
      </c>
    </row>
    <row r="160" customFormat="false" ht="12.75" hidden="false" customHeight="false" outlineLevel="0" collapsed="false">
      <c r="C160" s="37" t="s">
        <v>56</v>
      </c>
      <c r="D160" s="38" t="n">
        <v>37469</v>
      </c>
      <c r="E160" s="39" t="n">
        <v>96004757</v>
      </c>
      <c r="F160" s="40" t="n">
        <v>353507.9572</v>
      </c>
      <c r="G160" s="37" t="s">
        <v>201</v>
      </c>
      <c r="H160" s="37" t="s">
        <v>202</v>
      </c>
      <c r="I160" s="37" t="s">
        <v>206</v>
      </c>
      <c r="J160" s="37" t="s">
        <v>19</v>
      </c>
      <c r="K160" s="37" t="n">
        <v>1467330</v>
      </c>
    </row>
    <row r="161" customFormat="false" ht="12.75" hidden="false" customHeight="false" outlineLevel="0" collapsed="false">
      <c r="C161" s="37" t="s">
        <v>56</v>
      </c>
      <c r="D161" s="38" t="n">
        <v>37469</v>
      </c>
      <c r="E161" s="39" t="n">
        <v>96004757</v>
      </c>
      <c r="F161" s="40" t="n">
        <v>19754.4052</v>
      </c>
      <c r="G161" s="37" t="s">
        <v>201</v>
      </c>
      <c r="H161" s="37" t="s">
        <v>202</v>
      </c>
      <c r="I161" s="37" t="s">
        <v>212</v>
      </c>
      <c r="J161" s="37" t="s">
        <v>34</v>
      </c>
      <c r="K161" s="37" t="n">
        <v>1467331</v>
      </c>
    </row>
    <row r="162" customFormat="false" ht="12.75" hidden="false" customHeight="false" outlineLevel="0" collapsed="false">
      <c r="C162" s="37" t="s">
        <v>56</v>
      </c>
      <c r="D162" s="38" t="n">
        <v>37500</v>
      </c>
      <c r="E162" s="39" t="n">
        <v>96004757</v>
      </c>
      <c r="F162" s="40" t="n">
        <v>341010.5202</v>
      </c>
      <c r="G162" s="37" t="s">
        <v>201</v>
      </c>
      <c r="H162" s="37" t="s">
        <v>202</v>
      </c>
      <c r="I162" s="37" t="s">
        <v>206</v>
      </c>
      <c r="J162" s="37" t="s">
        <v>19</v>
      </c>
      <c r="K162" s="37" t="n">
        <v>1467330</v>
      </c>
    </row>
    <row r="163" customFormat="false" ht="12.75" hidden="false" customHeight="false" outlineLevel="0" collapsed="false">
      <c r="C163" s="37" t="s">
        <v>56</v>
      </c>
      <c r="D163" s="38" t="n">
        <v>37500</v>
      </c>
      <c r="E163" s="39" t="n">
        <v>96004757</v>
      </c>
      <c r="F163" s="40" t="n">
        <v>19080.8798</v>
      </c>
      <c r="G163" s="37" t="s">
        <v>201</v>
      </c>
      <c r="H163" s="37" t="s">
        <v>202</v>
      </c>
      <c r="I163" s="37" t="s">
        <v>212</v>
      </c>
      <c r="J163" s="37" t="s">
        <v>34</v>
      </c>
      <c r="K163" s="37" t="n">
        <v>1467331</v>
      </c>
    </row>
    <row r="164" customFormat="false" ht="12.75" hidden="false" customHeight="false" outlineLevel="0" collapsed="false">
      <c r="C164" s="37" t="s">
        <v>56</v>
      </c>
      <c r="D164" s="38" t="n">
        <v>37530</v>
      </c>
      <c r="E164" s="39" t="n">
        <v>96004757</v>
      </c>
      <c r="F164" s="40" t="n">
        <v>348170.0158</v>
      </c>
      <c r="G164" s="37" t="s">
        <v>201</v>
      </c>
      <c r="H164" s="37" t="s">
        <v>202</v>
      </c>
      <c r="I164" s="37" t="s">
        <v>206</v>
      </c>
      <c r="J164" s="37" t="s">
        <v>19</v>
      </c>
      <c r="K164" s="37" t="n">
        <v>1467330</v>
      </c>
    </row>
    <row r="165" customFormat="false" ht="12.75" hidden="false" customHeight="false" outlineLevel="0" collapsed="false">
      <c r="C165" s="37" t="s">
        <v>56</v>
      </c>
      <c r="D165" s="38" t="n">
        <v>37530</v>
      </c>
      <c r="E165" s="39" t="n">
        <v>96004757</v>
      </c>
      <c r="F165" s="40" t="n">
        <v>19678.178</v>
      </c>
      <c r="G165" s="37" t="s">
        <v>201</v>
      </c>
      <c r="H165" s="37" t="s">
        <v>202</v>
      </c>
      <c r="I165" s="37" t="s">
        <v>212</v>
      </c>
      <c r="J165" s="37" t="s">
        <v>34</v>
      </c>
      <c r="K165" s="37" t="n">
        <v>1467331</v>
      </c>
    </row>
    <row r="166" customFormat="false" ht="12.75" hidden="false" customHeight="false" outlineLevel="0" collapsed="false">
      <c r="C166" s="37" t="s">
        <v>58</v>
      </c>
      <c r="D166" s="38" t="n">
        <v>37288</v>
      </c>
      <c r="E166" s="39" t="n">
        <v>96004757</v>
      </c>
      <c r="F166" s="40" t="n">
        <v>90727.8021</v>
      </c>
      <c r="G166" s="37" t="s">
        <v>201</v>
      </c>
      <c r="H166" s="37" t="s">
        <v>202</v>
      </c>
      <c r="I166" s="37" t="s">
        <v>206</v>
      </c>
      <c r="J166" s="37" t="s">
        <v>19</v>
      </c>
      <c r="K166" s="37" t="n">
        <v>1467330</v>
      </c>
    </row>
    <row r="167" customFormat="false" ht="12.75" hidden="false" customHeight="false" outlineLevel="0" collapsed="false">
      <c r="C167" s="37" t="s">
        <v>58</v>
      </c>
      <c r="D167" s="38" t="n">
        <v>37288</v>
      </c>
      <c r="E167" s="39" t="n">
        <v>96004757</v>
      </c>
      <c r="F167" s="40" t="n">
        <v>3803.6424</v>
      </c>
      <c r="G167" s="37" t="s">
        <v>201</v>
      </c>
      <c r="H167" s="37" t="s">
        <v>202</v>
      </c>
      <c r="I167" s="37" t="s">
        <v>212</v>
      </c>
      <c r="J167" s="37" t="s">
        <v>34</v>
      </c>
      <c r="K167" s="37" t="n">
        <v>1467331</v>
      </c>
    </row>
    <row r="168" customFormat="false" ht="12.75" hidden="false" customHeight="false" outlineLevel="0" collapsed="false">
      <c r="C168" s="37" t="s">
        <v>58</v>
      </c>
      <c r="D168" s="38" t="n">
        <v>37316</v>
      </c>
      <c r="E168" s="39" t="n">
        <v>96004757</v>
      </c>
      <c r="F168" s="40" t="n">
        <v>100312.8655</v>
      </c>
      <c r="G168" s="37" t="s">
        <v>201</v>
      </c>
      <c r="H168" s="37" t="s">
        <v>202</v>
      </c>
      <c r="I168" s="37" t="s">
        <v>206</v>
      </c>
      <c r="J168" s="37" t="s">
        <v>19</v>
      </c>
      <c r="K168" s="37" t="n">
        <v>1467330</v>
      </c>
    </row>
    <row r="169" customFormat="false" ht="12.75" hidden="false" customHeight="false" outlineLevel="0" collapsed="false">
      <c r="C169" s="37" t="s">
        <v>58</v>
      </c>
      <c r="D169" s="38" t="n">
        <v>37316</v>
      </c>
      <c r="E169" s="39" t="n">
        <v>96004757</v>
      </c>
      <c r="F169" s="40" t="n">
        <v>4205.4835</v>
      </c>
      <c r="G169" s="37" t="s">
        <v>201</v>
      </c>
      <c r="H169" s="37" t="s">
        <v>202</v>
      </c>
      <c r="I169" s="37" t="s">
        <v>212</v>
      </c>
      <c r="J169" s="37" t="s">
        <v>34</v>
      </c>
      <c r="K169" s="37" t="n">
        <v>1467331</v>
      </c>
    </row>
    <row r="170" customFormat="false" ht="12.75" hidden="false" customHeight="false" outlineLevel="0" collapsed="false">
      <c r="C170" s="37" t="s">
        <v>58</v>
      </c>
      <c r="D170" s="38" t="n">
        <v>37347</v>
      </c>
      <c r="E170" s="39" t="n">
        <v>96004757</v>
      </c>
      <c r="F170" s="40" t="n">
        <v>95322.2118</v>
      </c>
      <c r="G170" s="37" t="s">
        <v>201</v>
      </c>
      <c r="H170" s="37" t="s">
        <v>202</v>
      </c>
      <c r="I170" s="37" t="s">
        <v>206</v>
      </c>
      <c r="J170" s="37" t="s">
        <v>19</v>
      </c>
      <c r="K170" s="37" t="n">
        <v>1467330</v>
      </c>
    </row>
    <row r="171" customFormat="false" ht="12.75" hidden="false" customHeight="false" outlineLevel="0" collapsed="false">
      <c r="C171" s="37" t="s">
        <v>58</v>
      </c>
      <c r="D171" s="38" t="n">
        <v>37347</v>
      </c>
      <c r="E171" s="39" t="n">
        <v>96004757</v>
      </c>
      <c r="F171" s="40" t="n">
        <v>4997.7835</v>
      </c>
      <c r="G171" s="37" t="s">
        <v>201</v>
      </c>
      <c r="H171" s="37" t="s">
        <v>202</v>
      </c>
      <c r="I171" s="37" t="s">
        <v>212</v>
      </c>
      <c r="J171" s="37" t="s">
        <v>34</v>
      </c>
      <c r="K171" s="37" t="n">
        <v>1467331</v>
      </c>
    </row>
    <row r="172" customFormat="false" ht="12.75" hidden="false" customHeight="false" outlineLevel="0" collapsed="false">
      <c r="C172" s="37" t="s">
        <v>58</v>
      </c>
      <c r="D172" s="38" t="n">
        <v>37377</v>
      </c>
      <c r="E172" s="39" t="n">
        <v>96004757</v>
      </c>
      <c r="F172" s="40" t="n">
        <v>95537.1464</v>
      </c>
      <c r="G172" s="37" t="s">
        <v>201</v>
      </c>
      <c r="H172" s="37" t="s">
        <v>202</v>
      </c>
      <c r="I172" s="37" t="s">
        <v>206</v>
      </c>
      <c r="J172" s="37" t="s">
        <v>19</v>
      </c>
      <c r="K172" s="37" t="n">
        <v>1467330</v>
      </c>
    </row>
    <row r="173" customFormat="false" ht="12.75" hidden="false" customHeight="false" outlineLevel="0" collapsed="false">
      <c r="C173" s="37" t="s">
        <v>58</v>
      </c>
      <c r="D173" s="38" t="n">
        <v>37377</v>
      </c>
      <c r="E173" s="39" t="n">
        <v>96004757</v>
      </c>
      <c r="F173" s="40" t="n">
        <v>5156.6156</v>
      </c>
      <c r="G173" s="37" t="s">
        <v>201</v>
      </c>
      <c r="H173" s="37" t="s">
        <v>202</v>
      </c>
      <c r="I173" s="37" t="s">
        <v>212</v>
      </c>
      <c r="J173" s="37" t="s">
        <v>34</v>
      </c>
      <c r="K173" s="37" t="n">
        <v>1467331</v>
      </c>
    </row>
    <row r="174" customFormat="false" ht="12.75" hidden="false" customHeight="false" outlineLevel="0" collapsed="false">
      <c r="C174" s="37" t="s">
        <v>58</v>
      </c>
      <c r="D174" s="38" t="n">
        <v>37408</v>
      </c>
      <c r="E174" s="39" t="n">
        <v>96004757</v>
      </c>
      <c r="F174" s="40" t="n">
        <v>90070.0803</v>
      </c>
      <c r="G174" s="37" t="s">
        <v>201</v>
      </c>
      <c r="H174" s="37" t="s">
        <v>202</v>
      </c>
      <c r="I174" s="37" t="s">
        <v>206</v>
      </c>
      <c r="J174" s="37" t="s">
        <v>19</v>
      </c>
      <c r="K174" s="37" t="n">
        <v>1467330</v>
      </c>
    </row>
    <row r="175" customFormat="false" ht="12.75" hidden="false" customHeight="false" outlineLevel="0" collapsed="false">
      <c r="C175" s="37" t="s">
        <v>58</v>
      </c>
      <c r="D175" s="38" t="n">
        <v>37408</v>
      </c>
      <c r="E175" s="39" t="n">
        <v>96004757</v>
      </c>
      <c r="F175" s="40" t="n">
        <v>4982.1643</v>
      </c>
      <c r="G175" s="37" t="s">
        <v>201</v>
      </c>
      <c r="H175" s="37" t="s">
        <v>202</v>
      </c>
      <c r="I175" s="37" t="s">
        <v>212</v>
      </c>
      <c r="J175" s="37" t="s">
        <v>34</v>
      </c>
      <c r="K175" s="37" t="n">
        <v>1467331</v>
      </c>
    </row>
    <row r="176" customFormat="false" ht="12.75" hidden="false" customHeight="false" outlineLevel="0" collapsed="false">
      <c r="C176" s="37" t="s">
        <v>58</v>
      </c>
      <c r="D176" s="38" t="n">
        <v>37438</v>
      </c>
      <c r="E176" s="39" t="n">
        <v>96004757</v>
      </c>
      <c r="F176" s="40" t="n">
        <v>90305.8572</v>
      </c>
      <c r="G176" s="37" t="s">
        <v>201</v>
      </c>
      <c r="H176" s="37" t="s">
        <v>202</v>
      </c>
      <c r="I176" s="37" t="s">
        <v>206</v>
      </c>
      <c r="J176" s="37" t="s">
        <v>19</v>
      </c>
      <c r="K176" s="37" t="n">
        <v>1467330</v>
      </c>
    </row>
    <row r="177" customFormat="false" ht="12.75" hidden="false" customHeight="false" outlineLevel="0" collapsed="false">
      <c r="C177" s="37" t="s">
        <v>58</v>
      </c>
      <c r="D177" s="38" t="n">
        <v>37438</v>
      </c>
      <c r="E177" s="39" t="n">
        <v>96004757</v>
      </c>
      <c r="F177" s="40" t="n">
        <v>5139.7483</v>
      </c>
      <c r="G177" s="37" t="s">
        <v>201</v>
      </c>
      <c r="H177" s="37" t="s">
        <v>202</v>
      </c>
      <c r="I177" s="37" t="s">
        <v>212</v>
      </c>
      <c r="J177" s="37" t="s">
        <v>34</v>
      </c>
      <c r="K177" s="37" t="n">
        <v>1467331</v>
      </c>
    </row>
    <row r="178" customFormat="false" ht="12.75" hidden="false" customHeight="false" outlineLevel="0" collapsed="false">
      <c r="C178" s="37" t="s">
        <v>58</v>
      </c>
      <c r="D178" s="38" t="n">
        <v>37469</v>
      </c>
      <c r="E178" s="39" t="n">
        <v>96004757</v>
      </c>
      <c r="F178" s="40" t="n">
        <v>88376.9893</v>
      </c>
      <c r="G178" s="37" t="s">
        <v>201</v>
      </c>
      <c r="H178" s="37" t="s">
        <v>202</v>
      </c>
      <c r="I178" s="37" t="s">
        <v>206</v>
      </c>
      <c r="J178" s="37" t="s">
        <v>19</v>
      </c>
      <c r="K178" s="37" t="n">
        <v>1467330</v>
      </c>
    </row>
    <row r="179" customFormat="false" ht="12.75" hidden="false" customHeight="false" outlineLevel="0" collapsed="false">
      <c r="C179" s="37" t="s">
        <v>58</v>
      </c>
      <c r="D179" s="38" t="n">
        <v>37469</v>
      </c>
      <c r="E179" s="39" t="n">
        <v>96004757</v>
      </c>
      <c r="F179" s="40" t="n">
        <v>5130.3916</v>
      </c>
      <c r="G179" s="37" t="s">
        <v>201</v>
      </c>
      <c r="H179" s="37" t="s">
        <v>202</v>
      </c>
      <c r="I179" s="37" t="s">
        <v>212</v>
      </c>
      <c r="J179" s="37" t="s">
        <v>34</v>
      </c>
      <c r="K179" s="37" t="n">
        <v>1467331</v>
      </c>
    </row>
    <row r="180" customFormat="false" ht="12.75" hidden="false" customHeight="false" outlineLevel="0" collapsed="false">
      <c r="C180" s="37" t="s">
        <v>58</v>
      </c>
      <c r="D180" s="38" t="n">
        <v>37500</v>
      </c>
      <c r="E180" s="39" t="n">
        <v>96004757</v>
      </c>
      <c r="F180" s="40" t="n">
        <v>85252.6301</v>
      </c>
      <c r="G180" s="37" t="s">
        <v>201</v>
      </c>
      <c r="H180" s="37" t="s">
        <v>202</v>
      </c>
      <c r="I180" s="37" t="s">
        <v>206</v>
      </c>
      <c r="J180" s="37" t="s">
        <v>19</v>
      </c>
      <c r="K180" s="37" t="n">
        <v>1467330</v>
      </c>
    </row>
    <row r="181" customFormat="false" ht="12.75" hidden="false" customHeight="false" outlineLevel="0" collapsed="false">
      <c r="C181" s="37" t="s">
        <v>58</v>
      </c>
      <c r="D181" s="38" t="n">
        <v>37500</v>
      </c>
      <c r="E181" s="39" t="n">
        <v>96004757</v>
      </c>
      <c r="F181" s="40" t="n">
        <v>4955.4712</v>
      </c>
      <c r="G181" s="37" t="s">
        <v>201</v>
      </c>
      <c r="H181" s="37" t="s">
        <v>202</v>
      </c>
      <c r="I181" s="37" t="s">
        <v>212</v>
      </c>
      <c r="J181" s="37" t="s">
        <v>34</v>
      </c>
      <c r="K181" s="37" t="n">
        <v>1467331</v>
      </c>
    </row>
    <row r="182" customFormat="false" ht="12.75" hidden="false" customHeight="false" outlineLevel="0" collapsed="false">
      <c r="C182" s="37" t="s">
        <v>58</v>
      </c>
      <c r="D182" s="38" t="n">
        <v>37530</v>
      </c>
      <c r="E182" s="39" t="n">
        <v>96004757</v>
      </c>
      <c r="F182" s="40" t="n">
        <v>87042.504</v>
      </c>
      <c r="G182" s="37" t="s">
        <v>201</v>
      </c>
      <c r="H182" s="37" t="s">
        <v>202</v>
      </c>
      <c r="I182" s="37" t="s">
        <v>206</v>
      </c>
      <c r="J182" s="37" t="s">
        <v>19</v>
      </c>
      <c r="K182" s="37" t="n">
        <v>1467330</v>
      </c>
    </row>
    <row r="183" customFormat="false" ht="12.75" hidden="false" customHeight="false" outlineLevel="0" collapsed="false">
      <c r="C183" s="37" t="s">
        <v>58</v>
      </c>
      <c r="D183" s="38" t="n">
        <v>37530</v>
      </c>
      <c r="E183" s="39" t="n">
        <v>96004757</v>
      </c>
      <c r="F183" s="40" t="n">
        <v>5110.5948</v>
      </c>
      <c r="G183" s="37" t="s">
        <v>201</v>
      </c>
      <c r="H183" s="37" t="s">
        <v>202</v>
      </c>
      <c r="I183" s="37" t="s">
        <v>212</v>
      </c>
      <c r="J183" s="37" t="s">
        <v>34</v>
      </c>
      <c r="K183" s="37" t="n">
        <v>1467331</v>
      </c>
    </row>
    <row r="184" customFormat="false" ht="12.75" hidden="false" customHeight="false" outlineLevel="0" collapsed="false">
      <c r="C184" s="37" t="s">
        <v>60</v>
      </c>
      <c r="D184" s="38" t="n">
        <v>37288</v>
      </c>
      <c r="E184" s="39" t="n">
        <v>96004757</v>
      </c>
      <c r="F184" s="40" t="n">
        <v>392291.0673</v>
      </c>
      <c r="G184" s="37" t="s">
        <v>201</v>
      </c>
      <c r="H184" s="37" t="s">
        <v>202</v>
      </c>
      <c r="I184" s="37" t="s">
        <v>206</v>
      </c>
      <c r="J184" s="37" t="s">
        <v>19</v>
      </c>
      <c r="K184" s="37" t="n">
        <v>1467330</v>
      </c>
    </row>
    <row r="185" customFormat="false" ht="12.75" hidden="false" customHeight="false" outlineLevel="0" collapsed="false">
      <c r="C185" s="37" t="s">
        <v>60</v>
      </c>
      <c r="D185" s="38" t="n">
        <v>37316</v>
      </c>
      <c r="E185" s="39" t="n">
        <v>96004757</v>
      </c>
      <c r="F185" s="40" t="n">
        <v>433735.1962</v>
      </c>
      <c r="G185" s="37" t="s">
        <v>201</v>
      </c>
      <c r="H185" s="37" t="s">
        <v>202</v>
      </c>
      <c r="I185" s="37" t="s">
        <v>206</v>
      </c>
      <c r="J185" s="37" t="s">
        <v>19</v>
      </c>
      <c r="K185" s="37" t="n">
        <v>1467330</v>
      </c>
    </row>
    <row r="186" customFormat="false" ht="12.75" hidden="false" customHeight="false" outlineLevel="0" collapsed="false">
      <c r="C186" s="37" t="s">
        <v>62</v>
      </c>
      <c r="D186" s="38" t="n">
        <v>37288</v>
      </c>
      <c r="E186" s="39" t="n">
        <v>96004757</v>
      </c>
      <c r="F186" s="40" t="n">
        <v>788779.2573</v>
      </c>
      <c r="G186" s="37" t="s">
        <v>201</v>
      </c>
      <c r="H186" s="37" t="s">
        <v>202</v>
      </c>
      <c r="I186" s="37" t="s">
        <v>206</v>
      </c>
      <c r="J186" s="37" t="s">
        <v>19</v>
      </c>
      <c r="K186" s="37" t="n">
        <v>1467330</v>
      </c>
    </row>
    <row r="187" customFormat="false" ht="12.75" hidden="false" customHeight="false" outlineLevel="0" collapsed="false">
      <c r="C187" s="37" t="s">
        <v>64</v>
      </c>
      <c r="D187" s="38" t="n">
        <v>37316</v>
      </c>
      <c r="E187" s="39" t="n">
        <v>96004757</v>
      </c>
      <c r="F187" s="40" t="n">
        <v>807143.4572</v>
      </c>
      <c r="G187" s="37" t="s">
        <v>201</v>
      </c>
      <c r="H187" s="37" t="s">
        <v>202</v>
      </c>
      <c r="I187" s="37" t="s">
        <v>206</v>
      </c>
      <c r="J187" s="37" t="s">
        <v>19</v>
      </c>
      <c r="K187" s="37" t="n">
        <v>1467330</v>
      </c>
    </row>
    <row r="188" customFormat="false" ht="12.75" hidden="false" customHeight="false" outlineLevel="0" collapsed="false">
      <c r="C188" s="37" t="s">
        <v>165</v>
      </c>
      <c r="D188" s="38" t="n">
        <v>37288</v>
      </c>
      <c r="E188" s="39"/>
      <c r="F188" s="40" t="n">
        <v>-973.8174</v>
      </c>
      <c r="G188" s="37" t="s">
        <v>213</v>
      </c>
      <c r="H188" s="37" t="s">
        <v>214</v>
      </c>
      <c r="I188" s="37" t="s">
        <v>211</v>
      </c>
      <c r="J188" s="37" t="s">
        <v>166</v>
      </c>
      <c r="K188" s="37" t="n">
        <v>1467203</v>
      </c>
    </row>
    <row r="189" customFormat="false" ht="12.75" hidden="false" customHeight="false" outlineLevel="0" collapsed="false">
      <c r="C189" s="37" t="s">
        <v>66</v>
      </c>
      <c r="D189" s="38" t="n">
        <v>37288</v>
      </c>
      <c r="E189" s="39" t="n">
        <v>96004757</v>
      </c>
      <c r="F189" s="40" t="n">
        <v>78486.1943</v>
      </c>
      <c r="G189" s="37" t="s">
        <v>201</v>
      </c>
      <c r="H189" s="37" t="s">
        <v>202</v>
      </c>
      <c r="I189" s="37" t="s">
        <v>206</v>
      </c>
      <c r="J189" s="37" t="s">
        <v>19</v>
      </c>
      <c r="K189" s="37" t="n">
        <v>1467330</v>
      </c>
    </row>
    <row r="190" customFormat="false" ht="12.75" hidden="false" customHeight="false" outlineLevel="0" collapsed="false">
      <c r="C190" s="37" t="s">
        <v>66</v>
      </c>
      <c r="D190" s="38" t="n">
        <v>37288</v>
      </c>
      <c r="E190" s="39" t="n">
        <v>96004757</v>
      </c>
      <c r="F190" s="40" t="n">
        <v>3803.6424</v>
      </c>
      <c r="G190" s="37" t="s">
        <v>201</v>
      </c>
      <c r="H190" s="37" t="s">
        <v>202</v>
      </c>
      <c r="I190" s="37" t="s">
        <v>212</v>
      </c>
      <c r="J190" s="37" t="s">
        <v>34</v>
      </c>
      <c r="K190" s="37" t="n">
        <v>1467331</v>
      </c>
    </row>
    <row r="191" customFormat="false" ht="12.75" hidden="false" customHeight="false" outlineLevel="0" collapsed="false">
      <c r="C191" s="37" t="s">
        <v>66</v>
      </c>
      <c r="D191" s="38" t="n">
        <v>37316</v>
      </c>
      <c r="E191" s="39" t="n">
        <v>96004757</v>
      </c>
      <c r="F191" s="40" t="n">
        <v>86777.9761</v>
      </c>
      <c r="G191" s="37" t="s">
        <v>201</v>
      </c>
      <c r="H191" s="37" t="s">
        <v>202</v>
      </c>
      <c r="I191" s="37" t="s">
        <v>206</v>
      </c>
      <c r="J191" s="37" t="s">
        <v>19</v>
      </c>
      <c r="K191" s="37" t="n">
        <v>1467330</v>
      </c>
    </row>
    <row r="192" customFormat="false" ht="12.75" hidden="false" customHeight="false" outlineLevel="0" collapsed="false">
      <c r="C192" s="37" t="s">
        <v>66</v>
      </c>
      <c r="D192" s="38" t="n">
        <v>37316</v>
      </c>
      <c r="E192" s="39" t="n">
        <v>96004757</v>
      </c>
      <c r="F192" s="40" t="n">
        <v>4205.4835</v>
      </c>
      <c r="G192" s="37" t="s">
        <v>201</v>
      </c>
      <c r="H192" s="37" t="s">
        <v>202</v>
      </c>
      <c r="I192" s="37" t="s">
        <v>212</v>
      </c>
      <c r="J192" s="37" t="s">
        <v>34</v>
      </c>
      <c r="K192" s="37" t="n">
        <v>1467331</v>
      </c>
    </row>
    <row r="193" customFormat="false" ht="12.75" hidden="false" customHeight="false" outlineLevel="0" collapsed="false">
      <c r="C193" s="37" t="s">
        <v>66</v>
      </c>
      <c r="D193" s="38" t="n">
        <v>37347</v>
      </c>
      <c r="E193" s="39" t="n">
        <v>96004757</v>
      </c>
      <c r="F193" s="40" t="n">
        <v>82243.8997</v>
      </c>
      <c r="G193" s="37" t="s">
        <v>201</v>
      </c>
      <c r="H193" s="37" t="s">
        <v>202</v>
      </c>
      <c r="I193" s="37" t="s">
        <v>206</v>
      </c>
      <c r="J193" s="37" t="s">
        <v>19</v>
      </c>
      <c r="K193" s="37" t="n">
        <v>1467330</v>
      </c>
    </row>
    <row r="194" customFormat="false" ht="12.75" hidden="false" customHeight="false" outlineLevel="0" collapsed="false">
      <c r="C194" s="37" t="s">
        <v>66</v>
      </c>
      <c r="D194" s="38" t="n">
        <v>37347</v>
      </c>
      <c r="E194" s="39" t="n">
        <v>96004757</v>
      </c>
      <c r="F194" s="40" t="n">
        <v>4997.7835</v>
      </c>
      <c r="G194" s="37" t="s">
        <v>201</v>
      </c>
      <c r="H194" s="37" t="s">
        <v>202</v>
      </c>
      <c r="I194" s="37" t="s">
        <v>212</v>
      </c>
      <c r="J194" s="37" t="s">
        <v>34</v>
      </c>
      <c r="K194" s="37" t="n">
        <v>1467331</v>
      </c>
    </row>
    <row r="195" customFormat="false" ht="12.75" hidden="false" customHeight="false" outlineLevel="0" collapsed="false">
      <c r="C195" s="37" t="s">
        <v>66</v>
      </c>
      <c r="D195" s="38" t="n">
        <v>37377</v>
      </c>
      <c r="E195" s="39" t="n">
        <v>96004757</v>
      </c>
      <c r="F195" s="40" t="n">
        <v>82043.1992</v>
      </c>
      <c r="G195" s="37" t="s">
        <v>201</v>
      </c>
      <c r="H195" s="37" t="s">
        <v>202</v>
      </c>
      <c r="I195" s="37" t="s">
        <v>206</v>
      </c>
      <c r="J195" s="37" t="s">
        <v>19</v>
      </c>
      <c r="K195" s="37" t="n">
        <v>1467330</v>
      </c>
    </row>
    <row r="196" customFormat="false" ht="12.75" hidden="false" customHeight="false" outlineLevel="0" collapsed="false">
      <c r="C196" s="37" t="s">
        <v>66</v>
      </c>
      <c r="D196" s="38" t="n">
        <v>37377</v>
      </c>
      <c r="E196" s="39" t="n">
        <v>96004757</v>
      </c>
      <c r="F196" s="40" t="n">
        <v>5156.6156</v>
      </c>
      <c r="G196" s="37" t="s">
        <v>201</v>
      </c>
      <c r="H196" s="37" t="s">
        <v>202</v>
      </c>
      <c r="I196" s="37" t="s">
        <v>212</v>
      </c>
      <c r="J196" s="37" t="s">
        <v>34</v>
      </c>
      <c r="K196" s="37" t="n">
        <v>1467331</v>
      </c>
    </row>
    <row r="197" customFormat="false" ht="12.75" hidden="false" customHeight="false" outlineLevel="0" collapsed="false">
      <c r="C197" s="37" t="s">
        <v>66</v>
      </c>
      <c r="D197" s="38" t="n">
        <v>37408</v>
      </c>
      <c r="E197" s="39" t="n">
        <v>96004757</v>
      </c>
      <c r="F197" s="40" t="n">
        <v>77032.6411</v>
      </c>
      <c r="G197" s="37" t="s">
        <v>201</v>
      </c>
      <c r="H197" s="37" t="s">
        <v>202</v>
      </c>
      <c r="I197" s="37" t="s">
        <v>206</v>
      </c>
      <c r="J197" s="37" t="s">
        <v>19</v>
      </c>
      <c r="K197" s="37" t="n">
        <v>1467330</v>
      </c>
    </row>
    <row r="198" customFormat="false" ht="12.75" hidden="false" customHeight="false" outlineLevel="0" collapsed="false">
      <c r="C198" s="37" t="s">
        <v>66</v>
      </c>
      <c r="D198" s="38" t="n">
        <v>37408</v>
      </c>
      <c r="E198" s="39" t="n">
        <v>96004757</v>
      </c>
      <c r="F198" s="40" t="n">
        <v>4982.1643</v>
      </c>
      <c r="G198" s="37" t="s">
        <v>201</v>
      </c>
      <c r="H198" s="37" t="s">
        <v>202</v>
      </c>
      <c r="I198" s="37" t="s">
        <v>212</v>
      </c>
      <c r="J198" s="37" t="s">
        <v>34</v>
      </c>
      <c r="K198" s="37" t="n">
        <v>1467331</v>
      </c>
    </row>
    <row r="199" customFormat="false" ht="12.75" hidden="false" customHeight="false" outlineLevel="0" collapsed="false">
      <c r="C199" s="37" t="s">
        <v>66</v>
      </c>
      <c r="D199" s="38" t="n">
        <v>37438</v>
      </c>
      <c r="E199" s="39" t="n">
        <v>96004757</v>
      </c>
      <c r="F199" s="40" t="n">
        <v>76856.0487</v>
      </c>
      <c r="G199" s="37" t="s">
        <v>201</v>
      </c>
      <c r="H199" s="37" t="s">
        <v>202</v>
      </c>
      <c r="I199" s="37" t="s">
        <v>206</v>
      </c>
      <c r="J199" s="37" t="s">
        <v>19</v>
      </c>
      <c r="K199" s="37" t="n">
        <v>1467330</v>
      </c>
    </row>
    <row r="200" customFormat="false" ht="12.75" hidden="false" customHeight="false" outlineLevel="0" collapsed="false">
      <c r="C200" s="37" t="s">
        <v>66</v>
      </c>
      <c r="D200" s="38" t="n">
        <v>37438</v>
      </c>
      <c r="E200" s="39" t="n">
        <v>96004757</v>
      </c>
      <c r="F200" s="40" t="n">
        <v>5139.7483</v>
      </c>
      <c r="G200" s="37" t="s">
        <v>201</v>
      </c>
      <c r="H200" s="37" t="s">
        <v>202</v>
      </c>
      <c r="I200" s="37" t="s">
        <v>212</v>
      </c>
      <c r="J200" s="37" t="s">
        <v>34</v>
      </c>
      <c r="K200" s="37" t="n">
        <v>1467331</v>
      </c>
    </row>
    <row r="201" customFormat="false" ht="12.75" hidden="false" customHeight="false" outlineLevel="0" collapsed="false">
      <c r="C201" s="37" t="s">
        <v>66</v>
      </c>
      <c r="D201" s="38" t="n">
        <v>37469</v>
      </c>
      <c r="E201" s="39" t="n">
        <v>96004757</v>
      </c>
      <c r="F201" s="40" t="n">
        <v>74951.6654</v>
      </c>
      <c r="G201" s="37" t="s">
        <v>201</v>
      </c>
      <c r="H201" s="37" t="s">
        <v>202</v>
      </c>
      <c r="I201" s="37" t="s">
        <v>206</v>
      </c>
      <c r="J201" s="37" t="s">
        <v>19</v>
      </c>
      <c r="K201" s="37" t="n">
        <v>1467330</v>
      </c>
    </row>
    <row r="202" customFormat="false" ht="12.75" hidden="false" customHeight="false" outlineLevel="0" collapsed="false">
      <c r="C202" s="37" t="s">
        <v>66</v>
      </c>
      <c r="D202" s="38" t="n">
        <v>37469</v>
      </c>
      <c r="E202" s="39" t="n">
        <v>96004757</v>
      </c>
      <c r="F202" s="40" t="n">
        <v>5130.3916</v>
      </c>
      <c r="G202" s="37" t="s">
        <v>201</v>
      </c>
      <c r="H202" s="37" t="s">
        <v>202</v>
      </c>
      <c r="I202" s="37" t="s">
        <v>212</v>
      </c>
      <c r="J202" s="37" t="s">
        <v>34</v>
      </c>
      <c r="K202" s="37" t="n">
        <v>1467331</v>
      </c>
    </row>
    <row r="203" customFormat="false" ht="12.75" hidden="false" customHeight="false" outlineLevel="0" collapsed="false">
      <c r="C203" s="37" t="s">
        <v>66</v>
      </c>
      <c r="D203" s="38" t="n">
        <v>37500</v>
      </c>
      <c r="E203" s="39" t="n">
        <v>96004757</v>
      </c>
      <c r="F203" s="40" t="n">
        <v>72285.0418</v>
      </c>
      <c r="G203" s="37" t="s">
        <v>201</v>
      </c>
      <c r="H203" s="37" t="s">
        <v>202</v>
      </c>
      <c r="I203" s="37" t="s">
        <v>206</v>
      </c>
      <c r="J203" s="37" t="s">
        <v>19</v>
      </c>
      <c r="K203" s="37" t="n">
        <v>1467330</v>
      </c>
    </row>
    <row r="204" customFormat="false" ht="12.75" hidden="false" customHeight="false" outlineLevel="0" collapsed="false">
      <c r="C204" s="37" t="s">
        <v>66</v>
      </c>
      <c r="D204" s="38" t="n">
        <v>37500</v>
      </c>
      <c r="E204" s="39" t="n">
        <v>96004757</v>
      </c>
      <c r="F204" s="40" t="n">
        <v>4955.4712</v>
      </c>
      <c r="G204" s="37" t="s">
        <v>201</v>
      </c>
      <c r="H204" s="37" t="s">
        <v>202</v>
      </c>
      <c r="I204" s="37" t="s">
        <v>212</v>
      </c>
      <c r="J204" s="37" t="s">
        <v>34</v>
      </c>
      <c r="K204" s="37" t="n">
        <v>1467331</v>
      </c>
    </row>
    <row r="205" customFormat="false" ht="12.75" hidden="false" customHeight="false" outlineLevel="0" collapsed="false">
      <c r="C205" s="37" t="s">
        <v>66</v>
      </c>
      <c r="D205" s="38" t="n">
        <v>37530</v>
      </c>
      <c r="E205" s="39" t="n">
        <v>96004757</v>
      </c>
      <c r="F205" s="40" t="n">
        <v>73668.9849</v>
      </c>
      <c r="G205" s="37" t="s">
        <v>201</v>
      </c>
      <c r="H205" s="37" t="s">
        <v>202</v>
      </c>
      <c r="I205" s="37" t="s">
        <v>206</v>
      </c>
      <c r="J205" s="37" t="s">
        <v>19</v>
      </c>
      <c r="K205" s="37" t="n">
        <v>1467330</v>
      </c>
    </row>
    <row r="206" customFormat="false" ht="12.75" hidden="false" customHeight="false" outlineLevel="0" collapsed="false">
      <c r="C206" s="37" t="s">
        <v>66</v>
      </c>
      <c r="D206" s="38" t="n">
        <v>37530</v>
      </c>
      <c r="E206" s="39" t="n">
        <v>96004757</v>
      </c>
      <c r="F206" s="40" t="n">
        <v>5110.5948</v>
      </c>
      <c r="G206" s="37" t="s">
        <v>201</v>
      </c>
      <c r="H206" s="37" t="s">
        <v>202</v>
      </c>
      <c r="I206" s="37" t="s">
        <v>212</v>
      </c>
      <c r="J206" s="37" t="s">
        <v>34</v>
      </c>
      <c r="K206" s="37" t="n">
        <v>1467331</v>
      </c>
    </row>
    <row r="207" customFormat="false" ht="12.75" hidden="false" customHeight="false" outlineLevel="0" collapsed="false">
      <c r="C207" s="37" t="s">
        <v>68</v>
      </c>
      <c r="D207" s="38" t="n">
        <v>37288</v>
      </c>
      <c r="E207" s="39" t="n">
        <v>96004757</v>
      </c>
      <c r="F207" s="40" t="n">
        <v>313944.7771</v>
      </c>
      <c r="G207" s="37" t="s">
        <v>201</v>
      </c>
      <c r="H207" s="37" t="s">
        <v>202</v>
      </c>
      <c r="I207" s="37" t="s">
        <v>206</v>
      </c>
      <c r="J207" s="37" t="s">
        <v>19</v>
      </c>
      <c r="K207" s="37" t="n">
        <v>1467330</v>
      </c>
    </row>
    <row r="208" customFormat="false" ht="12.75" hidden="false" customHeight="false" outlineLevel="0" collapsed="false">
      <c r="C208" s="37" t="s">
        <v>68</v>
      </c>
      <c r="D208" s="38" t="n">
        <v>37288</v>
      </c>
      <c r="E208" s="39" t="n">
        <v>96004757</v>
      </c>
      <c r="F208" s="40" t="n">
        <v>14515.0493</v>
      </c>
      <c r="G208" s="37" t="s">
        <v>201</v>
      </c>
      <c r="H208" s="37" t="s">
        <v>202</v>
      </c>
      <c r="I208" s="37" t="s">
        <v>212</v>
      </c>
      <c r="J208" s="37" t="s">
        <v>34</v>
      </c>
      <c r="K208" s="37" t="n">
        <v>1467331</v>
      </c>
    </row>
    <row r="209" customFormat="false" ht="12.75" hidden="false" customHeight="false" outlineLevel="0" collapsed="false">
      <c r="C209" s="37" t="s">
        <v>68</v>
      </c>
      <c r="D209" s="38" t="n">
        <v>37316</v>
      </c>
      <c r="E209" s="39" t="n">
        <v>96004757</v>
      </c>
      <c r="F209" s="40" t="n">
        <v>347111.9045</v>
      </c>
      <c r="G209" s="37" t="s">
        <v>201</v>
      </c>
      <c r="H209" s="37" t="s">
        <v>202</v>
      </c>
      <c r="I209" s="37" t="s">
        <v>206</v>
      </c>
      <c r="J209" s="37" t="s">
        <v>19</v>
      </c>
      <c r="K209" s="37" t="n">
        <v>1467330</v>
      </c>
    </row>
    <row r="210" customFormat="false" ht="12.75" hidden="false" customHeight="false" outlineLevel="0" collapsed="false">
      <c r="C210" s="37" t="s">
        <v>68</v>
      </c>
      <c r="D210" s="38" t="n">
        <v>37316</v>
      </c>
      <c r="E210" s="39" t="n">
        <v>96004757</v>
      </c>
      <c r="F210" s="40" t="n">
        <v>16048.5116</v>
      </c>
      <c r="G210" s="37" t="s">
        <v>201</v>
      </c>
      <c r="H210" s="37" t="s">
        <v>202</v>
      </c>
      <c r="I210" s="37" t="s">
        <v>212</v>
      </c>
      <c r="J210" s="37" t="s">
        <v>34</v>
      </c>
      <c r="K210" s="37" t="n">
        <v>1467331</v>
      </c>
    </row>
    <row r="211" customFormat="false" ht="12.75" hidden="false" customHeight="false" outlineLevel="0" collapsed="false">
      <c r="C211" s="37" t="s">
        <v>68</v>
      </c>
      <c r="D211" s="38" t="n">
        <v>37347</v>
      </c>
      <c r="E211" s="39" t="n">
        <v>96004757</v>
      </c>
      <c r="F211" s="40" t="n">
        <v>328975.5989</v>
      </c>
      <c r="G211" s="37" t="s">
        <v>201</v>
      </c>
      <c r="H211" s="37" t="s">
        <v>202</v>
      </c>
      <c r="I211" s="37" t="s">
        <v>206</v>
      </c>
      <c r="J211" s="37" t="s">
        <v>19</v>
      </c>
      <c r="K211" s="37" t="n">
        <v>1467330</v>
      </c>
    </row>
    <row r="212" customFormat="false" ht="12.75" hidden="false" customHeight="false" outlineLevel="0" collapsed="false">
      <c r="C212" s="37" t="s">
        <v>68</v>
      </c>
      <c r="D212" s="38" t="n">
        <v>37347</v>
      </c>
      <c r="E212" s="39" t="n">
        <v>96004757</v>
      </c>
      <c r="F212" s="40" t="n">
        <v>19243.8021</v>
      </c>
      <c r="G212" s="37" t="s">
        <v>201</v>
      </c>
      <c r="H212" s="37" t="s">
        <v>202</v>
      </c>
      <c r="I212" s="37" t="s">
        <v>212</v>
      </c>
      <c r="J212" s="37" t="s">
        <v>34</v>
      </c>
      <c r="K212" s="37" t="n">
        <v>1467331</v>
      </c>
    </row>
    <row r="213" customFormat="false" ht="12.75" hidden="false" customHeight="false" outlineLevel="0" collapsed="false">
      <c r="C213" s="37" t="s">
        <v>68</v>
      </c>
      <c r="D213" s="38" t="n">
        <v>37377</v>
      </c>
      <c r="E213" s="39" t="n">
        <v>96004757</v>
      </c>
      <c r="F213" s="40" t="n">
        <v>328172.7968</v>
      </c>
      <c r="G213" s="37" t="s">
        <v>201</v>
      </c>
      <c r="H213" s="37" t="s">
        <v>202</v>
      </c>
      <c r="I213" s="37" t="s">
        <v>206</v>
      </c>
      <c r="J213" s="37" t="s">
        <v>19</v>
      </c>
      <c r="K213" s="37" t="n">
        <v>1467330</v>
      </c>
    </row>
    <row r="214" customFormat="false" ht="12.75" hidden="false" customHeight="false" outlineLevel="0" collapsed="false">
      <c r="C214" s="37" t="s">
        <v>68</v>
      </c>
      <c r="D214" s="38" t="n">
        <v>37377</v>
      </c>
      <c r="E214" s="39" t="n">
        <v>96004757</v>
      </c>
      <c r="F214" s="40" t="n">
        <v>19855.3795</v>
      </c>
      <c r="G214" s="37" t="s">
        <v>201</v>
      </c>
      <c r="H214" s="37" t="s">
        <v>202</v>
      </c>
      <c r="I214" s="37" t="s">
        <v>212</v>
      </c>
      <c r="J214" s="37" t="s">
        <v>34</v>
      </c>
      <c r="K214" s="37" t="n">
        <v>1467331</v>
      </c>
    </row>
    <row r="215" customFormat="false" ht="12.75" hidden="false" customHeight="false" outlineLevel="0" collapsed="false">
      <c r="C215" s="37" t="s">
        <v>68</v>
      </c>
      <c r="D215" s="38" t="n">
        <v>37408</v>
      </c>
      <c r="E215" s="39" t="n">
        <v>96004757</v>
      </c>
      <c r="F215" s="40" t="n">
        <v>308130.5642</v>
      </c>
      <c r="G215" s="37" t="s">
        <v>201</v>
      </c>
      <c r="H215" s="37" t="s">
        <v>202</v>
      </c>
      <c r="I215" s="37" t="s">
        <v>206</v>
      </c>
      <c r="J215" s="37" t="s">
        <v>19</v>
      </c>
      <c r="K215" s="37" t="n">
        <v>1467330</v>
      </c>
    </row>
    <row r="216" customFormat="false" ht="12.75" hidden="false" customHeight="false" outlineLevel="0" collapsed="false">
      <c r="C216" s="37" t="s">
        <v>68</v>
      </c>
      <c r="D216" s="38" t="n">
        <v>37408</v>
      </c>
      <c r="E216" s="39" t="n">
        <v>96004757</v>
      </c>
      <c r="F216" s="40" t="n">
        <v>19183.6606</v>
      </c>
      <c r="G216" s="37" t="s">
        <v>201</v>
      </c>
      <c r="H216" s="37" t="s">
        <v>202</v>
      </c>
      <c r="I216" s="37" t="s">
        <v>212</v>
      </c>
      <c r="J216" s="37" t="s">
        <v>34</v>
      </c>
      <c r="K216" s="37" t="n">
        <v>1467331</v>
      </c>
    </row>
    <row r="217" customFormat="false" ht="12.75" hidden="false" customHeight="false" outlineLevel="0" collapsed="false">
      <c r="C217" s="37" t="s">
        <v>68</v>
      </c>
      <c r="D217" s="38" t="n">
        <v>37438</v>
      </c>
      <c r="E217" s="39" t="n">
        <v>96004757</v>
      </c>
      <c r="F217" s="40" t="n">
        <v>307424.1946</v>
      </c>
      <c r="G217" s="37" t="s">
        <v>201</v>
      </c>
      <c r="H217" s="37" t="s">
        <v>202</v>
      </c>
      <c r="I217" s="37" t="s">
        <v>206</v>
      </c>
      <c r="J217" s="37" t="s">
        <v>19</v>
      </c>
      <c r="K217" s="37" t="n">
        <v>1467330</v>
      </c>
    </row>
    <row r="218" customFormat="false" ht="12.75" hidden="false" customHeight="false" outlineLevel="0" collapsed="false">
      <c r="C218" s="37" t="s">
        <v>68</v>
      </c>
      <c r="D218" s="38" t="n">
        <v>37438</v>
      </c>
      <c r="E218" s="39" t="n">
        <v>96004757</v>
      </c>
      <c r="F218" s="40" t="n">
        <v>19790.4325</v>
      </c>
      <c r="G218" s="37" t="s">
        <v>201</v>
      </c>
      <c r="H218" s="37" t="s">
        <v>202</v>
      </c>
      <c r="I218" s="37" t="s">
        <v>212</v>
      </c>
      <c r="J218" s="37" t="s">
        <v>34</v>
      </c>
      <c r="K218" s="37" t="n">
        <v>1467331</v>
      </c>
    </row>
    <row r="219" customFormat="false" ht="12.75" hidden="false" customHeight="false" outlineLevel="0" collapsed="false">
      <c r="C219" s="37" t="s">
        <v>68</v>
      </c>
      <c r="D219" s="38" t="n">
        <v>37469</v>
      </c>
      <c r="E219" s="39" t="n">
        <v>96004757</v>
      </c>
      <c r="F219" s="40" t="n">
        <v>299806.6616</v>
      </c>
      <c r="G219" s="37" t="s">
        <v>201</v>
      </c>
      <c r="H219" s="37" t="s">
        <v>202</v>
      </c>
      <c r="I219" s="37" t="s">
        <v>206</v>
      </c>
      <c r="J219" s="37" t="s">
        <v>19</v>
      </c>
      <c r="K219" s="37" t="n">
        <v>1467330</v>
      </c>
    </row>
    <row r="220" customFormat="false" ht="12.75" hidden="false" customHeight="false" outlineLevel="0" collapsed="false">
      <c r="C220" s="37" t="s">
        <v>68</v>
      </c>
      <c r="D220" s="38" t="n">
        <v>37469</v>
      </c>
      <c r="E220" s="39" t="n">
        <v>96004757</v>
      </c>
      <c r="F220" s="40" t="n">
        <v>19754.4052</v>
      </c>
      <c r="G220" s="37" t="s">
        <v>201</v>
      </c>
      <c r="H220" s="37" t="s">
        <v>202</v>
      </c>
      <c r="I220" s="37" t="s">
        <v>212</v>
      </c>
      <c r="J220" s="37" t="s">
        <v>34</v>
      </c>
      <c r="K220" s="37" t="n">
        <v>1467331</v>
      </c>
    </row>
    <row r="221" customFormat="false" ht="12.75" hidden="false" customHeight="false" outlineLevel="0" collapsed="false">
      <c r="C221" s="37" t="s">
        <v>68</v>
      </c>
      <c r="D221" s="38" t="n">
        <v>37500</v>
      </c>
      <c r="E221" s="39" t="n">
        <v>96004757</v>
      </c>
      <c r="F221" s="40" t="n">
        <v>289140.1673</v>
      </c>
      <c r="G221" s="37" t="s">
        <v>201</v>
      </c>
      <c r="H221" s="37" t="s">
        <v>202</v>
      </c>
      <c r="I221" s="37" t="s">
        <v>206</v>
      </c>
      <c r="J221" s="37" t="s">
        <v>19</v>
      </c>
      <c r="K221" s="37" t="n">
        <v>1467330</v>
      </c>
    </row>
    <row r="222" customFormat="false" ht="12.75" hidden="false" customHeight="false" outlineLevel="0" collapsed="false">
      <c r="C222" s="37" t="s">
        <v>68</v>
      </c>
      <c r="D222" s="38" t="n">
        <v>37500</v>
      </c>
      <c r="E222" s="39" t="n">
        <v>96004757</v>
      </c>
      <c r="F222" s="40" t="n">
        <v>19080.8798</v>
      </c>
      <c r="G222" s="37" t="s">
        <v>201</v>
      </c>
      <c r="H222" s="37" t="s">
        <v>202</v>
      </c>
      <c r="I222" s="37" t="s">
        <v>212</v>
      </c>
      <c r="J222" s="37" t="s">
        <v>34</v>
      </c>
      <c r="K222" s="37" t="n">
        <v>1467331</v>
      </c>
    </row>
    <row r="223" customFormat="false" ht="12.75" hidden="false" customHeight="false" outlineLevel="0" collapsed="false">
      <c r="C223" s="37" t="s">
        <v>68</v>
      </c>
      <c r="D223" s="38" t="n">
        <v>37530</v>
      </c>
      <c r="E223" s="39" t="n">
        <v>96004757</v>
      </c>
      <c r="F223" s="40" t="n">
        <v>294675.9397</v>
      </c>
      <c r="G223" s="37" t="s">
        <v>201</v>
      </c>
      <c r="H223" s="37" t="s">
        <v>202</v>
      </c>
      <c r="I223" s="37" t="s">
        <v>206</v>
      </c>
      <c r="J223" s="37" t="s">
        <v>19</v>
      </c>
      <c r="K223" s="37" t="n">
        <v>1467330</v>
      </c>
    </row>
    <row r="224" customFormat="false" ht="12.75" hidden="false" customHeight="false" outlineLevel="0" collapsed="false">
      <c r="C224" s="37" t="s">
        <v>68</v>
      </c>
      <c r="D224" s="38" t="n">
        <v>37530</v>
      </c>
      <c r="E224" s="39" t="n">
        <v>96004757</v>
      </c>
      <c r="F224" s="40" t="n">
        <v>19678.178</v>
      </c>
      <c r="G224" s="37" t="s">
        <v>201</v>
      </c>
      <c r="H224" s="37" t="s">
        <v>202</v>
      </c>
      <c r="I224" s="37" t="s">
        <v>212</v>
      </c>
      <c r="J224" s="37" t="s">
        <v>34</v>
      </c>
      <c r="K224" s="37" t="n">
        <v>1467331</v>
      </c>
    </row>
    <row r="225" customFormat="false" ht="12.75" hidden="false" customHeight="false" outlineLevel="0" collapsed="false">
      <c r="C225" s="37" t="s">
        <v>70</v>
      </c>
      <c r="D225" s="38" t="n">
        <v>37288</v>
      </c>
      <c r="E225" s="39" t="n">
        <v>96004757</v>
      </c>
      <c r="F225" s="40" t="n">
        <v>611101.0635</v>
      </c>
      <c r="G225" s="37" t="s">
        <v>201</v>
      </c>
      <c r="H225" s="37" t="s">
        <v>202</v>
      </c>
      <c r="I225" s="37" t="s">
        <v>206</v>
      </c>
      <c r="J225" s="37" t="s">
        <v>19</v>
      </c>
      <c r="K225" s="37" t="n">
        <v>1467330</v>
      </c>
    </row>
    <row r="226" customFormat="false" ht="12.75" hidden="false" customHeight="false" outlineLevel="0" collapsed="false">
      <c r="C226" s="37" t="s">
        <v>70</v>
      </c>
      <c r="D226" s="38" t="n">
        <v>37288</v>
      </c>
      <c r="E226" s="39" t="n">
        <v>96004757</v>
      </c>
      <c r="F226" s="40" t="n">
        <v>30429.1395</v>
      </c>
      <c r="G226" s="37" t="s">
        <v>201</v>
      </c>
      <c r="H226" s="37" t="s">
        <v>202</v>
      </c>
      <c r="I226" s="37" t="s">
        <v>212</v>
      </c>
      <c r="J226" s="37" t="s">
        <v>34</v>
      </c>
      <c r="K226" s="37" t="n">
        <v>1467331</v>
      </c>
    </row>
    <row r="227" customFormat="false" ht="12.75" hidden="false" customHeight="false" outlineLevel="0" collapsed="false">
      <c r="C227" s="37" t="s">
        <v>70</v>
      </c>
      <c r="D227" s="38" t="n">
        <v>37316</v>
      </c>
      <c r="E227" s="39" t="n">
        <v>96004757</v>
      </c>
      <c r="F227" s="40" t="n">
        <v>675661.6751</v>
      </c>
      <c r="G227" s="37" t="s">
        <v>201</v>
      </c>
      <c r="H227" s="37" t="s">
        <v>202</v>
      </c>
      <c r="I227" s="37" t="s">
        <v>206</v>
      </c>
      <c r="J227" s="37" t="s">
        <v>19</v>
      </c>
      <c r="K227" s="37" t="n">
        <v>1467330</v>
      </c>
    </row>
    <row r="228" customFormat="false" ht="12.75" hidden="false" customHeight="false" outlineLevel="0" collapsed="false">
      <c r="C228" s="37" t="s">
        <v>70</v>
      </c>
      <c r="D228" s="38" t="n">
        <v>37316</v>
      </c>
      <c r="E228" s="39" t="n">
        <v>96004757</v>
      </c>
      <c r="F228" s="40" t="n">
        <v>33643.8678</v>
      </c>
      <c r="G228" s="37" t="s">
        <v>201</v>
      </c>
      <c r="H228" s="37" t="s">
        <v>202</v>
      </c>
      <c r="I228" s="37" t="s">
        <v>212</v>
      </c>
      <c r="J228" s="37" t="s">
        <v>34</v>
      </c>
      <c r="K228" s="37" t="n">
        <v>1467331</v>
      </c>
    </row>
    <row r="229" customFormat="false" ht="12.75" hidden="false" customHeight="false" outlineLevel="0" collapsed="false">
      <c r="C229" s="37" t="s">
        <v>70</v>
      </c>
      <c r="D229" s="38" t="n">
        <v>37347</v>
      </c>
      <c r="E229" s="39" t="n">
        <v>96004757</v>
      </c>
      <c r="F229" s="40" t="n">
        <v>640015.227</v>
      </c>
      <c r="G229" s="37" t="s">
        <v>201</v>
      </c>
      <c r="H229" s="37" t="s">
        <v>202</v>
      </c>
      <c r="I229" s="37" t="s">
        <v>206</v>
      </c>
      <c r="J229" s="37" t="s">
        <v>19</v>
      </c>
      <c r="K229" s="37" t="n">
        <v>1467330</v>
      </c>
    </row>
    <row r="230" customFormat="false" ht="12.75" hidden="false" customHeight="false" outlineLevel="0" collapsed="false">
      <c r="C230" s="37" t="s">
        <v>70</v>
      </c>
      <c r="D230" s="38" t="n">
        <v>37347</v>
      </c>
      <c r="E230" s="39" t="n">
        <v>96004757</v>
      </c>
      <c r="F230" s="40" t="n">
        <v>39982.2684</v>
      </c>
      <c r="G230" s="37" t="s">
        <v>201</v>
      </c>
      <c r="H230" s="37" t="s">
        <v>202</v>
      </c>
      <c r="I230" s="37" t="s">
        <v>212</v>
      </c>
      <c r="J230" s="37" t="s">
        <v>34</v>
      </c>
      <c r="K230" s="37" t="n">
        <v>1467331</v>
      </c>
    </row>
    <row r="231" customFormat="false" ht="12.75" hidden="false" customHeight="false" outlineLevel="0" collapsed="false">
      <c r="C231" s="37" t="s">
        <v>70</v>
      </c>
      <c r="D231" s="38" t="n">
        <v>37377</v>
      </c>
      <c r="E231" s="39" t="n">
        <v>96004757</v>
      </c>
      <c r="F231" s="40" t="n">
        <v>637839.6088</v>
      </c>
      <c r="G231" s="37" t="s">
        <v>201</v>
      </c>
      <c r="H231" s="37" t="s">
        <v>202</v>
      </c>
      <c r="I231" s="37" t="s">
        <v>206</v>
      </c>
      <c r="J231" s="37" t="s">
        <v>19</v>
      </c>
      <c r="K231" s="37" t="n">
        <v>1467330</v>
      </c>
    </row>
    <row r="232" customFormat="false" ht="12.75" hidden="false" customHeight="false" outlineLevel="0" collapsed="false">
      <c r="C232" s="37" t="s">
        <v>70</v>
      </c>
      <c r="D232" s="38" t="n">
        <v>37377</v>
      </c>
      <c r="E232" s="39" t="n">
        <v>96004757</v>
      </c>
      <c r="F232" s="40" t="n">
        <v>41252.9244</v>
      </c>
      <c r="G232" s="37" t="s">
        <v>201</v>
      </c>
      <c r="H232" s="37" t="s">
        <v>202</v>
      </c>
      <c r="I232" s="37" t="s">
        <v>212</v>
      </c>
      <c r="J232" s="37" t="s">
        <v>34</v>
      </c>
      <c r="K232" s="37" t="n">
        <v>1467331</v>
      </c>
    </row>
    <row r="233" customFormat="false" ht="12.75" hidden="false" customHeight="false" outlineLevel="0" collapsed="false">
      <c r="C233" s="37" t="s">
        <v>70</v>
      </c>
      <c r="D233" s="38" t="n">
        <v>37408</v>
      </c>
      <c r="E233" s="39" t="n">
        <v>96004757</v>
      </c>
      <c r="F233" s="40" t="n">
        <v>598381.2118</v>
      </c>
      <c r="G233" s="37" t="s">
        <v>201</v>
      </c>
      <c r="H233" s="37" t="s">
        <v>202</v>
      </c>
      <c r="I233" s="37" t="s">
        <v>206</v>
      </c>
      <c r="J233" s="37" t="s">
        <v>19</v>
      </c>
      <c r="K233" s="37" t="n">
        <v>1467330</v>
      </c>
    </row>
    <row r="234" customFormat="false" ht="12.75" hidden="false" customHeight="false" outlineLevel="0" collapsed="false">
      <c r="C234" s="37" t="s">
        <v>70</v>
      </c>
      <c r="D234" s="38" t="n">
        <v>37408</v>
      </c>
      <c r="E234" s="39" t="n">
        <v>96004757</v>
      </c>
      <c r="F234" s="40" t="n">
        <v>39857.3143</v>
      </c>
      <c r="G234" s="37" t="s">
        <v>201</v>
      </c>
      <c r="H234" s="37" t="s">
        <v>202</v>
      </c>
      <c r="I234" s="37" t="s">
        <v>212</v>
      </c>
      <c r="J234" s="37" t="s">
        <v>34</v>
      </c>
      <c r="K234" s="37" t="n">
        <v>1467331</v>
      </c>
    </row>
    <row r="235" customFormat="false" ht="12.75" hidden="false" customHeight="false" outlineLevel="0" collapsed="false">
      <c r="C235" s="37" t="s">
        <v>70</v>
      </c>
      <c r="D235" s="38" t="n">
        <v>37438</v>
      </c>
      <c r="E235" s="39" t="n">
        <v>96004757</v>
      </c>
      <c r="F235" s="40" t="n">
        <v>596402.9376</v>
      </c>
      <c r="G235" s="37" t="s">
        <v>201</v>
      </c>
      <c r="H235" s="37" t="s">
        <v>202</v>
      </c>
      <c r="I235" s="37" t="s">
        <v>206</v>
      </c>
      <c r="J235" s="37" t="s">
        <v>19</v>
      </c>
      <c r="K235" s="37" t="n">
        <v>1467330</v>
      </c>
    </row>
    <row r="236" customFormat="false" ht="12.75" hidden="false" customHeight="false" outlineLevel="0" collapsed="false">
      <c r="C236" s="37" t="s">
        <v>70</v>
      </c>
      <c r="D236" s="38" t="n">
        <v>37438</v>
      </c>
      <c r="E236" s="39" t="n">
        <v>96004757</v>
      </c>
      <c r="F236" s="40" t="n">
        <v>41117.986</v>
      </c>
      <c r="G236" s="37" t="s">
        <v>201</v>
      </c>
      <c r="H236" s="37" t="s">
        <v>202</v>
      </c>
      <c r="I236" s="37" t="s">
        <v>212</v>
      </c>
      <c r="J236" s="37" t="s">
        <v>34</v>
      </c>
      <c r="K236" s="37" t="n">
        <v>1467331</v>
      </c>
    </row>
    <row r="237" customFormat="false" ht="12.75" hidden="false" customHeight="false" outlineLevel="0" collapsed="false">
      <c r="C237" s="37" t="s">
        <v>70</v>
      </c>
      <c r="D237" s="38" t="n">
        <v>37469</v>
      </c>
      <c r="E237" s="39" t="n">
        <v>96004757</v>
      </c>
      <c r="F237" s="40" t="n">
        <v>581201.4505</v>
      </c>
      <c r="G237" s="37" t="s">
        <v>201</v>
      </c>
      <c r="H237" s="37" t="s">
        <v>202</v>
      </c>
      <c r="I237" s="37" t="s">
        <v>206</v>
      </c>
      <c r="J237" s="37" t="s">
        <v>19</v>
      </c>
      <c r="K237" s="37" t="n">
        <v>1467330</v>
      </c>
    </row>
    <row r="238" customFormat="false" ht="12.75" hidden="false" customHeight="false" outlineLevel="0" collapsed="false">
      <c r="C238" s="37" t="s">
        <v>70</v>
      </c>
      <c r="D238" s="38" t="n">
        <v>37469</v>
      </c>
      <c r="E238" s="39" t="n">
        <v>96004757</v>
      </c>
      <c r="F238" s="40" t="n">
        <v>41043.1331</v>
      </c>
      <c r="G238" s="37" t="s">
        <v>201</v>
      </c>
      <c r="H238" s="37" t="s">
        <v>202</v>
      </c>
      <c r="I238" s="37" t="s">
        <v>212</v>
      </c>
      <c r="J238" s="37" t="s">
        <v>34</v>
      </c>
      <c r="K238" s="37" t="n">
        <v>1467331</v>
      </c>
    </row>
    <row r="239" customFormat="false" ht="12.75" hidden="false" customHeight="false" outlineLevel="0" collapsed="false">
      <c r="C239" s="37" t="s">
        <v>70</v>
      </c>
      <c r="D239" s="38" t="n">
        <v>37500</v>
      </c>
      <c r="E239" s="39" t="n">
        <v>96004757</v>
      </c>
      <c r="F239" s="40" t="n">
        <v>560496.2136</v>
      </c>
      <c r="G239" s="37" t="s">
        <v>201</v>
      </c>
      <c r="H239" s="37" t="s">
        <v>202</v>
      </c>
      <c r="I239" s="37" t="s">
        <v>206</v>
      </c>
      <c r="J239" s="37" t="s">
        <v>19</v>
      </c>
      <c r="K239" s="37" t="n">
        <v>1467330</v>
      </c>
    </row>
    <row r="240" customFormat="false" ht="12.75" hidden="false" customHeight="false" outlineLevel="0" collapsed="false">
      <c r="C240" s="37" t="s">
        <v>70</v>
      </c>
      <c r="D240" s="38" t="n">
        <v>37500</v>
      </c>
      <c r="E240" s="39" t="n">
        <v>96004757</v>
      </c>
      <c r="F240" s="40" t="n">
        <v>39643.7697</v>
      </c>
      <c r="G240" s="37" t="s">
        <v>201</v>
      </c>
      <c r="H240" s="37" t="s">
        <v>202</v>
      </c>
      <c r="I240" s="37" t="s">
        <v>212</v>
      </c>
      <c r="J240" s="37" t="s">
        <v>34</v>
      </c>
      <c r="K240" s="37" t="n">
        <v>1467331</v>
      </c>
    </row>
    <row r="241" customFormat="false" ht="12.75" hidden="false" customHeight="false" outlineLevel="0" collapsed="false">
      <c r="C241" s="37" t="s">
        <v>70</v>
      </c>
      <c r="D241" s="38" t="n">
        <v>37530</v>
      </c>
      <c r="E241" s="39" t="n">
        <v>96004757</v>
      </c>
      <c r="F241" s="40" t="n">
        <v>571011.0532</v>
      </c>
      <c r="G241" s="37" t="s">
        <v>201</v>
      </c>
      <c r="H241" s="37" t="s">
        <v>202</v>
      </c>
      <c r="I241" s="37" t="s">
        <v>206</v>
      </c>
      <c r="J241" s="37" t="s">
        <v>19</v>
      </c>
      <c r="K241" s="37" t="n">
        <v>1467330</v>
      </c>
    </row>
    <row r="242" customFormat="false" ht="12.75" hidden="false" customHeight="false" outlineLevel="0" collapsed="false">
      <c r="C242" s="37" t="s">
        <v>70</v>
      </c>
      <c r="D242" s="38" t="n">
        <v>37530</v>
      </c>
      <c r="E242" s="39" t="n">
        <v>96004757</v>
      </c>
      <c r="F242" s="40" t="n">
        <v>40884.7582</v>
      </c>
      <c r="G242" s="37" t="s">
        <v>201</v>
      </c>
      <c r="H242" s="37" t="s">
        <v>202</v>
      </c>
      <c r="I242" s="37" t="s">
        <v>212</v>
      </c>
      <c r="J242" s="37" t="s">
        <v>34</v>
      </c>
      <c r="K242" s="37" t="n">
        <v>1467331</v>
      </c>
    </row>
    <row r="243" customFormat="false" ht="12.75" hidden="false" customHeight="false" outlineLevel="0" collapsed="false">
      <c r="C243" s="37" t="s">
        <v>72</v>
      </c>
      <c r="D243" s="38" t="n">
        <v>37288</v>
      </c>
      <c r="E243" s="39" t="n">
        <v>96004757</v>
      </c>
      <c r="F243" s="40" t="n">
        <v>152775.2659</v>
      </c>
      <c r="G243" s="37" t="s">
        <v>201</v>
      </c>
      <c r="H243" s="37" t="s">
        <v>202</v>
      </c>
      <c r="I243" s="37" t="s">
        <v>206</v>
      </c>
      <c r="J243" s="37" t="s">
        <v>19</v>
      </c>
      <c r="K243" s="37" t="n">
        <v>1467330</v>
      </c>
    </row>
    <row r="244" customFormat="false" ht="12.75" hidden="false" customHeight="false" outlineLevel="0" collapsed="false">
      <c r="C244" s="37" t="s">
        <v>72</v>
      </c>
      <c r="D244" s="38" t="n">
        <v>37316</v>
      </c>
      <c r="E244" s="39" t="n">
        <v>96004757</v>
      </c>
      <c r="F244" s="40" t="n">
        <v>168915.4188</v>
      </c>
      <c r="G244" s="37" t="s">
        <v>201</v>
      </c>
      <c r="H244" s="37" t="s">
        <v>202</v>
      </c>
      <c r="I244" s="37" t="s">
        <v>206</v>
      </c>
      <c r="J244" s="37" t="s">
        <v>19</v>
      </c>
      <c r="K244" s="37" t="n">
        <v>1467330</v>
      </c>
    </row>
    <row r="245" customFormat="false" ht="12.75" hidden="false" customHeight="false" outlineLevel="0" collapsed="false">
      <c r="C245" s="37" t="s">
        <v>72</v>
      </c>
      <c r="D245" s="38" t="n">
        <v>37347</v>
      </c>
      <c r="E245" s="39" t="n">
        <v>96004757</v>
      </c>
      <c r="F245" s="40" t="n">
        <v>160003.8067</v>
      </c>
      <c r="G245" s="37" t="s">
        <v>201</v>
      </c>
      <c r="H245" s="37" t="s">
        <v>202</v>
      </c>
      <c r="I245" s="37" t="s">
        <v>206</v>
      </c>
      <c r="J245" s="37" t="s">
        <v>19</v>
      </c>
      <c r="K245" s="37" t="n">
        <v>1467330</v>
      </c>
    </row>
    <row r="246" customFormat="false" ht="12.75" hidden="false" customHeight="false" outlineLevel="0" collapsed="false">
      <c r="C246" s="37" t="s">
        <v>72</v>
      </c>
      <c r="D246" s="38" t="n">
        <v>37377</v>
      </c>
      <c r="E246" s="39" t="n">
        <v>96004757</v>
      </c>
      <c r="F246" s="40" t="n">
        <v>159459.9022</v>
      </c>
      <c r="G246" s="37" t="s">
        <v>201</v>
      </c>
      <c r="H246" s="37" t="s">
        <v>202</v>
      </c>
      <c r="I246" s="37" t="s">
        <v>206</v>
      </c>
      <c r="J246" s="37" t="s">
        <v>19</v>
      </c>
      <c r="K246" s="37" t="n">
        <v>1467330</v>
      </c>
    </row>
    <row r="247" customFormat="false" ht="12.75" hidden="false" customHeight="false" outlineLevel="0" collapsed="false">
      <c r="C247" s="37" t="s">
        <v>72</v>
      </c>
      <c r="D247" s="38" t="n">
        <v>37408</v>
      </c>
      <c r="E247" s="39" t="n">
        <v>96004757</v>
      </c>
      <c r="F247" s="40" t="n">
        <v>149595.3029</v>
      </c>
      <c r="G247" s="37" t="s">
        <v>201</v>
      </c>
      <c r="H247" s="37" t="s">
        <v>202</v>
      </c>
      <c r="I247" s="37" t="s">
        <v>206</v>
      </c>
      <c r="J247" s="37" t="s">
        <v>19</v>
      </c>
      <c r="K247" s="37" t="n">
        <v>1467330</v>
      </c>
    </row>
    <row r="248" customFormat="false" ht="12.75" hidden="false" customHeight="false" outlineLevel="0" collapsed="false">
      <c r="C248" s="37" t="s">
        <v>72</v>
      </c>
      <c r="D248" s="38" t="n">
        <v>37438</v>
      </c>
      <c r="E248" s="39" t="n">
        <v>96004757</v>
      </c>
      <c r="F248" s="40" t="n">
        <v>149100.7344</v>
      </c>
      <c r="G248" s="37" t="s">
        <v>201</v>
      </c>
      <c r="H248" s="37" t="s">
        <v>202</v>
      </c>
      <c r="I248" s="37" t="s">
        <v>206</v>
      </c>
      <c r="J248" s="37" t="s">
        <v>19</v>
      </c>
      <c r="K248" s="37" t="n">
        <v>1467330</v>
      </c>
    </row>
    <row r="249" customFormat="false" ht="12.75" hidden="false" customHeight="false" outlineLevel="0" collapsed="false">
      <c r="C249" s="37" t="s">
        <v>72</v>
      </c>
      <c r="D249" s="38" t="n">
        <v>37469</v>
      </c>
      <c r="E249" s="39" t="n">
        <v>96004757</v>
      </c>
      <c r="F249" s="40" t="n">
        <v>145300.3626</v>
      </c>
      <c r="G249" s="37" t="s">
        <v>201</v>
      </c>
      <c r="H249" s="37" t="s">
        <v>202</v>
      </c>
      <c r="I249" s="37" t="s">
        <v>206</v>
      </c>
      <c r="J249" s="37" t="s">
        <v>19</v>
      </c>
      <c r="K249" s="37" t="n">
        <v>1467330</v>
      </c>
    </row>
    <row r="250" customFormat="false" ht="12.75" hidden="false" customHeight="false" outlineLevel="0" collapsed="false">
      <c r="C250" s="37" t="s">
        <v>72</v>
      </c>
      <c r="D250" s="38" t="n">
        <v>37500</v>
      </c>
      <c r="E250" s="39" t="n">
        <v>96004757</v>
      </c>
      <c r="F250" s="40" t="n">
        <v>140124.0534</v>
      </c>
      <c r="G250" s="37" t="s">
        <v>201</v>
      </c>
      <c r="H250" s="37" t="s">
        <v>202</v>
      </c>
      <c r="I250" s="37" t="s">
        <v>206</v>
      </c>
      <c r="J250" s="37" t="s">
        <v>19</v>
      </c>
      <c r="K250" s="37" t="n">
        <v>1467330</v>
      </c>
    </row>
    <row r="251" customFormat="false" ht="12.75" hidden="false" customHeight="false" outlineLevel="0" collapsed="false">
      <c r="C251" s="37" t="s">
        <v>72</v>
      </c>
      <c r="D251" s="38" t="n">
        <v>37530</v>
      </c>
      <c r="E251" s="39" t="n">
        <v>96004757</v>
      </c>
      <c r="F251" s="40" t="n">
        <v>142752.7633</v>
      </c>
      <c r="G251" s="37" t="s">
        <v>201</v>
      </c>
      <c r="H251" s="37" t="s">
        <v>202</v>
      </c>
      <c r="I251" s="37" t="s">
        <v>206</v>
      </c>
      <c r="J251" s="37" t="s">
        <v>19</v>
      </c>
      <c r="K251" s="37" t="n">
        <v>1467330</v>
      </c>
    </row>
    <row r="252" customFormat="false" ht="12.75" hidden="false" customHeight="false" outlineLevel="0" collapsed="false">
      <c r="C252" s="37" t="s">
        <v>74</v>
      </c>
      <c r="D252" s="38" t="n">
        <v>37288</v>
      </c>
      <c r="E252" s="39" t="n">
        <v>96004757</v>
      </c>
      <c r="F252" s="40" t="n">
        <v>683851.1901</v>
      </c>
      <c r="G252" s="37" t="s">
        <v>201</v>
      </c>
      <c r="H252" s="37" t="s">
        <v>202</v>
      </c>
      <c r="I252" s="37" t="s">
        <v>206</v>
      </c>
      <c r="J252" s="37" t="s">
        <v>19</v>
      </c>
      <c r="K252" s="37" t="n">
        <v>1467330</v>
      </c>
    </row>
    <row r="253" customFormat="false" ht="12.75" hidden="false" customHeight="false" outlineLevel="0" collapsed="false">
      <c r="C253" s="37" t="s">
        <v>74</v>
      </c>
      <c r="D253" s="38" t="n">
        <v>37316</v>
      </c>
      <c r="E253" s="39" t="n">
        <v>96004757</v>
      </c>
      <c r="F253" s="40" t="n">
        <v>756097.5889</v>
      </c>
      <c r="G253" s="37" t="s">
        <v>201</v>
      </c>
      <c r="H253" s="37" t="s">
        <v>202</v>
      </c>
      <c r="I253" s="37" t="s">
        <v>206</v>
      </c>
      <c r="J253" s="37" t="s">
        <v>19</v>
      </c>
      <c r="K253" s="37" t="n">
        <v>1467330</v>
      </c>
    </row>
    <row r="254" customFormat="false" ht="12.75" hidden="false" customHeight="false" outlineLevel="0" collapsed="false">
      <c r="C254" s="37" t="s">
        <v>76</v>
      </c>
      <c r="D254" s="38" t="n">
        <v>37288</v>
      </c>
      <c r="E254" s="39" t="n">
        <v>96004757</v>
      </c>
      <c r="F254" s="40" t="n">
        <v>341925.5951</v>
      </c>
      <c r="G254" s="37" t="s">
        <v>201</v>
      </c>
      <c r="H254" s="37" t="s">
        <v>202</v>
      </c>
      <c r="I254" s="37" t="s">
        <v>206</v>
      </c>
      <c r="J254" s="37" t="s">
        <v>19</v>
      </c>
      <c r="K254" s="37" t="n">
        <v>1467330</v>
      </c>
    </row>
    <row r="255" customFormat="false" ht="12.75" hidden="false" customHeight="false" outlineLevel="0" collapsed="false">
      <c r="C255" s="37" t="s">
        <v>76</v>
      </c>
      <c r="D255" s="38" t="n">
        <v>37288</v>
      </c>
      <c r="E255" s="39" t="n">
        <v>96004757</v>
      </c>
      <c r="F255" s="40" t="n">
        <v>14515.0493</v>
      </c>
      <c r="G255" s="37" t="s">
        <v>201</v>
      </c>
      <c r="H255" s="37" t="s">
        <v>202</v>
      </c>
      <c r="I255" s="37" t="s">
        <v>212</v>
      </c>
      <c r="J255" s="37" t="s">
        <v>34</v>
      </c>
      <c r="K255" s="37" t="n">
        <v>1467331</v>
      </c>
    </row>
    <row r="256" customFormat="false" ht="12.75" hidden="false" customHeight="false" outlineLevel="0" collapsed="false">
      <c r="C256" s="37" t="s">
        <v>76</v>
      </c>
      <c r="D256" s="38" t="n">
        <v>37316</v>
      </c>
      <c r="E256" s="39" t="n">
        <v>96004757</v>
      </c>
      <c r="F256" s="40" t="n">
        <v>378048.7944</v>
      </c>
      <c r="G256" s="37" t="s">
        <v>201</v>
      </c>
      <c r="H256" s="37" t="s">
        <v>202</v>
      </c>
      <c r="I256" s="37" t="s">
        <v>206</v>
      </c>
      <c r="J256" s="37" t="s">
        <v>19</v>
      </c>
      <c r="K256" s="37" t="n">
        <v>1467330</v>
      </c>
    </row>
    <row r="257" customFormat="false" ht="12.75" hidden="false" customHeight="false" outlineLevel="0" collapsed="false">
      <c r="C257" s="37" t="s">
        <v>76</v>
      </c>
      <c r="D257" s="38" t="n">
        <v>37316</v>
      </c>
      <c r="E257" s="39" t="n">
        <v>96004757</v>
      </c>
      <c r="F257" s="40" t="n">
        <v>16048.5116</v>
      </c>
      <c r="G257" s="37" t="s">
        <v>201</v>
      </c>
      <c r="H257" s="37" t="s">
        <v>202</v>
      </c>
      <c r="I257" s="37" t="s">
        <v>212</v>
      </c>
      <c r="J257" s="37" t="s">
        <v>34</v>
      </c>
      <c r="K257" s="37" t="n">
        <v>1467331</v>
      </c>
    </row>
    <row r="258" customFormat="false" ht="12.75" hidden="false" customHeight="false" outlineLevel="0" collapsed="false">
      <c r="C258" s="37" t="s">
        <v>78</v>
      </c>
      <c r="D258" s="38" t="n">
        <v>37347</v>
      </c>
      <c r="E258" s="39" t="n">
        <v>96004757</v>
      </c>
      <c r="F258" s="40" t="n">
        <v>19243.8021</v>
      </c>
      <c r="G258" s="37" t="s">
        <v>201</v>
      </c>
      <c r="H258" s="37" t="s">
        <v>202</v>
      </c>
      <c r="I258" s="37" t="s">
        <v>212</v>
      </c>
      <c r="J258" s="37" t="s">
        <v>34</v>
      </c>
      <c r="K258" s="37" t="n">
        <v>1467331</v>
      </c>
    </row>
    <row r="259" customFormat="false" ht="12.75" hidden="false" customHeight="false" outlineLevel="0" collapsed="false">
      <c r="C259" s="37" t="s">
        <v>78</v>
      </c>
      <c r="D259" s="38" t="n">
        <v>37377</v>
      </c>
      <c r="E259" s="39" t="n">
        <v>96004757</v>
      </c>
      <c r="F259" s="40" t="n">
        <v>19855.3795</v>
      </c>
      <c r="G259" s="37" t="s">
        <v>201</v>
      </c>
      <c r="H259" s="37" t="s">
        <v>202</v>
      </c>
      <c r="I259" s="37" t="s">
        <v>212</v>
      </c>
      <c r="J259" s="37" t="s">
        <v>34</v>
      </c>
      <c r="K259" s="37" t="n">
        <v>1467331</v>
      </c>
    </row>
    <row r="260" customFormat="false" ht="12.75" hidden="false" customHeight="false" outlineLevel="0" collapsed="false">
      <c r="C260" s="37" t="s">
        <v>78</v>
      </c>
      <c r="D260" s="38" t="n">
        <v>37408</v>
      </c>
      <c r="E260" s="39" t="n">
        <v>96004757</v>
      </c>
      <c r="F260" s="40" t="n">
        <v>19183.6606</v>
      </c>
      <c r="G260" s="37" t="s">
        <v>201</v>
      </c>
      <c r="H260" s="37" t="s">
        <v>202</v>
      </c>
      <c r="I260" s="37" t="s">
        <v>212</v>
      </c>
      <c r="J260" s="37" t="s">
        <v>34</v>
      </c>
      <c r="K260" s="37" t="n">
        <v>1467331</v>
      </c>
    </row>
    <row r="261" customFormat="false" ht="12.75" hidden="false" customHeight="false" outlineLevel="0" collapsed="false">
      <c r="C261" s="37" t="s">
        <v>78</v>
      </c>
      <c r="D261" s="38" t="n">
        <v>37438</v>
      </c>
      <c r="E261" s="39" t="n">
        <v>96004757</v>
      </c>
      <c r="F261" s="40" t="n">
        <v>19790.4325</v>
      </c>
      <c r="G261" s="37" t="s">
        <v>201</v>
      </c>
      <c r="H261" s="37" t="s">
        <v>202</v>
      </c>
      <c r="I261" s="37" t="s">
        <v>212</v>
      </c>
      <c r="J261" s="37" t="s">
        <v>34</v>
      </c>
      <c r="K261" s="37" t="n">
        <v>1467331</v>
      </c>
    </row>
    <row r="262" customFormat="false" ht="12.75" hidden="false" customHeight="false" outlineLevel="0" collapsed="false">
      <c r="C262" s="37" t="s">
        <v>78</v>
      </c>
      <c r="D262" s="38" t="n">
        <v>37469</v>
      </c>
      <c r="E262" s="39" t="n">
        <v>96004757</v>
      </c>
      <c r="F262" s="40" t="n">
        <v>19754.4052</v>
      </c>
      <c r="G262" s="37" t="s">
        <v>201</v>
      </c>
      <c r="H262" s="37" t="s">
        <v>202</v>
      </c>
      <c r="I262" s="37" t="s">
        <v>212</v>
      </c>
      <c r="J262" s="37" t="s">
        <v>34</v>
      </c>
      <c r="K262" s="37" t="n">
        <v>1467331</v>
      </c>
    </row>
    <row r="263" customFormat="false" ht="12.75" hidden="false" customHeight="false" outlineLevel="0" collapsed="false">
      <c r="C263" s="37" t="s">
        <v>78</v>
      </c>
      <c r="D263" s="38" t="n">
        <v>37500</v>
      </c>
      <c r="E263" s="39" t="n">
        <v>96004757</v>
      </c>
      <c r="F263" s="40" t="n">
        <v>19080.8798</v>
      </c>
      <c r="G263" s="37" t="s">
        <v>201</v>
      </c>
      <c r="H263" s="37" t="s">
        <v>202</v>
      </c>
      <c r="I263" s="37" t="s">
        <v>212</v>
      </c>
      <c r="J263" s="37" t="s">
        <v>34</v>
      </c>
      <c r="K263" s="37" t="n">
        <v>1467331</v>
      </c>
    </row>
    <row r="264" customFormat="false" ht="12.75" hidden="false" customHeight="false" outlineLevel="0" collapsed="false">
      <c r="C264" s="37" t="s">
        <v>78</v>
      </c>
      <c r="D264" s="38" t="n">
        <v>37530</v>
      </c>
      <c r="E264" s="39" t="n">
        <v>96004757</v>
      </c>
      <c r="F264" s="40" t="n">
        <v>19678.178</v>
      </c>
      <c r="G264" s="37" t="s">
        <v>201</v>
      </c>
      <c r="H264" s="37" t="s">
        <v>202</v>
      </c>
      <c r="I264" s="37" t="s">
        <v>212</v>
      </c>
      <c r="J264" s="37" t="s">
        <v>34</v>
      </c>
      <c r="K264" s="37" t="n">
        <v>1467331</v>
      </c>
    </row>
    <row r="265" customFormat="false" ht="12.75" hidden="false" customHeight="false" outlineLevel="0" collapsed="false">
      <c r="C265" s="37" t="s">
        <v>80</v>
      </c>
      <c r="D265" s="38" t="n">
        <v>37288</v>
      </c>
      <c r="E265" s="39" t="n">
        <v>96004757</v>
      </c>
      <c r="F265" s="40" t="n">
        <v>601307.7772</v>
      </c>
      <c r="G265" s="37" t="s">
        <v>201</v>
      </c>
      <c r="H265" s="37" t="s">
        <v>202</v>
      </c>
      <c r="I265" s="37" t="s">
        <v>206</v>
      </c>
      <c r="J265" s="37" t="s">
        <v>19</v>
      </c>
      <c r="K265" s="37" t="n">
        <v>1467330</v>
      </c>
    </row>
    <row r="266" customFormat="false" ht="12.75" hidden="false" customHeight="false" outlineLevel="0" collapsed="false">
      <c r="C266" s="37" t="s">
        <v>80</v>
      </c>
      <c r="D266" s="38" t="n">
        <v>37288</v>
      </c>
      <c r="E266" s="39" t="n">
        <v>96004757</v>
      </c>
      <c r="F266" s="40" t="n">
        <v>29030.0986</v>
      </c>
      <c r="G266" s="37" t="s">
        <v>201</v>
      </c>
      <c r="H266" s="37" t="s">
        <v>202</v>
      </c>
      <c r="I266" s="37" t="s">
        <v>212</v>
      </c>
      <c r="J266" s="37" t="s">
        <v>34</v>
      </c>
      <c r="K266" s="37" t="n">
        <v>1467331</v>
      </c>
    </row>
    <row r="267" customFormat="false" ht="12.75" hidden="false" customHeight="false" outlineLevel="0" collapsed="false">
      <c r="C267" s="37" t="s">
        <v>80</v>
      </c>
      <c r="D267" s="38" t="n">
        <v>37316</v>
      </c>
      <c r="E267" s="39" t="n">
        <v>96004757</v>
      </c>
      <c r="F267" s="40" t="n">
        <v>664833.7637</v>
      </c>
      <c r="G267" s="37" t="s">
        <v>201</v>
      </c>
      <c r="H267" s="37" t="s">
        <v>202</v>
      </c>
      <c r="I267" s="37" t="s">
        <v>206</v>
      </c>
      <c r="J267" s="37" t="s">
        <v>19</v>
      </c>
      <c r="K267" s="37" t="n">
        <v>1467330</v>
      </c>
    </row>
    <row r="268" customFormat="false" ht="12.75" hidden="false" customHeight="false" outlineLevel="0" collapsed="false">
      <c r="C268" s="37" t="s">
        <v>80</v>
      </c>
      <c r="D268" s="38" t="n">
        <v>37316</v>
      </c>
      <c r="E268" s="39" t="n">
        <v>96004757</v>
      </c>
      <c r="F268" s="40" t="n">
        <v>32097.0233</v>
      </c>
      <c r="G268" s="37" t="s">
        <v>201</v>
      </c>
      <c r="H268" s="37" t="s">
        <v>202</v>
      </c>
      <c r="I268" s="37" t="s">
        <v>212</v>
      </c>
      <c r="J268" s="37" t="s">
        <v>34</v>
      </c>
      <c r="K268" s="37" t="n">
        <v>1467331</v>
      </c>
    </row>
    <row r="269" customFormat="false" ht="12.75" hidden="false" customHeight="false" outlineLevel="0" collapsed="false">
      <c r="C269" s="37" t="s">
        <v>82</v>
      </c>
      <c r="D269" s="38" t="n">
        <v>37288</v>
      </c>
      <c r="E269" s="39" t="n">
        <v>96004757</v>
      </c>
      <c r="F269" s="40" t="n">
        <v>150326.9443</v>
      </c>
      <c r="G269" s="37" t="s">
        <v>201</v>
      </c>
      <c r="H269" s="37" t="s">
        <v>202</v>
      </c>
      <c r="I269" s="37" t="s">
        <v>206</v>
      </c>
      <c r="J269" s="37" t="s">
        <v>19</v>
      </c>
      <c r="K269" s="37" t="n">
        <v>1467330</v>
      </c>
    </row>
    <row r="270" customFormat="false" ht="12.75" hidden="false" customHeight="false" outlineLevel="0" collapsed="false">
      <c r="C270" s="37" t="s">
        <v>82</v>
      </c>
      <c r="D270" s="38" t="n">
        <v>37288</v>
      </c>
      <c r="E270" s="39" t="n">
        <v>96004757</v>
      </c>
      <c r="F270" s="40" t="n">
        <v>7257.5246</v>
      </c>
      <c r="G270" s="37" t="s">
        <v>201</v>
      </c>
      <c r="H270" s="37" t="s">
        <v>202</v>
      </c>
      <c r="I270" s="37" t="s">
        <v>212</v>
      </c>
      <c r="J270" s="37" t="s">
        <v>34</v>
      </c>
      <c r="K270" s="37" t="n">
        <v>1467331</v>
      </c>
    </row>
    <row r="271" customFormat="false" ht="12.75" hidden="false" customHeight="false" outlineLevel="0" collapsed="false">
      <c r="C271" s="37" t="s">
        <v>82</v>
      </c>
      <c r="D271" s="38" t="n">
        <v>37316</v>
      </c>
      <c r="E271" s="39" t="n">
        <v>96004757</v>
      </c>
      <c r="F271" s="40" t="n">
        <v>166208.4409</v>
      </c>
      <c r="G271" s="37" t="s">
        <v>201</v>
      </c>
      <c r="H271" s="37" t="s">
        <v>202</v>
      </c>
      <c r="I271" s="37" t="s">
        <v>206</v>
      </c>
      <c r="J271" s="37" t="s">
        <v>19</v>
      </c>
      <c r="K271" s="37" t="n">
        <v>1467330</v>
      </c>
    </row>
    <row r="272" customFormat="false" ht="12.75" hidden="false" customHeight="false" outlineLevel="0" collapsed="false">
      <c r="C272" s="37" t="s">
        <v>82</v>
      </c>
      <c r="D272" s="38" t="n">
        <v>37316</v>
      </c>
      <c r="E272" s="39" t="n">
        <v>96004757</v>
      </c>
      <c r="F272" s="40" t="n">
        <v>8024.2558</v>
      </c>
      <c r="G272" s="37" t="s">
        <v>201</v>
      </c>
      <c r="H272" s="37" t="s">
        <v>202</v>
      </c>
      <c r="I272" s="37" t="s">
        <v>212</v>
      </c>
      <c r="J272" s="37" t="s">
        <v>34</v>
      </c>
      <c r="K272" s="37" t="n">
        <v>1467331</v>
      </c>
    </row>
    <row r="273" customFormat="false" ht="12.75" hidden="false" customHeight="false" outlineLevel="0" collapsed="false">
      <c r="C273" s="37" t="s">
        <v>84</v>
      </c>
      <c r="D273" s="38" t="n">
        <v>37288</v>
      </c>
      <c r="E273" s="39" t="n">
        <v>96004757</v>
      </c>
      <c r="F273" s="40" t="n">
        <v>584519.2865</v>
      </c>
      <c r="G273" s="37" t="s">
        <v>201</v>
      </c>
      <c r="H273" s="37" t="s">
        <v>202</v>
      </c>
      <c r="I273" s="37" t="s">
        <v>206</v>
      </c>
      <c r="J273" s="37" t="s">
        <v>19</v>
      </c>
      <c r="K273" s="37" t="n">
        <v>1467330</v>
      </c>
    </row>
    <row r="274" customFormat="false" ht="12.75" hidden="false" customHeight="false" outlineLevel="0" collapsed="false">
      <c r="C274" s="37" t="s">
        <v>84</v>
      </c>
      <c r="D274" s="38" t="n">
        <v>37316</v>
      </c>
      <c r="E274" s="39" t="n">
        <v>96004757</v>
      </c>
      <c r="F274" s="40" t="n">
        <v>646271.6298</v>
      </c>
      <c r="G274" s="37" t="s">
        <v>201</v>
      </c>
      <c r="H274" s="37" t="s">
        <v>202</v>
      </c>
      <c r="I274" s="37" t="s">
        <v>206</v>
      </c>
      <c r="J274" s="37" t="s">
        <v>19</v>
      </c>
      <c r="K274" s="37" t="n">
        <v>1467330</v>
      </c>
    </row>
    <row r="275" customFormat="false" ht="12.75" hidden="false" customHeight="false" outlineLevel="0" collapsed="false">
      <c r="C275" s="37" t="s">
        <v>86</v>
      </c>
      <c r="D275" s="38" t="n">
        <v>37288</v>
      </c>
      <c r="E275" s="39" t="n">
        <v>96004757</v>
      </c>
      <c r="F275" s="40" t="n">
        <v>73064.9108</v>
      </c>
      <c r="G275" s="37" t="s">
        <v>201</v>
      </c>
      <c r="H275" s="37" t="s">
        <v>202</v>
      </c>
      <c r="I275" s="37" t="s">
        <v>206</v>
      </c>
      <c r="J275" s="37" t="s">
        <v>19</v>
      </c>
      <c r="K275" s="37" t="n">
        <v>1467330</v>
      </c>
    </row>
    <row r="276" customFormat="false" ht="12.75" hidden="false" customHeight="false" outlineLevel="0" collapsed="false">
      <c r="C276" s="37" t="s">
        <v>86</v>
      </c>
      <c r="D276" s="38" t="n">
        <v>37316</v>
      </c>
      <c r="E276" s="39" t="n">
        <v>96004757</v>
      </c>
      <c r="F276" s="40" t="n">
        <v>80783.9537</v>
      </c>
      <c r="G276" s="37" t="s">
        <v>201</v>
      </c>
      <c r="H276" s="37" t="s">
        <v>202</v>
      </c>
      <c r="I276" s="37" t="s">
        <v>206</v>
      </c>
      <c r="J276" s="37" t="s">
        <v>19</v>
      </c>
      <c r="K276" s="37" t="n">
        <v>1467330</v>
      </c>
    </row>
    <row r="277" customFormat="false" ht="12.75" hidden="false" customHeight="false" outlineLevel="0" collapsed="false">
      <c r="C277" s="37" t="s">
        <v>88</v>
      </c>
      <c r="D277" s="38" t="n">
        <v>37288</v>
      </c>
      <c r="E277" s="39" t="n">
        <v>96004757</v>
      </c>
      <c r="F277" s="40" t="n">
        <v>689447.3537</v>
      </c>
      <c r="G277" s="37" t="s">
        <v>201</v>
      </c>
      <c r="H277" s="37" t="s">
        <v>202</v>
      </c>
      <c r="I277" s="37" t="s">
        <v>206</v>
      </c>
      <c r="J277" s="37" t="s">
        <v>19</v>
      </c>
      <c r="K277" s="37" t="n">
        <v>1467330</v>
      </c>
    </row>
    <row r="278" customFormat="false" ht="12.75" hidden="false" customHeight="false" outlineLevel="0" collapsed="false">
      <c r="C278" s="37" t="s">
        <v>88</v>
      </c>
      <c r="D278" s="38" t="n">
        <v>37316</v>
      </c>
      <c r="E278" s="39" t="n">
        <v>96004757</v>
      </c>
      <c r="F278" s="40" t="n">
        <v>762284.9668</v>
      </c>
      <c r="G278" s="37" t="s">
        <v>201</v>
      </c>
      <c r="H278" s="37" t="s">
        <v>202</v>
      </c>
      <c r="I278" s="37" t="s">
        <v>206</v>
      </c>
      <c r="J278" s="37" t="s">
        <v>19</v>
      </c>
      <c r="K278" s="37" t="n">
        <v>1467330</v>
      </c>
    </row>
    <row r="279" customFormat="false" ht="12.75" hidden="false" customHeight="false" outlineLevel="0" collapsed="false">
      <c r="C279" s="37" t="s">
        <v>90</v>
      </c>
      <c r="D279" s="38" t="n">
        <v>37288</v>
      </c>
      <c r="E279" s="39" t="n">
        <v>96004757</v>
      </c>
      <c r="F279" s="40" t="n">
        <v>172361.8384</v>
      </c>
      <c r="G279" s="37" t="s">
        <v>201</v>
      </c>
      <c r="H279" s="37" t="s">
        <v>202</v>
      </c>
      <c r="I279" s="37" t="s">
        <v>206</v>
      </c>
      <c r="J279" s="37" t="s">
        <v>19</v>
      </c>
      <c r="K279" s="37" t="n">
        <v>1467330</v>
      </c>
    </row>
    <row r="280" customFormat="false" ht="12.75" hidden="false" customHeight="false" outlineLevel="0" collapsed="false">
      <c r="C280" s="37" t="s">
        <v>90</v>
      </c>
      <c r="D280" s="38" t="n">
        <v>37316</v>
      </c>
      <c r="E280" s="39" t="n">
        <v>96004757</v>
      </c>
      <c r="F280" s="40" t="n">
        <v>190571.2417</v>
      </c>
      <c r="G280" s="37" t="s">
        <v>201</v>
      </c>
      <c r="H280" s="37" t="s">
        <v>202</v>
      </c>
      <c r="I280" s="37" t="s">
        <v>206</v>
      </c>
      <c r="J280" s="37" t="s">
        <v>19</v>
      </c>
      <c r="K280" s="37" t="n">
        <v>1467330</v>
      </c>
    </row>
    <row r="281" customFormat="false" ht="12.75" hidden="false" customHeight="false" outlineLevel="0" collapsed="false">
      <c r="C281" s="37" t="s">
        <v>92</v>
      </c>
      <c r="D281" s="38" t="n">
        <v>37288</v>
      </c>
      <c r="E281" s="39" t="n">
        <v>96004757</v>
      </c>
      <c r="F281" s="40" t="n">
        <v>146479.5818</v>
      </c>
      <c r="G281" s="37" t="s">
        <v>201</v>
      </c>
      <c r="H281" s="37" t="s">
        <v>202</v>
      </c>
      <c r="I281" s="37" t="s">
        <v>206</v>
      </c>
      <c r="J281" s="37" t="s">
        <v>19</v>
      </c>
      <c r="K281" s="37" t="n">
        <v>1467330</v>
      </c>
    </row>
    <row r="282" customFormat="false" ht="12.75" hidden="false" customHeight="false" outlineLevel="0" collapsed="false">
      <c r="C282" s="37" t="s">
        <v>92</v>
      </c>
      <c r="D282" s="38" t="n">
        <v>37288</v>
      </c>
      <c r="E282" s="39" t="n">
        <v>96004757</v>
      </c>
      <c r="F282" s="40" t="n">
        <v>7257.5246</v>
      </c>
      <c r="G282" s="37" t="s">
        <v>201</v>
      </c>
      <c r="H282" s="37" t="s">
        <v>202</v>
      </c>
      <c r="I282" s="37" t="s">
        <v>212</v>
      </c>
      <c r="J282" s="37" t="s">
        <v>34</v>
      </c>
      <c r="K282" s="37" t="n">
        <v>1467331</v>
      </c>
    </row>
    <row r="283" customFormat="false" ht="12.75" hidden="false" customHeight="false" outlineLevel="0" collapsed="false">
      <c r="C283" s="37" t="s">
        <v>92</v>
      </c>
      <c r="D283" s="38" t="n">
        <v>37316</v>
      </c>
      <c r="E283" s="39" t="n">
        <v>96004757</v>
      </c>
      <c r="F283" s="40" t="n">
        <v>161954.6186</v>
      </c>
      <c r="G283" s="37" t="s">
        <v>201</v>
      </c>
      <c r="H283" s="37" t="s">
        <v>202</v>
      </c>
      <c r="I283" s="37" t="s">
        <v>206</v>
      </c>
      <c r="J283" s="37" t="s">
        <v>19</v>
      </c>
      <c r="K283" s="37" t="n">
        <v>1467330</v>
      </c>
    </row>
    <row r="284" customFormat="false" ht="12.75" hidden="false" customHeight="false" outlineLevel="0" collapsed="false">
      <c r="C284" s="37" t="s">
        <v>92</v>
      </c>
      <c r="D284" s="38" t="n">
        <v>37316</v>
      </c>
      <c r="E284" s="39" t="n">
        <v>96004757</v>
      </c>
      <c r="F284" s="40" t="n">
        <v>8024.2558</v>
      </c>
      <c r="G284" s="37" t="s">
        <v>201</v>
      </c>
      <c r="H284" s="37" t="s">
        <v>202</v>
      </c>
      <c r="I284" s="37" t="s">
        <v>212</v>
      </c>
      <c r="J284" s="37" t="s">
        <v>34</v>
      </c>
      <c r="K284" s="37" t="n">
        <v>1467331</v>
      </c>
    </row>
    <row r="285" customFormat="false" ht="12.75" hidden="false" customHeight="false" outlineLevel="0" collapsed="false">
      <c r="C285" s="37" t="s">
        <v>94</v>
      </c>
      <c r="D285" s="38" t="n">
        <v>37288</v>
      </c>
      <c r="E285" s="39" t="n">
        <v>96004757</v>
      </c>
      <c r="F285" s="40" t="n">
        <v>288762.041</v>
      </c>
      <c r="G285" s="37" t="s">
        <v>201</v>
      </c>
      <c r="H285" s="37" t="s">
        <v>202</v>
      </c>
      <c r="I285" s="37" t="s">
        <v>206</v>
      </c>
      <c r="J285" s="37" t="s">
        <v>19</v>
      </c>
      <c r="K285" s="37" t="n">
        <v>1467330</v>
      </c>
    </row>
    <row r="286" customFormat="false" ht="12.75" hidden="false" customHeight="false" outlineLevel="0" collapsed="false">
      <c r="C286" s="37" t="s">
        <v>94</v>
      </c>
      <c r="D286" s="38" t="n">
        <v>37316</v>
      </c>
      <c r="E286" s="39" t="n">
        <v>96004757</v>
      </c>
      <c r="F286" s="40" t="n">
        <v>319268.7036</v>
      </c>
      <c r="G286" s="37" t="s">
        <v>201</v>
      </c>
      <c r="H286" s="37" t="s">
        <v>202</v>
      </c>
      <c r="I286" s="37" t="s">
        <v>206</v>
      </c>
      <c r="J286" s="37" t="s">
        <v>19</v>
      </c>
      <c r="K286" s="37" t="n">
        <v>1467330</v>
      </c>
    </row>
    <row r="287" customFormat="false" ht="12.75" hidden="false" customHeight="false" outlineLevel="0" collapsed="false">
      <c r="C287" s="37" t="s">
        <v>18</v>
      </c>
      <c r="D287" s="38" t="n">
        <v>37288</v>
      </c>
      <c r="E287" s="39" t="n">
        <v>96001121</v>
      </c>
      <c r="F287" s="40" t="n">
        <v>245391.7732</v>
      </c>
      <c r="G287" s="37" t="s">
        <v>201</v>
      </c>
      <c r="H287" s="37" t="s">
        <v>202</v>
      </c>
      <c r="I287" s="37" t="s">
        <v>206</v>
      </c>
      <c r="J287" s="37" t="s">
        <v>19</v>
      </c>
      <c r="K287" s="37" t="n">
        <v>1467330</v>
      </c>
    </row>
    <row r="288" customFormat="false" ht="12.75" hidden="false" customHeight="false" outlineLevel="0" collapsed="false">
      <c r="C288" s="37" t="s">
        <v>18</v>
      </c>
      <c r="D288" s="38" t="n">
        <v>37316</v>
      </c>
      <c r="E288" s="39" t="n">
        <v>96001121</v>
      </c>
      <c r="F288" s="40" t="n">
        <v>271316.5243</v>
      </c>
      <c r="G288" s="37" t="s">
        <v>201</v>
      </c>
      <c r="H288" s="37" t="s">
        <v>202</v>
      </c>
      <c r="I288" s="37" t="s">
        <v>206</v>
      </c>
      <c r="J288" s="37" t="s">
        <v>19</v>
      </c>
      <c r="K288" s="37" t="n">
        <v>1467330</v>
      </c>
    </row>
    <row r="289" customFormat="false" ht="12.75" hidden="false" customHeight="false" outlineLevel="0" collapsed="false">
      <c r="C289" s="37" t="s">
        <v>22</v>
      </c>
      <c r="D289" s="38" t="n">
        <v>37288</v>
      </c>
      <c r="E289" s="39" t="n">
        <v>96001121</v>
      </c>
      <c r="F289" s="40" t="n">
        <v>61697.7035</v>
      </c>
      <c r="G289" s="37" t="s">
        <v>201</v>
      </c>
      <c r="H289" s="37" t="s">
        <v>202</v>
      </c>
      <c r="I289" s="37" t="s">
        <v>206</v>
      </c>
      <c r="J289" s="37" t="s">
        <v>19</v>
      </c>
      <c r="K289" s="37" t="n">
        <v>1467330</v>
      </c>
    </row>
    <row r="290" customFormat="false" ht="12.75" hidden="false" customHeight="false" outlineLevel="0" collapsed="false">
      <c r="C290" s="37" t="s">
        <v>22</v>
      </c>
      <c r="D290" s="38" t="n">
        <v>37316</v>
      </c>
      <c r="E290" s="39" t="n">
        <v>96001121</v>
      </c>
      <c r="F290" s="40" t="n">
        <v>68215.8422</v>
      </c>
      <c r="G290" s="37" t="s">
        <v>201</v>
      </c>
      <c r="H290" s="37" t="s">
        <v>202</v>
      </c>
      <c r="I290" s="37" t="s">
        <v>206</v>
      </c>
      <c r="J290" s="37" t="s">
        <v>19</v>
      </c>
      <c r="K290" s="37" t="n">
        <v>1467330</v>
      </c>
    </row>
    <row r="291" customFormat="false" ht="12.75" hidden="false" customHeight="false" outlineLevel="0" collapsed="false">
      <c r="C291" s="37" t="s">
        <v>24</v>
      </c>
      <c r="D291" s="38" t="n">
        <v>37288</v>
      </c>
      <c r="E291" s="39" t="n">
        <v>96001121</v>
      </c>
      <c r="F291" s="40" t="n">
        <v>61697.7035</v>
      </c>
      <c r="G291" s="37" t="s">
        <v>201</v>
      </c>
      <c r="H291" s="37" t="s">
        <v>202</v>
      </c>
      <c r="I291" s="37" t="s">
        <v>206</v>
      </c>
      <c r="J291" s="37" t="s">
        <v>19</v>
      </c>
      <c r="K291" s="37" t="n">
        <v>1467330</v>
      </c>
    </row>
    <row r="292" customFormat="false" ht="12.75" hidden="false" customHeight="false" outlineLevel="0" collapsed="false">
      <c r="C292" s="37" t="s">
        <v>24</v>
      </c>
      <c r="D292" s="38" t="n">
        <v>37316</v>
      </c>
      <c r="E292" s="39" t="n">
        <v>96001121</v>
      </c>
      <c r="F292" s="40" t="n">
        <v>68215.8422</v>
      </c>
      <c r="G292" s="37" t="s">
        <v>201</v>
      </c>
      <c r="H292" s="37" t="s">
        <v>202</v>
      </c>
      <c r="I292" s="37" t="s">
        <v>206</v>
      </c>
      <c r="J292" s="37" t="s">
        <v>19</v>
      </c>
      <c r="K292" s="37" t="n">
        <v>1467330</v>
      </c>
    </row>
    <row r="293" customFormat="false" ht="12.75" hidden="false" customHeight="false" outlineLevel="0" collapsed="false">
      <c r="C293" s="37" t="s">
        <v>29</v>
      </c>
      <c r="D293" s="38" t="n">
        <v>37288</v>
      </c>
      <c r="E293" s="39" t="n">
        <v>96001121</v>
      </c>
      <c r="F293" s="40" t="n">
        <v>489384.5055</v>
      </c>
      <c r="G293" s="37" t="s">
        <v>201</v>
      </c>
      <c r="H293" s="37" t="s">
        <v>202</v>
      </c>
      <c r="I293" s="37" t="s">
        <v>206</v>
      </c>
      <c r="J293" s="37" t="s">
        <v>19</v>
      </c>
      <c r="K293" s="37" t="n">
        <v>1467330</v>
      </c>
    </row>
    <row r="294" customFormat="false" ht="12.75" hidden="false" customHeight="false" outlineLevel="0" collapsed="false">
      <c r="C294" s="37" t="s">
        <v>29</v>
      </c>
      <c r="D294" s="38" t="n">
        <v>37316</v>
      </c>
      <c r="E294" s="39" t="n">
        <v>96001121</v>
      </c>
      <c r="F294" s="40" t="n">
        <v>541086.2041</v>
      </c>
      <c r="G294" s="37" t="s">
        <v>201</v>
      </c>
      <c r="H294" s="37" t="s">
        <v>202</v>
      </c>
      <c r="I294" s="37" t="s">
        <v>206</v>
      </c>
      <c r="J294" s="37" t="s">
        <v>19</v>
      </c>
      <c r="K294" s="37" t="n">
        <v>1467330</v>
      </c>
    </row>
    <row r="295" customFormat="false" ht="12.75" hidden="false" customHeight="false" outlineLevel="0" collapsed="false">
      <c r="C295" s="37" t="s">
        <v>33</v>
      </c>
      <c r="D295" s="38" t="n">
        <v>37288</v>
      </c>
      <c r="E295" s="39" t="n">
        <v>96001121</v>
      </c>
      <c r="F295" s="40" t="n">
        <v>30429.1395</v>
      </c>
      <c r="G295" s="37" t="s">
        <v>201</v>
      </c>
      <c r="H295" s="37" t="s">
        <v>202</v>
      </c>
      <c r="I295" s="37" t="s">
        <v>212</v>
      </c>
      <c r="J295" s="37" t="s">
        <v>34</v>
      </c>
      <c r="K295" s="37" t="n">
        <v>1467331</v>
      </c>
    </row>
    <row r="296" customFormat="false" ht="12.75" hidden="false" customHeight="false" outlineLevel="0" collapsed="false">
      <c r="C296" s="37" t="s">
        <v>33</v>
      </c>
      <c r="D296" s="38" t="n">
        <v>37316</v>
      </c>
      <c r="E296" s="39" t="n">
        <v>96001121</v>
      </c>
      <c r="F296" s="40" t="n">
        <v>33643.8678</v>
      </c>
      <c r="G296" s="37" t="s">
        <v>201</v>
      </c>
      <c r="H296" s="37" t="s">
        <v>202</v>
      </c>
      <c r="I296" s="37" t="s">
        <v>212</v>
      </c>
      <c r="J296" s="37" t="s">
        <v>34</v>
      </c>
      <c r="K296" s="37" t="n">
        <v>1467331</v>
      </c>
    </row>
    <row r="297" customFormat="false" ht="12.75" hidden="false" customHeight="false" outlineLevel="0" collapsed="false">
      <c r="C297" s="37" t="s">
        <v>37</v>
      </c>
      <c r="D297" s="38" t="n">
        <v>37288</v>
      </c>
      <c r="E297" s="39" t="n">
        <v>96001121</v>
      </c>
      <c r="F297" s="40" t="n">
        <v>3803.6424</v>
      </c>
      <c r="G297" s="37" t="s">
        <v>201</v>
      </c>
      <c r="H297" s="37" t="s">
        <v>202</v>
      </c>
      <c r="I297" s="37" t="s">
        <v>212</v>
      </c>
      <c r="J297" s="37" t="s">
        <v>34</v>
      </c>
      <c r="K297" s="37" t="n">
        <v>1467331</v>
      </c>
    </row>
    <row r="298" customFormat="false" ht="12.75" hidden="false" customHeight="false" outlineLevel="0" collapsed="false">
      <c r="C298" s="37" t="s">
        <v>37</v>
      </c>
      <c r="D298" s="38" t="n">
        <v>37316</v>
      </c>
      <c r="E298" s="39" t="n">
        <v>96001121</v>
      </c>
      <c r="F298" s="40" t="n">
        <v>4205.4835</v>
      </c>
      <c r="G298" s="37" t="s">
        <v>201</v>
      </c>
      <c r="H298" s="37" t="s">
        <v>202</v>
      </c>
      <c r="I298" s="37" t="s">
        <v>212</v>
      </c>
      <c r="J298" s="37" t="s">
        <v>34</v>
      </c>
      <c r="K298" s="37" t="n">
        <v>1467331</v>
      </c>
    </row>
    <row r="299" customFormat="false" ht="12.75" hidden="false" customHeight="false" outlineLevel="0" collapsed="false">
      <c r="C299" s="37" t="s">
        <v>39</v>
      </c>
      <c r="D299" s="38" t="n">
        <v>37288</v>
      </c>
      <c r="E299" s="39" t="n">
        <v>96001121</v>
      </c>
      <c r="F299" s="40" t="n">
        <v>25532.4964</v>
      </c>
      <c r="G299" s="37" t="s">
        <v>201</v>
      </c>
      <c r="H299" s="37" t="s">
        <v>202</v>
      </c>
      <c r="I299" s="37" t="s">
        <v>212</v>
      </c>
      <c r="J299" s="37" t="s">
        <v>34</v>
      </c>
      <c r="K299" s="37" t="n">
        <v>1467331</v>
      </c>
    </row>
    <row r="300" customFormat="false" ht="12.75" hidden="false" customHeight="false" outlineLevel="0" collapsed="false">
      <c r="C300" s="37" t="s">
        <v>39</v>
      </c>
      <c r="D300" s="38" t="n">
        <v>37316</v>
      </c>
      <c r="E300" s="39" t="n">
        <v>96001121</v>
      </c>
      <c r="F300" s="40" t="n">
        <v>28229.912</v>
      </c>
      <c r="G300" s="37" t="s">
        <v>201</v>
      </c>
      <c r="H300" s="37" t="s">
        <v>202</v>
      </c>
      <c r="I300" s="37" t="s">
        <v>212</v>
      </c>
      <c r="J300" s="37" t="s">
        <v>34</v>
      </c>
      <c r="K300" s="37" t="n">
        <v>1467331</v>
      </c>
    </row>
    <row r="301" customFormat="false" ht="12.75" hidden="false" customHeight="false" outlineLevel="0" collapsed="false">
      <c r="C301" s="37" t="s">
        <v>41</v>
      </c>
      <c r="D301" s="38" t="n">
        <v>37288</v>
      </c>
      <c r="E301" s="39" t="n">
        <v>96001121</v>
      </c>
      <c r="F301" s="40" t="n">
        <v>3191.562</v>
      </c>
      <c r="G301" s="37" t="s">
        <v>201</v>
      </c>
      <c r="H301" s="37" t="s">
        <v>202</v>
      </c>
      <c r="I301" s="37" t="s">
        <v>212</v>
      </c>
      <c r="J301" s="37" t="s">
        <v>34</v>
      </c>
      <c r="K301" s="37" t="n">
        <v>1467331</v>
      </c>
    </row>
    <row r="302" customFormat="false" ht="12.75" hidden="false" customHeight="false" outlineLevel="0" collapsed="false">
      <c r="C302" s="37" t="s">
        <v>41</v>
      </c>
      <c r="D302" s="38" t="n">
        <v>37316</v>
      </c>
      <c r="E302" s="39" t="n">
        <v>96001121</v>
      </c>
      <c r="F302" s="40" t="n">
        <v>3528.739</v>
      </c>
      <c r="G302" s="37" t="s">
        <v>201</v>
      </c>
      <c r="H302" s="37" t="s">
        <v>202</v>
      </c>
      <c r="I302" s="37" t="s">
        <v>212</v>
      </c>
      <c r="J302" s="37" t="s">
        <v>34</v>
      </c>
      <c r="K302" s="37" t="n">
        <v>1467331</v>
      </c>
    </row>
    <row r="303" customFormat="false" ht="12.75" hidden="false" customHeight="false" outlineLevel="0" collapsed="false">
      <c r="C303" s="37" t="s">
        <v>43</v>
      </c>
      <c r="D303" s="38" t="n">
        <v>37288</v>
      </c>
      <c r="E303" s="39" t="n">
        <v>96001121</v>
      </c>
      <c r="F303" s="40" t="n">
        <v>185233.0147</v>
      </c>
      <c r="G303" s="37" t="s">
        <v>201</v>
      </c>
      <c r="H303" s="37" t="s">
        <v>202</v>
      </c>
      <c r="I303" s="37" t="s">
        <v>206</v>
      </c>
      <c r="J303" s="37" t="s">
        <v>19</v>
      </c>
      <c r="K303" s="37" t="n">
        <v>1467330</v>
      </c>
    </row>
    <row r="304" customFormat="false" ht="12.75" hidden="false" customHeight="false" outlineLevel="0" collapsed="false">
      <c r="C304" s="37" t="s">
        <v>43</v>
      </c>
      <c r="D304" s="38" t="n">
        <v>37288</v>
      </c>
      <c r="E304" s="39" t="n">
        <v>96001121</v>
      </c>
      <c r="F304" s="40" t="n">
        <v>14515.0493</v>
      </c>
      <c r="G304" s="37" t="s">
        <v>201</v>
      </c>
      <c r="H304" s="37" t="s">
        <v>202</v>
      </c>
      <c r="I304" s="37" t="s">
        <v>212</v>
      </c>
      <c r="J304" s="37" t="s">
        <v>34</v>
      </c>
      <c r="K304" s="37" t="n">
        <v>1467331</v>
      </c>
    </row>
    <row r="305" customFormat="false" ht="12.75" hidden="false" customHeight="false" outlineLevel="0" collapsed="false">
      <c r="C305" s="37" t="s">
        <v>43</v>
      </c>
      <c r="D305" s="38" t="n">
        <v>37316</v>
      </c>
      <c r="E305" s="39" t="n">
        <v>96001121</v>
      </c>
      <c r="F305" s="40" t="n">
        <v>204802.2111</v>
      </c>
      <c r="G305" s="37" t="s">
        <v>201</v>
      </c>
      <c r="H305" s="37" t="s">
        <v>202</v>
      </c>
      <c r="I305" s="37" t="s">
        <v>206</v>
      </c>
      <c r="J305" s="37" t="s">
        <v>19</v>
      </c>
      <c r="K305" s="37" t="n">
        <v>1467330</v>
      </c>
    </row>
    <row r="306" customFormat="false" ht="12.75" hidden="false" customHeight="false" outlineLevel="0" collapsed="false">
      <c r="C306" s="37" t="s">
        <v>43</v>
      </c>
      <c r="D306" s="38" t="n">
        <v>37316</v>
      </c>
      <c r="E306" s="39" t="n">
        <v>96001121</v>
      </c>
      <c r="F306" s="40" t="n">
        <v>16048.5116</v>
      </c>
      <c r="G306" s="37" t="s">
        <v>201</v>
      </c>
      <c r="H306" s="37" t="s">
        <v>202</v>
      </c>
      <c r="I306" s="37" t="s">
        <v>212</v>
      </c>
      <c r="J306" s="37" t="s">
        <v>34</v>
      </c>
      <c r="K306" s="37" t="n">
        <v>1467331</v>
      </c>
    </row>
    <row r="307" customFormat="false" ht="12.75" hidden="false" customHeight="false" outlineLevel="0" collapsed="false">
      <c r="C307" s="37" t="s">
        <v>45</v>
      </c>
      <c r="D307" s="38" t="n">
        <v>37288</v>
      </c>
      <c r="E307" s="39" t="n">
        <v>96001121</v>
      </c>
      <c r="F307" s="40" t="n">
        <v>46308.2537</v>
      </c>
      <c r="G307" s="37" t="s">
        <v>201</v>
      </c>
      <c r="H307" s="37" t="s">
        <v>202</v>
      </c>
      <c r="I307" s="37" t="s">
        <v>206</v>
      </c>
      <c r="J307" s="37" t="s">
        <v>19</v>
      </c>
      <c r="K307" s="37" t="n">
        <v>1467330</v>
      </c>
    </row>
    <row r="308" customFormat="false" ht="12.75" hidden="false" customHeight="false" outlineLevel="0" collapsed="false">
      <c r="C308" s="37" t="s">
        <v>45</v>
      </c>
      <c r="D308" s="38" t="n">
        <v>37316</v>
      </c>
      <c r="E308" s="39" t="n">
        <v>96001121</v>
      </c>
      <c r="F308" s="40" t="n">
        <v>51200.5528</v>
      </c>
      <c r="G308" s="37" t="s">
        <v>201</v>
      </c>
      <c r="H308" s="37" t="s">
        <v>202</v>
      </c>
      <c r="I308" s="37" t="s">
        <v>206</v>
      </c>
      <c r="J308" s="37" t="s">
        <v>19</v>
      </c>
      <c r="K308" s="37" t="n">
        <v>1467330</v>
      </c>
    </row>
    <row r="309" customFormat="false" ht="12.75" hidden="false" customHeight="false" outlineLevel="0" collapsed="false">
      <c r="C309" s="37" t="s">
        <v>47</v>
      </c>
      <c r="D309" s="38" t="n">
        <v>37288</v>
      </c>
      <c r="E309" s="39" t="n">
        <v>96001121</v>
      </c>
      <c r="F309" s="40" t="n">
        <v>30429.1395</v>
      </c>
      <c r="G309" s="37" t="s">
        <v>201</v>
      </c>
      <c r="H309" s="37" t="s">
        <v>202</v>
      </c>
      <c r="I309" s="37" t="s">
        <v>212</v>
      </c>
      <c r="J309" s="37" t="s">
        <v>34</v>
      </c>
      <c r="K309" s="37" t="n">
        <v>1467331</v>
      </c>
    </row>
    <row r="310" customFormat="false" ht="12.75" hidden="false" customHeight="false" outlineLevel="0" collapsed="false">
      <c r="C310" s="37" t="s">
        <v>47</v>
      </c>
      <c r="D310" s="38" t="n">
        <v>37316</v>
      </c>
      <c r="E310" s="39" t="n">
        <v>96001121</v>
      </c>
      <c r="F310" s="40" t="n">
        <v>33643.8678</v>
      </c>
      <c r="G310" s="37" t="s">
        <v>201</v>
      </c>
      <c r="H310" s="37" t="s">
        <v>202</v>
      </c>
      <c r="I310" s="37" t="s">
        <v>212</v>
      </c>
      <c r="J310" s="37" t="s">
        <v>34</v>
      </c>
      <c r="K310" s="37" t="n">
        <v>1467331</v>
      </c>
    </row>
    <row r="311" customFormat="false" ht="12.75" hidden="false" customHeight="false" outlineLevel="0" collapsed="false">
      <c r="C311" s="37" t="s">
        <v>49</v>
      </c>
      <c r="D311" s="38" t="n">
        <v>37288</v>
      </c>
      <c r="E311" s="39" t="n">
        <v>96001121</v>
      </c>
      <c r="F311" s="40" t="n">
        <v>7607.2849</v>
      </c>
      <c r="G311" s="37" t="s">
        <v>201</v>
      </c>
      <c r="H311" s="37" t="s">
        <v>202</v>
      </c>
      <c r="I311" s="37" t="s">
        <v>212</v>
      </c>
      <c r="J311" s="37" t="s">
        <v>34</v>
      </c>
      <c r="K311" s="37" t="n">
        <v>1467331</v>
      </c>
    </row>
    <row r="312" customFormat="false" ht="12.75" hidden="false" customHeight="false" outlineLevel="0" collapsed="false">
      <c r="C312" s="37" t="s">
        <v>49</v>
      </c>
      <c r="D312" s="38" t="n">
        <v>37316</v>
      </c>
      <c r="E312" s="39" t="n">
        <v>96001121</v>
      </c>
      <c r="F312" s="40" t="n">
        <v>8410.9669</v>
      </c>
      <c r="G312" s="37" t="s">
        <v>201</v>
      </c>
      <c r="H312" s="37" t="s">
        <v>202</v>
      </c>
      <c r="I312" s="37" t="s">
        <v>212</v>
      </c>
      <c r="J312" s="37" t="s">
        <v>34</v>
      </c>
      <c r="K312" s="37" t="n">
        <v>1467331</v>
      </c>
    </row>
    <row r="313" customFormat="false" ht="12.75" hidden="false" customHeight="false" outlineLevel="0" collapsed="false">
      <c r="C313" s="37" t="s">
        <v>169</v>
      </c>
      <c r="D313" s="38" t="n">
        <v>37288</v>
      </c>
      <c r="E313" s="39"/>
      <c r="F313" s="40" t="n">
        <v>-0.0868</v>
      </c>
      <c r="G313" s="37" t="s">
        <v>209</v>
      </c>
      <c r="H313" s="37" t="s">
        <v>210</v>
      </c>
      <c r="I313" s="37" t="s">
        <v>211</v>
      </c>
      <c r="J313" s="37" t="s">
        <v>158</v>
      </c>
      <c r="K313" s="37" t="n">
        <v>1467209</v>
      </c>
    </row>
    <row r="314" customFormat="false" ht="12.75" hidden="false" customHeight="false" outlineLevel="0" collapsed="false">
      <c r="C314" s="37" t="s">
        <v>169</v>
      </c>
      <c r="D314" s="38" t="n">
        <v>37316</v>
      </c>
      <c r="E314" s="39"/>
      <c r="F314" s="40" t="n">
        <v>-0.0959</v>
      </c>
      <c r="G314" s="37" t="s">
        <v>209</v>
      </c>
      <c r="H314" s="37" t="s">
        <v>210</v>
      </c>
      <c r="I314" s="37" t="s">
        <v>211</v>
      </c>
      <c r="J314" s="37" t="s">
        <v>158</v>
      </c>
      <c r="K314" s="37" t="n">
        <v>1467209</v>
      </c>
    </row>
    <row r="315" customFormat="false" ht="12.75" hidden="false" customHeight="false" outlineLevel="0" collapsed="false">
      <c r="C315" s="37" t="s">
        <v>171</v>
      </c>
      <c r="D315" s="38" t="n">
        <v>37288</v>
      </c>
      <c r="E315" s="39"/>
      <c r="F315" s="40" t="n">
        <v>16788.5747</v>
      </c>
      <c r="G315" s="37" t="s">
        <v>209</v>
      </c>
      <c r="H315" s="37" t="s">
        <v>210</v>
      </c>
      <c r="I315" s="37" t="s">
        <v>211</v>
      </c>
      <c r="J315" s="37" t="s">
        <v>158</v>
      </c>
      <c r="K315" s="37" t="n">
        <v>1467209</v>
      </c>
    </row>
    <row r="316" customFormat="false" ht="12.75" hidden="false" customHeight="false" outlineLevel="0" collapsed="false">
      <c r="C316" s="37" t="s">
        <v>171</v>
      </c>
      <c r="D316" s="38" t="n">
        <v>37316</v>
      </c>
      <c r="E316" s="39"/>
      <c r="F316" s="40" t="n">
        <v>18562.2267</v>
      </c>
      <c r="G316" s="37" t="s">
        <v>209</v>
      </c>
      <c r="H316" s="37" t="s">
        <v>210</v>
      </c>
      <c r="I316" s="37" t="s">
        <v>211</v>
      </c>
      <c r="J316" s="37" t="s">
        <v>158</v>
      </c>
      <c r="K316" s="37" t="n">
        <v>1467209</v>
      </c>
    </row>
    <row r="317" customFormat="false" ht="12.75" hidden="false" customHeight="false" outlineLevel="0" collapsed="false">
      <c r="C317" s="37" t="s">
        <v>173</v>
      </c>
      <c r="D317" s="38" t="n">
        <v>37288</v>
      </c>
      <c r="E317" s="39"/>
      <c r="F317" s="40" t="n">
        <v>-277.3713</v>
      </c>
      <c r="G317" s="37" t="s">
        <v>213</v>
      </c>
      <c r="H317" s="37" t="s">
        <v>214</v>
      </c>
      <c r="I317" s="37" t="s">
        <v>211</v>
      </c>
      <c r="J317" s="37" t="s">
        <v>166</v>
      </c>
      <c r="K317" s="37" t="n">
        <v>1467203</v>
      </c>
    </row>
    <row r="318" customFormat="false" ht="12.75" hidden="false" customHeight="false" outlineLevel="0" collapsed="false">
      <c r="C318" s="37" t="s">
        <v>175</v>
      </c>
      <c r="D318" s="38" t="n">
        <v>37288</v>
      </c>
      <c r="E318" s="39"/>
      <c r="F318" s="40" t="n">
        <v>-60.4786</v>
      </c>
      <c r="G318" s="37" t="s">
        <v>213</v>
      </c>
      <c r="H318" s="37" t="s">
        <v>214</v>
      </c>
      <c r="I318" s="37" t="s">
        <v>211</v>
      </c>
      <c r="J318" s="37" t="s">
        <v>166</v>
      </c>
      <c r="K318" s="37" t="n">
        <v>1467203</v>
      </c>
    </row>
    <row r="319" customFormat="false" ht="12.75" hidden="false" customHeight="false" outlineLevel="0" collapsed="false">
      <c r="C319" s="37" t="s">
        <v>177</v>
      </c>
      <c r="D319" s="38" t="n">
        <v>37288</v>
      </c>
      <c r="E319" s="39"/>
      <c r="F319" s="40" t="n">
        <v>-240.2965</v>
      </c>
      <c r="G319" s="37" t="s">
        <v>213</v>
      </c>
      <c r="H319" s="37" t="s">
        <v>214</v>
      </c>
      <c r="I319" s="37" t="s">
        <v>211</v>
      </c>
      <c r="J319" s="37" t="s">
        <v>166</v>
      </c>
      <c r="K319" s="37" t="n">
        <v>1467203</v>
      </c>
    </row>
    <row r="320" customFormat="false" ht="12.75" hidden="false" customHeight="false" outlineLevel="0" collapsed="false">
      <c r="C320" s="37" t="s">
        <v>179</v>
      </c>
      <c r="D320" s="38" t="n">
        <v>37288</v>
      </c>
      <c r="E320" s="39"/>
      <c r="F320" s="40" t="n">
        <v>-117.5598</v>
      </c>
      <c r="G320" s="37" t="s">
        <v>213</v>
      </c>
      <c r="H320" s="37" t="s">
        <v>214</v>
      </c>
      <c r="I320" s="37" t="s">
        <v>211</v>
      </c>
      <c r="J320" s="37" t="s">
        <v>166</v>
      </c>
      <c r="K320" s="37" t="n">
        <v>1467203</v>
      </c>
    </row>
    <row r="321" customFormat="false" ht="12.75" hidden="false" customHeight="false" outlineLevel="0" collapsed="false">
      <c r="C321" s="37" t="s">
        <v>181</v>
      </c>
      <c r="D321" s="38" t="n">
        <v>37288</v>
      </c>
      <c r="E321" s="39"/>
      <c r="F321" s="40" t="n">
        <v>-31.5385</v>
      </c>
      <c r="G321" s="37" t="s">
        <v>213</v>
      </c>
      <c r="H321" s="37" t="s">
        <v>214</v>
      </c>
      <c r="I321" s="37" t="s">
        <v>211</v>
      </c>
      <c r="J321" s="37" t="s">
        <v>166</v>
      </c>
      <c r="K321" s="37" t="n">
        <v>1467203</v>
      </c>
    </row>
    <row r="322" customFormat="false" ht="12.75" hidden="false" customHeight="false" outlineLevel="0" collapsed="false">
      <c r="C322" s="37" t="s">
        <v>96</v>
      </c>
      <c r="D322" s="38" t="n">
        <v>37288</v>
      </c>
      <c r="E322" s="39" t="n">
        <v>96004757</v>
      </c>
      <c r="F322" s="40" t="n">
        <v>55751.7797</v>
      </c>
      <c r="G322" s="37" t="s">
        <v>201</v>
      </c>
      <c r="H322" s="37" t="s">
        <v>202</v>
      </c>
      <c r="I322" s="37" t="s">
        <v>206</v>
      </c>
      <c r="J322" s="37" t="s">
        <v>19</v>
      </c>
      <c r="K322" s="37" t="n">
        <v>1467330</v>
      </c>
    </row>
    <row r="323" customFormat="false" ht="12.75" hidden="false" customHeight="false" outlineLevel="0" collapsed="false">
      <c r="C323" s="37" t="s">
        <v>96</v>
      </c>
      <c r="D323" s="38" t="n">
        <v>37316</v>
      </c>
      <c r="E323" s="39" t="n">
        <v>96004757</v>
      </c>
      <c r="F323" s="40" t="n">
        <v>61641.7531</v>
      </c>
      <c r="G323" s="37" t="s">
        <v>201</v>
      </c>
      <c r="H323" s="37" t="s">
        <v>202</v>
      </c>
      <c r="I323" s="37" t="s">
        <v>206</v>
      </c>
      <c r="J323" s="37" t="s">
        <v>19</v>
      </c>
      <c r="K323" s="37" t="n">
        <v>1467330</v>
      </c>
    </row>
    <row r="324" customFormat="false" ht="12.75" hidden="false" customHeight="false" outlineLevel="0" collapsed="false">
      <c r="C324" s="37" t="s">
        <v>96</v>
      </c>
      <c r="D324" s="38" t="n">
        <v>37347</v>
      </c>
      <c r="E324" s="39" t="n">
        <v>96004757</v>
      </c>
      <c r="F324" s="40" t="n">
        <v>202676.4708</v>
      </c>
      <c r="G324" s="37" t="s">
        <v>201</v>
      </c>
      <c r="H324" s="37" t="s">
        <v>202</v>
      </c>
      <c r="I324" s="37" t="s">
        <v>206</v>
      </c>
      <c r="J324" s="37" t="s">
        <v>19</v>
      </c>
      <c r="K324" s="37" t="n">
        <v>1467330</v>
      </c>
    </row>
    <row r="325" customFormat="false" ht="12.75" hidden="false" customHeight="false" outlineLevel="0" collapsed="false">
      <c r="C325" s="37" t="s">
        <v>98</v>
      </c>
      <c r="D325" s="38" t="n">
        <v>37288</v>
      </c>
      <c r="E325" s="39" t="n">
        <v>96004757</v>
      </c>
      <c r="F325" s="40" t="n">
        <v>52254.1775</v>
      </c>
      <c r="G325" s="37" t="s">
        <v>201</v>
      </c>
      <c r="H325" s="37" t="s">
        <v>202</v>
      </c>
      <c r="I325" s="37" t="s">
        <v>206</v>
      </c>
      <c r="J325" s="37" t="s">
        <v>19</v>
      </c>
      <c r="K325" s="37" t="n">
        <v>1467330</v>
      </c>
    </row>
    <row r="326" customFormat="false" ht="12.75" hidden="false" customHeight="false" outlineLevel="0" collapsed="false">
      <c r="C326" s="37" t="s">
        <v>98</v>
      </c>
      <c r="D326" s="38" t="n">
        <v>37316</v>
      </c>
      <c r="E326" s="39" t="n">
        <v>96004757</v>
      </c>
      <c r="F326" s="40" t="n">
        <v>57774.6419</v>
      </c>
      <c r="G326" s="37" t="s">
        <v>201</v>
      </c>
      <c r="H326" s="37" t="s">
        <v>202</v>
      </c>
      <c r="I326" s="37" t="s">
        <v>206</v>
      </c>
      <c r="J326" s="37" t="s">
        <v>19</v>
      </c>
      <c r="K326" s="37" t="n">
        <v>1467330</v>
      </c>
    </row>
    <row r="327" customFormat="false" ht="12.75" hidden="false" customHeight="false" outlineLevel="0" collapsed="false">
      <c r="C327" s="37" t="s">
        <v>98</v>
      </c>
      <c r="D327" s="38" t="n">
        <v>37347</v>
      </c>
      <c r="E327" s="39" t="n">
        <v>96004757</v>
      </c>
      <c r="F327" s="40" t="n">
        <v>182498.5035</v>
      </c>
      <c r="G327" s="37" t="s">
        <v>201</v>
      </c>
      <c r="H327" s="37" t="s">
        <v>202</v>
      </c>
      <c r="I327" s="37" t="s">
        <v>206</v>
      </c>
      <c r="J327" s="37" t="s">
        <v>19</v>
      </c>
      <c r="K327" s="37" t="n">
        <v>1467330</v>
      </c>
    </row>
    <row r="328" customFormat="false" ht="12.75" hidden="false" customHeight="false" outlineLevel="0" collapsed="false">
      <c r="C328" s="37" t="s">
        <v>100</v>
      </c>
      <c r="D328" s="38" t="n">
        <v>37288</v>
      </c>
      <c r="E328" s="39" t="n">
        <v>96004757</v>
      </c>
      <c r="F328" s="40" t="n">
        <v>207617.669</v>
      </c>
      <c r="G328" s="37" t="s">
        <v>201</v>
      </c>
      <c r="H328" s="37" t="s">
        <v>202</v>
      </c>
      <c r="I328" s="37" t="s">
        <v>206</v>
      </c>
      <c r="J328" s="37" t="s">
        <v>19</v>
      </c>
      <c r="K328" s="37" t="n">
        <v>1467330</v>
      </c>
    </row>
    <row r="329" customFormat="false" ht="12.75" hidden="false" customHeight="false" outlineLevel="0" collapsed="false">
      <c r="C329" s="37" t="s">
        <v>100</v>
      </c>
      <c r="D329" s="38" t="n">
        <v>37316</v>
      </c>
      <c r="E329" s="39" t="n">
        <v>96004757</v>
      </c>
      <c r="F329" s="40" t="n">
        <v>229551.723</v>
      </c>
      <c r="G329" s="37" t="s">
        <v>201</v>
      </c>
      <c r="H329" s="37" t="s">
        <v>202</v>
      </c>
      <c r="I329" s="37" t="s">
        <v>206</v>
      </c>
      <c r="J329" s="37" t="s">
        <v>19</v>
      </c>
      <c r="K329" s="37" t="n">
        <v>1467330</v>
      </c>
    </row>
    <row r="330" customFormat="false" ht="12.75" hidden="false" customHeight="false" outlineLevel="0" collapsed="false">
      <c r="C330" s="37" t="s">
        <v>100</v>
      </c>
      <c r="D330" s="38" t="n">
        <v>37347</v>
      </c>
      <c r="E330" s="39" t="n">
        <v>96004757</v>
      </c>
      <c r="F330" s="40" t="n">
        <v>364997.0071</v>
      </c>
      <c r="G330" s="37" t="s">
        <v>201</v>
      </c>
      <c r="H330" s="37" t="s">
        <v>202</v>
      </c>
      <c r="I330" s="37" t="s">
        <v>206</v>
      </c>
      <c r="J330" s="37" t="s">
        <v>19</v>
      </c>
      <c r="K330" s="37" t="n">
        <v>1467330</v>
      </c>
    </row>
    <row r="331" customFormat="false" ht="12.75" hidden="false" customHeight="false" outlineLevel="0" collapsed="false">
      <c r="C331" s="37" t="s">
        <v>102</v>
      </c>
      <c r="D331" s="38" t="n">
        <v>37288</v>
      </c>
      <c r="E331" s="39" t="n">
        <v>96004757</v>
      </c>
      <c r="F331" s="40" t="n">
        <v>14515.0493</v>
      </c>
      <c r="G331" s="37" t="s">
        <v>201</v>
      </c>
      <c r="H331" s="37" t="s">
        <v>202</v>
      </c>
      <c r="I331" s="37" t="s">
        <v>212</v>
      </c>
      <c r="J331" s="37" t="s">
        <v>34</v>
      </c>
      <c r="K331" s="37" t="n">
        <v>1467331</v>
      </c>
    </row>
    <row r="332" customFormat="false" ht="12.75" hidden="false" customHeight="false" outlineLevel="0" collapsed="false">
      <c r="C332" s="37" t="s">
        <v>102</v>
      </c>
      <c r="D332" s="38" t="n">
        <v>37316</v>
      </c>
      <c r="E332" s="39" t="n">
        <v>96004757</v>
      </c>
      <c r="F332" s="40" t="n">
        <v>16048.5116</v>
      </c>
      <c r="G332" s="37" t="s">
        <v>201</v>
      </c>
      <c r="H332" s="37" t="s">
        <v>202</v>
      </c>
      <c r="I332" s="37" t="s">
        <v>212</v>
      </c>
      <c r="J332" s="37" t="s">
        <v>34</v>
      </c>
      <c r="K332" s="37" t="n">
        <v>1467331</v>
      </c>
    </row>
    <row r="333" customFormat="false" ht="12.75" hidden="false" customHeight="false" outlineLevel="0" collapsed="false">
      <c r="C333" s="37" t="s">
        <v>104</v>
      </c>
      <c r="D333" s="38" t="n">
        <v>37288</v>
      </c>
      <c r="E333" s="39" t="n">
        <v>96004757</v>
      </c>
      <c r="F333" s="40" t="n">
        <v>221608.078</v>
      </c>
      <c r="G333" s="37" t="s">
        <v>201</v>
      </c>
      <c r="H333" s="37" t="s">
        <v>202</v>
      </c>
      <c r="I333" s="37" t="s">
        <v>206</v>
      </c>
      <c r="J333" s="37" t="s">
        <v>19</v>
      </c>
      <c r="K333" s="37" t="n">
        <v>1467330</v>
      </c>
    </row>
    <row r="334" customFormat="false" ht="12.75" hidden="false" customHeight="false" outlineLevel="0" collapsed="false">
      <c r="C334" s="37" t="s">
        <v>104</v>
      </c>
      <c r="D334" s="38" t="n">
        <v>37316</v>
      </c>
      <c r="E334" s="39" t="n">
        <v>96004757</v>
      </c>
      <c r="F334" s="40" t="n">
        <v>245020.1679</v>
      </c>
      <c r="G334" s="37" t="s">
        <v>201</v>
      </c>
      <c r="H334" s="37" t="s">
        <v>202</v>
      </c>
      <c r="I334" s="37" t="s">
        <v>206</v>
      </c>
      <c r="J334" s="37" t="s">
        <v>19</v>
      </c>
      <c r="K334" s="37" t="n">
        <v>1467330</v>
      </c>
    </row>
    <row r="335" customFormat="false" ht="12.75" hidden="false" customHeight="false" outlineLevel="0" collapsed="false">
      <c r="C335" s="37" t="s">
        <v>104</v>
      </c>
      <c r="D335" s="38" t="n">
        <v>37347</v>
      </c>
      <c r="E335" s="39" t="n">
        <v>96004757</v>
      </c>
      <c r="F335" s="40" t="n">
        <v>405352.9415</v>
      </c>
      <c r="G335" s="37" t="s">
        <v>201</v>
      </c>
      <c r="H335" s="37" t="s">
        <v>202</v>
      </c>
      <c r="I335" s="37" t="s">
        <v>206</v>
      </c>
      <c r="J335" s="37" t="s">
        <v>19</v>
      </c>
      <c r="K335" s="37" t="n">
        <v>1467330</v>
      </c>
    </row>
    <row r="336" customFormat="false" ht="12.75" hidden="false" customHeight="false" outlineLevel="0" collapsed="false">
      <c r="C336" s="37" t="s">
        <v>106</v>
      </c>
      <c r="D336" s="38" t="n">
        <v>37288</v>
      </c>
      <c r="E336" s="39" t="n">
        <v>96004757</v>
      </c>
      <c r="F336" s="40" t="n">
        <v>196425.3418</v>
      </c>
      <c r="G336" s="37" t="s">
        <v>201</v>
      </c>
      <c r="H336" s="37" t="s">
        <v>202</v>
      </c>
      <c r="I336" s="37" t="s">
        <v>206</v>
      </c>
      <c r="J336" s="37" t="s">
        <v>19</v>
      </c>
      <c r="K336" s="37" t="n">
        <v>1467330</v>
      </c>
    </row>
    <row r="337" customFormat="false" ht="12.75" hidden="false" customHeight="false" outlineLevel="0" collapsed="false">
      <c r="C337" s="37" t="s">
        <v>106</v>
      </c>
      <c r="D337" s="38" t="n">
        <v>37316</v>
      </c>
      <c r="E337" s="39" t="n">
        <v>96004757</v>
      </c>
      <c r="F337" s="40" t="n">
        <v>217176.967</v>
      </c>
      <c r="G337" s="37" t="s">
        <v>201</v>
      </c>
      <c r="H337" s="37" t="s">
        <v>202</v>
      </c>
      <c r="I337" s="37" t="s">
        <v>206</v>
      </c>
      <c r="J337" s="37" t="s">
        <v>19</v>
      </c>
      <c r="K337" s="37" t="n">
        <v>1467330</v>
      </c>
    </row>
    <row r="338" customFormat="false" ht="12.75" hidden="false" customHeight="false" outlineLevel="0" collapsed="false">
      <c r="C338" s="37" t="s">
        <v>108</v>
      </c>
      <c r="D338" s="38" t="n">
        <v>37347</v>
      </c>
      <c r="E338" s="39" t="n">
        <v>96004757</v>
      </c>
      <c r="F338" s="40" t="n">
        <v>388911.6349</v>
      </c>
      <c r="G338" s="37" t="s">
        <v>201</v>
      </c>
      <c r="H338" s="37" t="s">
        <v>202</v>
      </c>
      <c r="I338" s="37" t="s">
        <v>206</v>
      </c>
      <c r="J338" s="37" t="s">
        <v>19</v>
      </c>
      <c r="K338" s="37" t="n">
        <v>1467330</v>
      </c>
    </row>
    <row r="339" customFormat="false" ht="12.75" hidden="false" customHeight="false" outlineLevel="0" collapsed="false">
      <c r="C339" s="37" t="s">
        <v>108</v>
      </c>
      <c r="D339" s="38" t="n">
        <v>37377</v>
      </c>
      <c r="E339" s="39" t="n">
        <v>96004757</v>
      </c>
      <c r="F339" s="40" t="n">
        <v>378755.8219</v>
      </c>
      <c r="G339" s="37" t="s">
        <v>201</v>
      </c>
      <c r="H339" s="37" t="s">
        <v>202</v>
      </c>
      <c r="I339" s="37" t="s">
        <v>206</v>
      </c>
      <c r="J339" s="37" t="s">
        <v>19</v>
      </c>
      <c r="K339" s="37" t="n">
        <v>1467330</v>
      </c>
    </row>
    <row r="340" customFormat="false" ht="12.75" hidden="false" customHeight="false" outlineLevel="0" collapsed="false">
      <c r="C340" s="37" t="s">
        <v>108</v>
      </c>
      <c r="D340" s="38" t="n">
        <v>37408</v>
      </c>
      <c r="E340" s="39" t="n">
        <v>96004757</v>
      </c>
      <c r="F340" s="40" t="n">
        <v>348062.3782</v>
      </c>
      <c r="G340" s="37" t="s">
        <v>201</v>
      </c>
      <c r="H340" s="37" t="s">
        <v>202</v>
      </c>
      <c r="I340" s="37" t="s">
        <v>206</v>
      </c>
      <c r="J340" s="37" t="s">
        <v>19</v>
      </c>
      <c r="K340" s="37" t="n">
        <v>1467330</v>
      </c>
    </row>
    <row r="341" customFormat="false" ht="12.75" hidden="false" customHeight="false" outlineLevel="0" collapsed="false">
      <c r="C341" s="37" t="s">
        <v>108</v>
      </c>
      <c r="D341" s="38" t="n">
        <v>37438</v>
      </c>
      <c r="E341" s="39" t="n">
        <v>96004757</v>
      </c>
      <c r="F341" s="40" t="n">
        <v>338166.6141</v>
      </c>
      <c r="G341" s="37" t="s">
        <v>201</v>
      </c>
      <c r="H341" s="37" t="s">
        <v>202</v>
      </c>
      <c r="I341" s="37" t="s">
        <v>206</v>
      </c>
      <c r="J341" s="37" t="s">
        <v>19</v>
      </c>
      <c r="K341" s="37" t="n">
        <v>1467330</v>
      </c>
    </row>
    <row r="342" customFormat="false" ht="12.75" hidden="false" customHeight="false" outlineLevel="0" collapsed="false">
      <c r="C342" s="37" t="s">
        <v>108</v>
      </c>
      <c r="D342" s="38" t="n">
        <v>37469</v>
      </c>
      <c r="E342" s="39" t="n">
        <v>96004757</v>
      </c>
      <c r="F342" s="40" t="n">
        <v>323435.2317</v>
      </c>
      <c r="G342" s="37" t="s">
        <v>201</v>
      </c>
      <c r="H342" s="37" t="s">
        <v>202</v>
      </c>
      <c r="I342" s="37" t="s">
        <v>206</v>
      </c>
      <c r="J342" s="37" t="s">
        <v>19</v>
      </c>
      <c r="K342" s="37" t="n">
        <v>1467330</v>
      </c>
    </row>
    <row r="343" customFormat="false" ht="12.75" hidden="false" customHeight="false" outlineLevel="0" collapsed="false">
      <c r="C343" s="37" t="s">
        <v>108</v>
      </c>
      <c r="D343" s="38" t="n">
        <v>37500</v>
      </c>
      <c r="E343" s="39" t="n">
        <v>96004757</v>
      </c>
      <c r="F343" s="40" t="n">
        <v>311518.5196</v>
      </c>
      <c r="G343" s="37" t="s">
        <v>201</v>
      </c>
      <c r="H343" s="37" t="s">
        <v>202</v>
      </c>
      <c r="I343" s="37" t="s">
        <v>206</v>
      </c>
      <c r="J343" s="37" t="s">
        <v>19</v>
      </c>
      <c r="K343" s="37" t="n">
        <v>1467330</v>
      </c>
    </row>
    <row r="344" customFormat="false" ht="12.75" hidden="false" customHeight="false" outlineLevel="0" collapsed="false">
      <c r="C344" s="37" t="s">
        <v>108</v>
      </c>
      <c r="D344" s="38" t="n">
        <v>37530</v>
      </c>
      <c r="E344" s="39" t="n">
        <v>96004757</v>
      </c>
      <c r="F344" s="40" t="n">
        <v>314239.4875</v>
      </c>
      <c r="G344" s="37" t="s">
        <v>201</v>
      </c>
      <c r="H344" s="37" t="s">
        <v>202</v>
      </c>
      <c r="I344" s="37" t="s">
        <v>206</v>
      </c>
      <c r="J344" s="37" t="s">
        <v>19</v>
      </c>
      <c r="K344" s="37" t="n">
        <v>1467330</v>
      </c>
    </row>
    <row r="345" customFormat="false" ht="12.75" hidden="false" customHeight="false" outlineLevel="0" collapsed="false">
      <c r="C345" s="37" t="s">
        <v>110</v>
      </c>
      <c r="D345" s="38" t="n">
        <v>37347</v>
      </c>
      <c r="E345" s="39" t="n">
        <v>96004757</v>
      </c>
      <c r="F345" s="40" t="n">
        <v>194455.8174</v>
      </c>
      <c r="G345" s="37" t="s">
        <v>201</v>
      </c>
      <c r="H345" s="37" t="s">
        <v>202</v>
      </c>
      <c r="I345" s="37" t="s">
        <v>206</v>
      </c>
      <c r="J345" s="37" t="s">
        <v>19</v>
      </c>
      <c r="K345" s="37" t="n">
        <v>1467330</v>
      </c>
    </row>
    <row r="346" customFormat="false" ht="12.75" hidden="false" customHeight="false" outlineLevel="0" collapsed="false">
      <c r="C346" s="37" t="s">
        <v>110</v>
      </c>
      <c r="D346" s="38" t="n">
        <v>37377</v>
      </c>
      <c r="E346" s="39" t="n">
        <v>96004757</v>
      </c>
      <c r="F346" s="40" t="n">
        <v>189377.9109</v>
      </c>
      <c r="G346" s="37" t="s">
        <v>201</v>
      </c>
      <c r="H346" s="37" t="s">
        <v>202</v>
      </c>
      <c r="I346" s="37" t="s">
        <v>206</v>
      </c>
      <c r="J346" s="37" t="s">
        <v>19</v>
      </c>
      <c r="K346" s="37" t="n">
        <v>1467330</v>
      </c>
    </row>
    <row r="347" customFormat="false" ht="12.75" hidden="false" customHeight="false" outlineLevel="0" collapsed="false">
      <c r="C347" s="37" t="s">
        <v>110</v>
      </c>
      <c r="D347" s="38" t="n">
        <v>37408</v>
      </c>
      <c r="E347" s="39" t="n">
        <v>96004757</v>
      </c>
      <c r="F347" s="40" t="n">
        <v>174031.1891</v>
      </c>
      <c r="G347" s="37" t="s">
        <v>201</v>
      </c>
      <c r="H347" s="37" t="s">
        <v>202</v>
      </c>
      <c r="I347" s="37" t="s">
        <v>206</v>
      </c>
      <c r="J347" s="37" t="s">
        <v>19</v>
      </c>
      <c r="K347" s="37" t="n">
        <v>1467330</v>
      </c>
    </row>
    <row r="348" customFormat="false" ht="12.75" hidden="false" customHeight="false" outlineLevel="0" collapsed="false">
      <c r="C348" s="37" t="s">
        <v>110</v>
      </c>
      <c r="D348" s="38" t="n">
        <v>37438</v>
      </c>
      <c r="E348" s="39" t="n">
        <v>96004757</v>
      </c>
      <c r="F348" s="40" t="n">
        <v>169083.307</v>
      </c>
      <c r="G348" s="37" t="s">
        <v>201</v>
      </c>
      <c r="H348" s="37" t="s">
        <v>202</v>
      </c>
      <c r="I348" s="37" t="s">
        <v>206</v>
      </c>
      <c r="J348" s="37" t="s">
        <v>19</v>
      </c>
      <c r="K348" s="37" t="n">
        <v>1467330</v>
      </c>
    </row>
    <row r="349" customFormat="false" ht="12.75" hidden="false" customHeight="false" outlineLevel="0" collapsed="false">
      <c r="C349" s="37" t="s">
        <v>110</v>
      </c>
      <c r="D349" s="38" t="n">
        <v>37469</v>
      </c>
      <c r="E349" s="39" t="n">
        <v>96004757</v>
      </c>
      <c r="F349" s="40" t="n">
        <v>161717.6158</v>
      </c>
      <c r="G349" s="37" t="s">
        <v>201</v>
      </c>
      <c r="H349" s="37" t="s">
        <v>202</v>
      </c>
      <c r="I349" s="37" t="s">
        <v>206</v>
      </c>
      <c r="J349" s="37" t="s">
        <v>19</v>
      </c>
      <c r="K349" s="37" t="n">
        <v>1467330</v>
      </c>
    </row>
    <row r="350" customFormat="false" ht="12.75" hidden="false" customHeight="false" outlineLevel="0" collapsed="false">
      <c r="C350" s="37" t="s">
        <v>110</v>
      </c>
      <c r="D350" s="38" t="n">
        <v>37500</v>
      </c>
      <c r="E350" s="39" t="n">
        <v>96004757</v>
      </c>
      <c r="F350" s="40" t="n">
        <v>155759.2598</v>
      </c>
      <c r="G350" s="37" t="s">
        <v>201</v>
      </c>
      <c r="H350" s="37" t="s">
        <v>202</v>
      </c>
      <c r="I350" s="37" t="s">
        <v>206</v>
      </c>
      <c r="J350" s="37" t="s">
        <v>19</v>
      </c>
      <c r="K350" s="37" t="n">
        <v>1467330</v>
      </c>
    </row>
    <row r="351" customFormat="false" ht="12.75" hidden="false" customHeight="false" outlineLevel="0" collapsed="false">
      <c r="C351" s="37" t="s">
        <v>110</v>
      </c>
      <c r="D351" s="38" t="n">
        <v>37530</v>
      </c>
      <c r="E351" s="39" t="n">
        <v>96004757</v>
      </c>
      <c r="F351" s="40" t="n">
        <v>157119.7438</v>
      </c>
      <c r="G351" s="37" t="s">
        <v>201</v>
      </c>
      <c r="H351" s="37" t="s">
        <v>202</v>
      </c>
      <c r="I351" s="37" t="s">
        <v>206</v>
      </c>
      <c r="J351" s="37" t="s">
        <v>19</v>
      </c>
      <c r="K351" s="37" t="n">
        <v>1467330</v>
      </c>
    </row>
    <row r="352" customFormat="false" ht="12.75" hidden="false" customHeight="false" outlineLevel="0" collapsed="false">
      <c r="C352" s="37" t="s">
        <v>112</v>
      </c>
      <c r="D352" s="38" t="n">
        <v>37288</v>
      </c>
      <c r="E352" s="39" t="n">
        <v>96004757</v>
      </c>
      <c r="F352" s="40" t="n">
        <v>28330.5782</v>
      </c>
      <c r="G352" s="37" t="s">
        <v>201</v>
      </c>
      <c r="H352" s="37" t="s">
        <v>202</v>
      </c>
      <c r="I352" s="37" t="s">
        <v>212</v>
      </c>
      <c r="J352" s="37" t="s">
        <v>34</v>
      </c>
      <c r="K352" s="37" t="n">
        <v>1467331</v>
      </c>
    </row>
    <row r="353" customFormat="false" ht="12.75" hidden="false" customHeight="false" outlineLevel="0" collapsed="false">
      <c r="C353" s="37" t="s">
        <v>112</v>
      </c>
      <c r="D353" s="38" t="n">
        <v>37316</v>
      </c>
      <c r="E353" s="39" t="n">
        <v>96004757</v>
      </c>
      <c r="F353" s="40" t="n">
        <v>31323.601</v>
      </c>
      <c r="G353" s="37" t="s">
        <v>201</v>
      </c>
      <c r="H353" s="37" t="s">
        <v>202</v>
      </c>
      <c r="I353" s="37" t="s">
        <v>212</v>
      </c>
      <c r="J353" s="37" t="s">
        <v>34</v>
      </c>
      <c r="K353" s="37" t="n">
        <v>1467331</v>
      </c>
    </row>
    <row r="354" customFormat="false" ht="12.75" hidden="false" customHeight="false" outlineLevel="0" collapsed="false">
      <c r="C354" s="37" t="s">
        <v>114</v>
      </c>
      <c r="D354" s="38" t="n">
        <v>37288</v>
      </c>
      <c r="E354" s="39" t="n">
        <v>96004757</v>
      </c>
      <c r="F354" s="40" t="n">
        <v>70826.4454</v>
      </c>
      <c r="G354" s="37" t="s">
        <v>201</v>
      </c>
      <c r="H354" s="37" t="s">
        <v>202</v>
      </c>
      <c r="I354" s="37" t="s">
        <v>212</v>
      </c>
      <c r="J354" s="37" t="s">
        <v>34</v>
      </c>
      <c r="K354" s="37" t="n">
        <v>1467331</v>
      </c>
    </row>
    <row r="355" customFormat="false" ht="12.75" hidden="false" customHeight="false" outlineLevel="0" collapsed="false">
      <c r="C355" s="37" t="s">
        <v>114</v>
      </c>
      <c r="D355" s="38" t="n">
        <v>37316</v>
      </c>
      <c r="E355" s="39" t="n">
        <v>96004757</v>
      </c>
      <c r="F355" s="40" t="n">
        <v>78309.0025</v>
      </c>
      <c r="G355" s="37" t="s">
        <v>201</v>
      </c>
      <c r="H355" s="37" t="s">
        <v>202</v>
      </c>
      <c r="I355" s="37" t="s">
        <v>212</v>
      </c>
      <c r="J355" s="37" t="s">
        <v>34</v>
      </c>
      <c r="K355" s="37" t="n">
        <v>1467331</v>
      </c>
    </row>
    <row r="356" customFormat="false" ht="12.75" hidden="false" customHeight="false" outlineLevel="0" collapsed="false">
      <c r="C356" s="37" t="s">
        <v>116</v>
      </c>
      <c r="D356" s="38" t="n">
        <v>37288</v>
      </c>
      <c r="E356" s="39" t="n">
        <v>96004757</v>
      </c>
      <c r="F356" s="40" t="n">
        <v>123675.2152</v>
      </c>
      <c r="G356" s="37" t="s">
        <v>201</v>
      </c>
      <c r="H356" s="37" t="s">
        <v>202</v>
      </c>
      <c r="I356" s="37" t="s">
        <v>206</v>
      </c>
      <c r="J356" s="37" t="s">
        <v>19</v>
      </c>
      <c r="K356" s="37" t="n">
        <v>1467330</v>
      </c>
    </row>
    <row r="357" customFormat="false" ht="12.75" hidden="false" customHeight="false" outlineLevel="0" collapsed="false">
      <c r="C357" s="37" t="s">
        <v>116</v>
      </c>
      <c r="D357" s="38" t="n">
        <v>37316</v>
      </c>
      <c r="E357" s="39" t="n">
        <v>96004757</v>
      </c>
      <c r="F357" s="40" t="n">
        <v>136741.0533</v>
      </c>
      <c r="G357" s="37" t="s">
        <v>201</v>
      </c>
      <c r="H357" s="37" t="s">
        <v>202</v>
      </c>
      <c r="I357" s="37" t="s">
        <v>206</v>
      </c>
      <c r="J357" s="37" t="s">
        <v>19</v>
      </c>
      <c r="K357" s="37" t="n">
        <v>1467330</v>
      </c>
    </row>
    <row r="358" customFormat="false" ht="12.75" hidden="false" customHeight="false" outlineLevel="0" collapsed="false">
      <c r="C358" s="37" t="s">
        <v>116</v>
      </c>
      <c r="D358" s="38" t="n">
        <v>37347</v>
      </c>
      <c r="E358" s="39" t="n">
        <v>96004757</v>
      </c>
      <c r="F358" s="40" t="n">
        <v>266349.1673</v>
      </c>
      <c r="G358" s="37" t="s">
        <v>201</v>
      </c>
      <c r="H358" s="37" t="s">
        <v>202</v>
      </c>
      <c r="I358" s="37" t="s">
        <v>206</v>
      </c>
      <c r="J358" s="37" t="s">
        <v>19</v>
      </c>
      <c r="K358" s="37" t="n">
        <v>1467330</v>
      </c>
    </row>
    <row r="359" customFormat="false" ht="12.75" hidden="false" customHeight="false" outlineLevel="0" collapsed="false">
      <c r="C359" s="37" t="s">
        <v>116</v>
      </c>
      <c r="D359" s="38" t="n">
        <v>37377</v>
      </c>
      <c r="E359" s="39" t="n">
        <v>96004757</v>
      </c>
      <c r="F359" s="40" t="n">
        <v>252298.2592</v>
      </c>
      <c r="G359" s="37" t="s">
        <v>201</v>
      </c>
      <c r="H359" s="37" t="s">
        <v>202</v>
      </c>
      <c r="I359" s="37" t="s">
        <v>206</v>
      </c>
      <c r="J359" s="37" t="s">
        <v>19</v>
      </c>
      <c r="K359" s="37" t="n">
        <v>1467330</v>
      </c>
    </row>
    <row r="360" customFormat="false" ht="12.75" hidden="false" customHeight="false" outlineLevel="0" collapsed="false">
      <c r="C360" s="37" t="s">
        <v>116</v>
      </c>
      <c r="D360" s="38" t="n">
        <v>37408</v>
      </c>
      <c r="E360" s="39" t="n">
        <v>96004757</v>
      </c>
      <c r="F360" s="40" t="n">
        <v>225882.9475</v>
      </c>
      <c r="G360" s="37" t="s">
        <v>201</v>
      </c>
      <c r="H360" s="37" t="s">
        <v>202</v>
      </c>
      <c r="I360" s="37" t="s">
        <v>206</v>
      </c>
      <c r="J360" s="37" t="s">
        <v>19</v>
      </c>
      <c r="K360" s="37" t="n">
        <v>1467330</v>
      </c>
    </row>
    <row r="361" customFormat="false" ht="12.75" hidden="false" customHeight="false" outlineLevel="0" collapsed="false">
      <c r="C361" s="37" t="s">
        <v>116</v>
      </c>
      <c r="D361" s="38" t="n">
        <v>37438</v>
      </c>
      <c r="E361" s="39" t="n">
        <v>96004757</v>
      </c>
      <c r="F361" s="40" t="n">
        <v>212122.6943</v>
      </c>
      <c r="G361" s="37" t="s">
        <v>201</v>
      </c>
      <c r="H361" s="37" t="s">
        <v>202</v>
      </c>
      <c r="I361" s="37" t="s">
        <v>206</v>
      </c>
      <c r="J361" s="37" t="s">
        <v>19</v>
      </c>
      <c r="K361" s="37" t="n">
        <v>1467330</v>
      </c>
    </row>
    <row r="362" customFormat="false" ht="12.75" hidden="false" customHeight="false" outlineLevel="0" collapsed="false">
      <c r="C362" s="37" t="s">
        <v>116</v>
      </c>
      <c r="D362" s="38" t="n">
        <v>37469</v>
      </c>
      <c r="E362" s="39" t="n">
        <v>96004757</v>
      </c>
      <c r="F362" s="40" t="n">
        <v>197620.7677</v>
      </c>
      <c r="G362" s="37" t="s">
        <v>201</v>
      </c>
      <c r="H362" s="37" t="s">
        <v>202</v>
      </c>
      <c r="I362" s="37" t="s">
        <v>206</v>
      </c>
      <c r="J362" s="37" t="s">
        <v>19</v>
      </c>
      <c r="K362" s="37" t="n">
        <v>1467330</v>
      </c>
    </row>
    <row r="363" customFormat="false" ht="12.75" hidden="false" customHeight="false" outlineLevel="0" collapsed="false">
      <c r="C363" s="37" t="s">
        <v>116</v>
      </c>
      <c r="D363" s="38" t="n">
        <v>37500</v>
      </c>
      <c r="E363" s="39" t="n">
        <v>96004757</v>
      </c>
      <c r="F363" s="40" t="n">
        <v>189993.6927</v>
      </c>
      <c r="G363" s="37" t="s">
        <v>201</v>
      </c>
      <c r="H363" s="37" t="s">
        <v>202</v>
      </c>
      <c r="I363" s="37" t="s">
        <v>206</v>
      </c>
      <c r="J363" s="37" t="s">
        <v>19</v>
      </c>
      <c r="K363" s="37" t="n">
        <v>1467330</v>
      </c>
    </row>
    <row r="364" customFormat="false" ht="12.75" hidden="false" customHeight="false" outlineLevel="0" collapsed="false">
      <c r="C364" s="37" t="s">
        <v>116</v>
      </c>
      <c r="D364" s="38" t="n">
        <v>37530</v>
      </c>
      <c r="E364" s="39" t="n">
        <v>96004757</v>
      </c>
      <c r="F364" s="40" t="n">
        <v>188910.509</v>
      </c>
      <c r="G364" s="37" t="s">
        <v>201</v>
      </c>
      <c r="H364" s="37" t="s">
        <v>202</v>
      </c>
      <c r="I364" s="37" t="s">
        <v>206</v>
      </c>
      <c r="J364" s="37" t="s">
        <v>19</v>
      </c>
      <c r="K364" s="37" t="n">
        <v>1467330</v>
      </c>
    </row>
    <row r="365" customFormat="false" ht="12.75" hidden="false" customHeight="false" outlineLevel="0" collapsed="false">
      <c r="C365" s="37" t="s">
        <v>118</v>
      </c>
      <c r="D365" s="38" t="n">
        <v>37347</v>
      </c>
      <c r="E365" s="39" t="n">
        <v>96004757</v>
      </c>
      <c r="F365" s="40" t="n">
        <v>133174.5837</v>
      </c>
      <c r="G365" s="37" t="s">
        <v>201</v>
      </c>
      <c r="H365" s="37" t="s">
        <v>202</v>
      </c>
      <c r="I365" s="37" t="s">
        <v>206</v>
      </c>
      <c r="J365" s="37" t="s">
        <v>19</v>
      </c>
      <c r="K365" s="37" t="n">
        <v>1467330</v>
      </c>
    </row>
    <row r="366" customFormat="false" ht="12.75" hidden="false" customHeight="false" outlineLevel="0" collapsed="false">
      <c r="C366" s="37" t="s">
        <v>118</v>
      </c>
      <c r="D366" s="38" t="n">
        <v>37377</v>
      </c>
      <c r="E366" s="39" t="n">
        <v>96004757</v>
      </c>
      <c r="F366" s="40" t="n">
        <v>126149.1296</v>
      </c>
      <c r="G366" s="37" t="s">
        <v>201</v>
      </c>
      <c r="H366" s="37" t="s">
        <v>202</v>
      </c>
      <c r="I366" s="37" t="s">
        <v>206</v>
      </c>
      <c r="J366" s="37" t="s">
        <v>19</v>
      </c>
      <c r="K366" s="37" t="n">
        <v>1467330</v>
      </c>
    </row>
    <row r="367" customFormat="false" ht="12.75" hidden="false" customHeight="false" outlineLevel="0" collapsed="false">
      <c r="C367" s="37" t="s">
        <v>118</v>
      </c>
      <c r="D367" s="38" t="n">
        <v>37408</v>
      </c>
      <c r="E367" s="39" t="n">
        <v>96004757</v>
      </c>
      <c r="F367" s="40" t="n">
        <v>112941.4737</v>
      </c>
      <c r="G367" s="37" t="s">
        <v>201</v>
      </c>
      <c r="H367" s="37" t="s">
        <v>202</v>
      </c>
      <c r="I367" s="37" t="s">
        <v>206</v>
      </c>
      <c r="J367" s="37" t="s">
        <v>19</v>
      </c>
      <c r="K367" s="37" t="n">
        <v>1467330</v>
      </c>
    </row>
    <row r="368" customFormat="false" ht="12.75" hidden="false" customHeight="false" outlineLevel="0" collapsed="false">
      <c r="C368" s="37" t="s">
        <v>118</v>
      </c>
      <c r="D368" s="38" t="n">
        <v>37438</v>
      </c>
      <c r="E368" s="39" t="n">
        <v>96004757</v>
      </c>
      <c r="F368" s="40" t="n">
        <v>106061.3471</v>
      </c>
      <c r="G368" s="37" t="s">
        <v>201</v>
      </c>
      <c r="H368" s="37" t="s">
        <v>202</v>
      </c>
      <c r="I368" s="37" t="s">
        <v>206</v>
      </c>
      <c r="J368" s="37" t="s">
        <v>19</v>
      </c>
      <c r="K368" s="37" t="n">
        <v>1467330</v>
      </c>
    </row>
    <row r="369" customFormat="false" ht="12.75" hidden="false" customHeight="false" outlineLevel="0" collapsed="false">
      <c r="C369" s="37" t="s">
        <v>118</v>
      </c>
      <c r="D369" s="38" t="n">
        <v>37469</v>
      </c>
      <c r="E369" s="39" t="n">
        <v>96004757</v>
      </c>
      <c r="F369" s="40" t="n">
        <v>98810.3839</v>
      </c>
      <c r="G369" s="37" t="s">
        <v>201</v>
      </c>
      <c r="H369" s="37" t="s">
        <v>202</v>
      </c>
      <c r="I369" s="37" t="s">
        <v>206</v>
      </c>
      <c r="J369" s="37" t="s">
        <v>19</v>
      </c>
      <c r="K369" s="37" t="n">
        <v>1467330</v>
      </c>
    </row>
    <row r="370" customFormat="false" ht="12.75" hidden="false" customHeight="false" outlineLevel="0" collapsed="false">
      <c r="C370" s="37" t="s">
        <v>118</v>
      </c>
      <c r="D370" s="38" t="n">
        <v>37500</v>
      </c>
      <c r="E370" s="39" t="n">
        <v>96004757</v>
      </c>
      <c r="F370" s="40" t="n">
        <v>94996.8464</v>
      </c>
      <c r="G370" s="37" t="s">
        <v>201</v>
      </c>
      <c r="H370" s="37" t="s">
        <v>202</v>
      </c>
      <c r="I370" s="37" t="s">
        <v>206</v>
      </c>
      <c r="J370" s="37" t="s">
        <v>19</v>
      </c>
      <c r="K370" s="37" t="n">
        <v>1467330</v>
      </c>
    </row>
    <row r="371" customFormat="false" ht="12.75" hidden="false" customHeight="false" outlineLevel="0" collapsed="false">
      <c r="C371" s="37" t="s">
        <v>118</v>
      </c>
      <c r="D371" s="38" t="n">
        <v>37530</v>
      </c>
      <c r="E371" s="39" t="n">
        <v>96004757</v>
      </c>
      <c r="F371" s="40" t="n">
        <v>94455.2545</v>
      </c>
      <c r="G371" s="37" t="s">
        <v>201</v>
      </c>
      <c r="H371" s="37" t="s">
        <v>202</v>
      </c>
      <c r="I371" s="37" t="s">
        <v>206</v>
      </c>
      <c r="J371" s="37" t="s">
        <v>19</v>
      </c>
      <c r="K371" s="37" t="n">
        <v>1467330</v>
      </c>
    </row>
    <row r="372" customFormat="false" ht="12.75" hidden="false" customHeight="false" outlineLevel="0" collapsed="false">
      <c r="C372" s="37" t="s">
        <v>120</v>
      </c>
      <c r="D372" s="38" t="n">
        <v>37288</v>
      </c>
      <c r="E372" s="39" t="n">
        <v>96004757</v>
      </c>
      <c r="F372" s="40" t="n">
        <v>106886.7245</v>
      </c>
      <c r="G372" s="37" t="s">
        <v>201</v>
      </c>
      <c r="H372" s="37" t="s">
        <v>202</v>
      </c>
      <c r="I372" s="37" t="s">
        <v>206</v>
      </c>
      <c r="J372" s="37" t="s">
        <v>19</v>
      </c>
      <c r="K372" s="37" t="n">
        <v>1467330</v>
      </c>
    </row>
    <row r="373" customFormat="false" ht="12.75" hidden="false" customHeight="false" outlineLevel="0" collapsed="false">
      <c r="C373" s="37" t="s">
        <v>120</v>
      </c>
      <c r="D373" s="38" t="n">
        <v>37316</v>
      </c>
      <c r="E373" s="39" t="n">
        <v>96004757</v>
      </c>
      <c r="F373" s="40" t="n">
        <v>118178.9194</v>
      </c>
      <c r="G373" s="37" t="s">
        <v>201</v>
      </c>
      <c r="H373" s="37" t="s">
        <v>202</v>
      </c>
      <c r="I373" s="37" t="s">
        <v>206</v>
      </c>
      <c r="J373" s="37" t="s">
        <v>19</v>
      </c>
      <c r="K373" s="37" t="n">
        <v>1467330</v>
      </c>
    </row>
    <row r="374" customFormat="false" ht="12.75" hidden="false" customHeight="false" outlineLevel="0" collapsed="false">
      <c r="C374" s="37" t="s">
        <v>120</v>
      </c>
      <c r="D374" s="38" t="n">
        <v>37347</v>
      </c>
      <c r="E374" s="39" t="n">
        <v>96004757</v>
      </c>
      <c r="F374" s="40" t="n">
        <v>234961.2183</v>
      </c>
      <c r="G374" s="37" t="s">
        <v>201</v>
      </c>
      <c r="H374" s="37" t="s">
        <v>202</v>
      </c>
      <c r="I374" s="37" t="s">
        <v>206</v>
      </c>
      <c r="J374" s="37" t="s">
        <v>19</v>
      </c>
      <c r="K374" s="37" t="n">
        <v>1467330</v>
      </c>
    </row>
    <row r="375" customFormat="false" ht="12.75" hidden="false" customHeight="false" outlineLevel="0" collapsed="false">
      <c r="C375" s="37" t="s">
        <v>120</v>
      </c>
      <c r="D375" s="38" t="n">
        <v>37377</v>
      </c>
      <c r="E375" s="39" t="n">
        <v>96004757</v>
      </c>
      <c r="F375" s="40" t="n">
        <v>219912.7858</v>
      </c>
      <c r="G375" s="37" t="s">
        <v>201</v>
      </c>
      <c r="H375" s="37" t="s">
        <v>202</v>
      </c>
      <c r="I375" s="37" t="s">
        <v>206</v>
      </c>
      <c r="J375" s="37" t="s">
        <v>19</v>
      </c>
      <c r="K375" s="37" t="n">
        <v>1467330</v>
      </c>
    </row>
    <row r="376" customFormat="false" ht="12.75" hidden="false" customHeight="false" outlineLevel="0" collapsed="false">
      <c r="C376" s="37" t="s">
        <v>120</v>
      </c>
      <c r="D376" s="38" t="n">
        <v>37408</v>
      </c>
      <c r="E376" s="39" t="n">
        <v>96004757</v>
      </c>
      <c r="F376" s="40" t="n">
        <v>194593.0933</v>
      </c>
      <c r="G376" s="37" t="s">
        <v>201</v>
      </c>
      <c r="H376" s="37" t="s">
        <v>202</v>
      </c>
      <c r="I376" s="37" t="s">
        <v>206</v>
      </c>
      <c r="J376" s="37" t="s">
        <v>19</v>
      </c>
      <c r="K376" s="37" t="n">
        <v>1467330</v>
      </c>
    </row>
    <row r="377" customFormat="false" ht="12.75" hidden="false" customHeight="false" outlineLevel="0" collapsed="false">
      <c r="C377" s="37" t="s">
        <v>120</v>
      </c>
      <c r="D377" s="38" t="n">
        <v>37438</v>
      </c>
      <c r="E377" s="39" t="n">
        <v>96004757</v>
      </c>
      <c r="F377" s="40" t="n">
        <v>179843.1539</v>
      </c>
      <c r="G377" s="37" t="s">
        <v>201</v>
      </c>
      <c r="H377" s="37" t="s">
        <v>202</v>
      </c>
      <c r="I377" s="37" t="s">
        <v>206</v>
      </c>
      <c r="J377" s="37" t="s">
        <v>19</v>
      </c>
      <c r="K377" s="37" t="n">
        <v>1467330</v>
      </c>
    </row>
    <row r="378" customFormat="false" ht="12.75" hidden="false" customHeight="false" outlineLevel="0" collapsed="false">
      <c r="C378" s="37" t="s">
        <v>120</v>
      </c>
      <c r="D378" s="38" t="n">
        <v>37469</v>
      </c>
      <c r="E378" s="39" t="n">
        <v>96004757</v>
      </c>
      <c r="F378" s="40" t="n">
        <v>165399.9904</v>
      </c>
      <c r="G378" s="37" t="s">
        <v>201</v>
      </c>
      <c r="H378" s="37" t="s">
        <v>202</v>
      </c>
      <c r="I378" s="37" t="s">
        <v>206</v>
      </c>
      <c r="J378" s="37" t="s">
        <v>19</v>
      </c>
      <c r="K378" s="37" t="n">
        <v>1467330</v>
      </c>
    </row>
    <row r="379" customFormat="false" ht="12.75" hidden="false" customHeight="false" outlineLevel="0" collapsed="false">
      <c r="C379" s="37" t="s">
        <v>120</v>
      </c>
      <c r="D379" s="38" t="n">
        <v>37500</v>
      </c>
      <c r="E379" s="39" t="n">
        <v>96004757</v>
      </c>
      <c r="F379" s="40" t="n">
        <v>158871.481</v>
      </c>
      <c r="G379" s="37" t="s">
        <v>201</v>
      </c>
      <c r="H379" s="37" t="s">
        <v>202</v>
      </c>
      <c r="I379" s="37" t="s">
        <v>206</v>
      </c>
      <c r="J379" s="37" t="s">
        <v>19</v>
      </c>
      <c r="K379" s="37" t="n">
        <v>1467330</v>
      </c>
    </row>
    <row r="380" customFormat="false" ht="12.75" hidden="false" customHeight="false" outlineLevel="0" collapsed="false">
      <c r="C380" s="37" t="s">
        <v>120</v>
      </c>
      <c r="D380" s="38" t="n">
        <v>37530</v>
      </c>
      <c r="E380" s="39" t="n">
        <v>96004757</v>
      </c>
      <c r="F380" s="40" t="n">
        <v>156814.0633</v>
      </c>
      <c r="G380" s="37" t="s">
        <v>201</v>
      </c>
      <c r="H380" s="37" t="s">
        <v>202</v>
      </c>
      <c r="I380" s="37" t="s">
        <v>206</v>
      </c>
      <c r="J380" s="37" t="s">
        <v>19</v>
      </c>
      <c r="K380" s="37" t="n">
        <v>1467330</v>
      </c>
    </row>
    <row r="381" customFormat="false" ht="12.75" hidden="false" customHeight="false" outlineLevel="0" collapsed="false">
      <c r="C381" s="37" t="s">
        <v>122</v>
      </c>
      <c r="D381" s="38" t="n">
        <v>37347</v>
      </c>
      <c r="E381" s="39" t="n">
        <v>96004757</v>
      </c>
      <c r="F381" s="40" t="n">
        <v>117480.6092</v>
      </c>
      <c r="G381" s="37" t="s">
        <v>201</v>
      </c>
      <c r="H381" s="37" t="s">
        <v>202</v>
      </c>
      <c r="I381" s="37" t="s">
        <v>206</v>
      </c>
      <c r="J381" s="37" t="s">
        <v>19</v>
      </c>
      <c r="K381" s="37" t="n">
        <v>1467330</v>
      </c>
    </row>
    <row r="382" customFormat="false" ht="12.75" hidden="false" customHeight="false" outlineLevel="0" collapsed="false">
      <c r="C382" s="37" t="s">
        <v>122</v>
      </c>
      <c r="D382" s="38" t="n">
        <v>37377</v>
      </c>
      <c r="E382" s="39" t="n">
        <v>96004757</v>
      </c>
      <c r="F382" s="40" t="n">
        <v>109956.3929</v>
      </c>
      <c r="G382" s="37" t="s">
        <v>201</v>
      </c>
      <c r="H382" s="37" t="s">
        <v>202</v>
      </c>
      <c r="I382" s="37" t="s">
        <v>206</v>
      </c>
      <c r="J382" s="37" t="s">
        <v>19</v>
      </c>
      <c r="K382" s="37" t="n">
        <v>1467330</v>
      </c>
    </row>
    <row r="383" customFormat="false" ht="12.75" hidden="false" customHeight="false" outlineLevel="0" collapsed="false">
      <c r="C383" s="37" t="s">
        <v>122</v>
      </c>
      <c r="D383" s="38" t="n">
        <v>37408</v>
      </c>
      <c r="E383" s="39" t="n">
        <v>96004757</v>
      </c>
      <c r="F383" s="40" t="n">
        <v>97296.5466</v>
      </c>
      <c r="G383" s="37" t="s">
        <v>201</v>
      </c>
      <c r="H383" s="37" t="s">
        <v>202</v>
      </c>
      <c r="I383" s="37" t="s">
        <v>206</v>
      </c>
      <c r="J383" s="37" t="s">
        <v>19</v>
      </c>
      <c r="K383" s="37" t="n">
        <v>1467330</v>
      </c>
    </row>
    <row r="384" customFormat="false" ht="12.75" hidden="false" customHeight="false" outlineLevel="0" collapsed="false">
      <c r="C384" s="37" t="s">
        <v>122</v>
      </c>
      <c r="D384" s="38" t="n">
        <v>37438</v>
      </c>
      <c r="E384" s="39" t="n">
        <v>96004757</v>
      </c>
      <c r="F384" s="40" t="n">
        <v>89921.5769</v>
      </c>
      <c r="G384" s="37" t="s">
        <v>201</v>
      </c>
      <c r="H384" s="37" t="s">
        <v>202</v>
      </c>
      <c r="I384" s="37" t="s">
        <v>206</v>
      </c>
      <c r="J384" s="37" t="s">
        <v>19</v>
      </c>
      <c r="K384" s="37" t="n">
        <v>1467330</v>
      </c>
    </row>
    <row r="385" customFormat="false" ht="12.75" hidden="false" customHeight="false" outlineLevel="0" collapsed="false">
      <c r="C385" s="37" t="s">
        <v>122</v>
      </c>
      <c r="D385" s="38" t="n">
        <v>37469</v>
      </c>
      <c r="E385" s="39" t="n">
        <v>96004757</v>
      </c>
      <c r="F385" s="40" t="n">
        <v>82699.9952</v>
      </c>
      <c r="G385" s="37" t="s">
        <v>201</v>
      </c>
      <c r="H385" s="37" t="s">
        <v>202</v>
      </c>
      <c r="I385" s="37" t="s">
        <v>206</v>
      </c>
      <c r="J385" s="37" t="s">
        <v>19</v>
      </c>
      <c r="K385" s="37" t="n">
        <v>1467330</v>
      </c>
    </row>
    <row r="386" customFormat="false" ht="12.75" hidden="false" customHeight="false" outlineLevel="0" collapsed="false">
      <c r="C386" s="37" t="s">
        <v>122</v>
      </c>
      <c r="D386" s="38" t="n">
        <v>37500</v>
      </c>
      <c r="E386" s="39" t="n">
        <v>96004757</v>
      </c>
      <c r="F386" s="40" t="n">
        <v>79435.7405</v>
      </c>
      <c r="G386" s="37" t="s">
        <v>201</v>
      </c>
      <c r="H386" s="37" t="s">
        <v>202</v>
      </c>
      <c r="I386" s="37" t="s">
        <v>206</v>
      </c>
      <c r="J386" s="37" t="s">
        <v>19</v>
      </c>
      <c r="K386" s="37" t="n">
        <v>1467330</v>
      </c>
    </row>
    <row r="387" customFormat="false" ht="12.75" hidden="false" customHeight="false" outlineLevel="0" collapsed="false">
      <c r="C387" s="37" t="s">
        <v>122</v>
      </c>
      <c r="D387" s="38" t="n">
        <v>37530</v>
      </c>
      <c r="E387" s="39" t="n">
        <v>96004757</v>
      </c>
      <c r="F387" s="40" t="n">
        <v>78407.0317</v>
      </c>
      <c r="G387" s="37" t="s">
        <v>201</v>
      </c>
      <c r="H387" s="37" t="s">
        <v>202</v>
      </c>
      <c r="I387" s="37" t="s">
        <v>206</v>
      </c>
      <c r="J387" s="37" t="s">
        <v>19</v>
      </c>
      <c r="K387" s="37" t="n">
        <v>1467330</v>
      </c>
    </row>
    <row r="388" customFormat="false" ht="12.75" hidden="false" customHeight="false" outlineLevel="0" collapsed="false">
      <c r="C388" s="37" t="s">
        <v>183</v>
      </c>
      <c r="D388" s="38" t="n">
        <v>37288</v>
      </c>
      <c r="E388" s="39"/>
      <c r="F388" s="40" t="n">
        <v>0</v>
      </c>
      <c r="G388" s="37" t="s">
        <v>213</v>
      </c>
      <c r="H388" s="37" t="s">
        <v>214</v>
      </c>
      <c r="I388" s="37" t="s">
        <v>211</v>
      </c>
      <c r="J388" s="37" t="s">
        <v>166</v>
      </c>
      <c r="K388" s="37" t="n">
        <v>1467203</v>
      </c>
    </row>
    <row r="389" customFormat="false" ht="12.75" hidden="false" customHeight="false" outlineLevel="0" collapsed="false">
      <c r="C389" s="37" t="s">
        <v>183</v>
      </c>
      <c r="D389" s="38" t="n">
        <v>37316</v>
      </c>
      <c r="E389" s="39"/>
      <c r="F389" s="40" t="n">
        <v>0</v>
      </c>
      <c r="G389" s="37" t="s">
        <v>213</v>
      </c>
      <c r="H389" s="37" t="s">
        <v>214</v>
      </c>
      <c r="I389" s="37" t="s">
        <v>211</v>
      </c>
      <c r="J389" s="37" t="s">
        <v>166</v>
      </c>
      <c r="K389" s="37" t="n">
        <v>1467203</v>
      </c>
    </row>
    <row r="390" customFormat="false" ht="12.75" hidden="false" customHeight="false" outlineLevel="0" collapsed="false">
      <c r="C390" s="37" t="s">
        <v>185</v>
      </c>
      <c r="D390" s="38" t="n">
        <v>37288</v>
      </c>
      <c r="E390" s="39"/>
      <c r="F390" s="40" t="n">
        <v>0</v>
      </c>
      <c r="G390" s="37" t="s">
        <v>213</v>
      </c>
      <c r="H390" s="37" t="s">
        <v>214</v>
      </c>
      <c r="I390" s="37" t="s">
        <v>211</v>
      </c>
      <c r="J390" s="37" t="s">
        <v>166</v>
      </c>
      <c r="K390" s="37" t="n">
        <v>1467203</v>
      </c>
    </row>
    <row r="391" customFormat="false" ht="12.75" hidden="false" customHeight="false" outlineLevel="0" collapsed="false">
      <c r="C391" s="37" t="s">
        <v>185</v>
      </c>
      <c r="D391" s="38" t="n">
        <v>37316</v>
      </c>
      <c r="E391" s="39"/>
      <c r="F391" s="40" t="n">
        <v>0</v>
      </c>
      <c r="G391" s="37" t="s">
        <v>213</v>
      </c>
      <c r="H391" s="37" t="s">
        <v>214</v>
      </c>
      <c r="I391" s="37" t="s">
        <v>211</v>
      </c>
      <c r="J391" s="37" t="s">
        <v>166</v>
      </c>
      <c r="K391" s="37" t="n">
        <v>1467203</v>
      </c>
    </row>
    <row r="392" customFormat="false" ht="12.75" hidden="false" customHeight="false" outlineLevel="0" collapsed="false">
      <c r="C392" s="37" t="s">
        <v>187</v>
      </c>
      <c r="D392" s="38" t="n">
        <v>37288</v>
      </c>
      <c r="E392" s="39"/>
      <c r="F392" s="40" t="n">
        <v>0</v>
      </c>
      <c r="G392" s="37" t="s">
        <v>213</v>
      </c>
      <c r="H392" s="37" t="s">
        <v>214</v>
      </c>
      <c r="I392" s="37" t="s">
        <v>211</v>
      </c>
      <c r="J392" s="37" t="s">
        <v>166</v>
      </c>
      <c r="K392" s="37" t="n">
        <v>1467203</v>
      </c>
    </row>
    <row r="393" customFormat="false" ht="12.75" hidden="false" customHeight="false" outlineLevel="0" collapsed="false">
      <c r="C393" s="37" t="s">
        <v>187</v>
      </c>
      <c r="D393" s="38" t="n">
        <v>37316</v>
      </c>
      <c r="E393" s="39"/>
      <c r="F393" s="40" t="n">
        <v>0</v>
      </c>
      <c r="G393" s="37" t="s">
        <v>213</v>
      </c>
      <c r="H393" s="37" t="s">
        <v>214</v>
      </c>
      <c r="I393" s="37" t="s">
        <v>211</v>
      </c>
      <c r="J393" s="37" t="s">
        <v>166</v>
      </c>
      <c r="K393" s="37" t="n">
        <v>1467203</v>
      </c>
    </row>
    <row r="394" customFormat="false" ht="12.75" hidden="false" customHeight="false" outlineLevel="0" collapsed="false">
      <c r="C394" s="37" t="s">
        <v>189</v>
      </c>
      <c r="D394" s="38" t="n">
        <v>37288</v>
      </c>
      <c r="E394" s="39"/>
      <c r="F394" s="40" t="n">
        <v>-1934.1636</v>
      </c>
      <c r="G394" s="37" t="s">
        <v>213</v>
      </c>
      <c r="H394" s="37" t="s">
        <v>214</v>
      </c>
      <c r="I394" s="37" t="s">
        <v>211</v>
      </c>
      <c r="J394" s="37" t="s">
        <v>166</v>
      </c>
      <c r="K394" s="37" t="n">
        <v>1467203</v>
      </c>
    </row>
    <row r="395" customFormat="false" ht="12.75" hidden="false" customHeight="false" outlineLevel="0" collapsed="false">
      <c r="C395" s="37" t="s">
        <v>191</v>
      </c>
      <c r="D395" s="38" t="n">
        <v>37288</v>
      </c>
      <c r="E395" s="39"/>
      <c r="F395" s="40" t="n">
        <v>-178.7586</v>
      </c>
      <c r="G395" s="37" t="s">
        <v>213</v>
      </c>
      <c r="H395" s="37" t="s">
        <v>214</v>
      </c>
      <c r="I395" s="37" t="s">
        <v>211</v>
      </c>
      <c r="J395" s="37" t="s">
        <v>166</v>
      </c>
      <c r="K395" s="37" t="n">
        <v>1467203</v>
      </c>
    </row>
    <row r="396" customFormat="false" ht="12.75" hidden="false" customHeight="false" outlineLevel="0" collapsed="false">
      <c r="C396" s="37" t="s">
        <v>193</v>
      </c>
      <c r="D396" s="38" t="n">
        <v>37288</v>
      </c>
      <c r="E396" s="39"/>
      <c r="F396" s="40" t="n">
        <v>1199.1838</v>
      </c>
      <c r="G396" s="37" t="s">
        <v>213</v>
      </c>
      <c r="H396" s="37" t="s">
        <v>214</v>
      </c>
      <c r="I396" s="37" t="s">
        <v>211</v>
      </c>
      <c r="J396" s="37" t="s">
        <v>166</v>
      </c>
      <c r="K396" s="37" t="n">
        <v>1467203</v>
      </c>
    </row>
    <row r="397" customFormat="false" ht="12.75" hidden="false" customHeight="false" outlineLevel="0" collapsed="false">
      <c r="A397" s="41"/>
      <c r="B397" s="41"/>
      <c r="C397" s="41" t="s">
        <v>144</v>
      </c>
      <c r="D397" s="38" t="n">
        <v>37347</v>
      </c>
      <c r="E397" s="42" t="n">
        <v>96023402</v>
      </c>
      <c r="F397" s="12" t="n">
        <v>-83062.0789</v>
      </c>
      <c r="H397" s="0"/>
    </row>
    <row r="398" customFormat="false" ht="12.75" hidden="false" customHeight="false" outlineLevel="0" collapsed="false">
      <c r="A398" s="41"/>
      <c r="B398" s="41"/>
      <c r="C398" s="41" t="s">
        <v>144</v>
      </c>
      <c r="D398" s="38" t="n">
        <v>37377</v>
      </c>
      <c r="E398" s="42" t="n">
        <v>96023402</v>
      </c>
      <c r="F398" s="12" t="n">
        <v>-190457.4267</v>
      </c>
      <c r="H398" s="0"/>
    </row>
    <row r="399" customFormat="false" ht="12.75" hidden="false" customHeight="false" outlineLevel="0" collapsed="false">
      <c r="A399" s="41"/>
      <c r="B399" s="41"/>
      <c r="C399" s="41" t="s">
        <v>144</v>
      </c>
      <c r="D399" s="38" t="n">
        <v>37408</v>
      </c>
      <c r="E399" s="42" t="n">
        <v>96023402</v>
      </c>
      <c r="F399" s="12" t="n">
        <v>-184014.1426</v>
      </c>
      <c r="H399" s="0"/>
    </row>
    <row r="400" customFormat="false" ht="12.75" hidden="false" customHeight="false" outlineLevel="0" collapsed="false">
      <c r="A400" s="41"/>
      <c r="B400" s="41"/>
      <c r="C400" s="41" t="s">
        <v>144</v>
      </c>
      <c r="D400" s="38" t="n">
        <v>37438</v>
      </c>
      <c r="E400" s="42" t="n">
        <v>96023402</v>
      </c>
      <c r="F400" s="12" t="n">
        <v>-189834.4402</v>
      </c>
      <c r="G400" s="0"/>
      <c r="H400" s="0"/>
    </row>
    <row r="401" customFormat="false" ht="12.75" hidden="false" customHeight="false" outlineLevel="0" collapsed="false">
      <c r="A401" s="41"/>
      <c r="B401" s="41"/>
      <c r="C401" s="41" t="s">
        <v>144</v>
      </c>
      <c r="D401" s="38" t="n">
        <v>37469</v>
      </c>
      <c r="E401" s="42" t="n">
        <v>96023402</v>
      </c>
      <c r="F401" s="12" t="n">
        <v>-204064.9232</v>
      </c>
      <c r="G401" s="0"/>
      <c r="H401" s="0"/>
    </row>
    <row r="402" customFormat="false" ht="12.75" hidden="false" customHeight="false" outlineLevel="0" collapsed="false">
      <c r="A402" s="41"/>
      <c r="B402" s="41"/>
      <c r="C402" s="41" t="s">
        <v>144</v>
      </c>
      <c r="D402" s="38" t="n">
        <v>37500</v>
      </c>
      <c r="E402" s="42" t="n">
        <v>96023402</v>
      </c>
      <c r="F402" s="12" t="n">
        <v>-197107.3411</v>
      </c>
      <c r="G402" s="0"/>
      <c r="H402" s="0"/>
    </row>
    <row r="403" customFormat="false" ht="12.75" hidden="false" customHeight="false" outlineLevel="0" collapsed="false">
      <c r="A403" s="41"/>
      <c r="B403" s="41"/>
      <c r="C403" s="41" t="s">
        <v>144</v>
      </c>
      <c r="D403" s="38" t="n">
        <v>37530</v>
      </c>
      <c r="E403" s="42" t="n">
        <v>96023402</v>
      </c>
      <c r="F403" s="12" t="n">
        <v>-203277.4895</v>
      </c>
      <c r="G403" s="0"/>
      <c r="H403" s="0"/>
    </row>
    <row r="404" customFormat="false" ht="12.75" hidden="false" customHeight="false" outlineLevel="0" collapsed="false">
      <c r="A404" s="41"/>
      <c r="B404" s="41"/>
      <c r="C404" s="41" t="s">
        <v>144</v>
      </c>
      <c r="D404" s="38" t="n">
        <v>37561</v>
      </c>
      <c r="E404" s="42" t="n">
        <v>96023402</v>
      </c>
      <c r="F404" s="12" t="n">
        <v>-63181.5622</v>
      </c>
      <c r="G404" s="0"/>
      <c r="H404" s="0"/>
    </row>
    <row r="405" customFormat="false" ht="12.75" hidden="false" customHeight="false" outlineLevel="0" collapsed="false">
      <c r="A405" s="41"/>
      <c r="B405" s="41"/>
      <c r="C405" s="41" t="s">
        <v>144</v>
      </c>
      <c r="D405" s="38" t="n">
        <v>37712</v>
      </c>
      <c r="E405" s="42" t="n">
        <v>96023402</v>
      </c>
      <c r="F405" s="12" t="n">
        <v>-119478.5075</v>
      </c>
      <c r="G405" s="0"/>
      <c r="H405" s="0"/>
    </row>
    <row r="406" customFormat="false" ht="12.75" hidden="false" customHeight="false" outlineLevel="0" collapsed="false">
      <c r="A406" s="41"/>
      <c r="B406" s="41"/>
      <c r="C406" s="41" t="s">
        <v>144</v>
      </c>
      <c r="D406" s="38" t="n">
        <v>37742</v>
      </c>
      <c r="E406" s="42" t="n">
        <v>96023402</v>
      </c>
      <c r="F406" s="12" t="n">
        <v>-199639.4558</v>
      </c>
      <c r="G406" s="0"/>
      <c r="H406" s="0"/>
    </row>
    <row r="407" customFormat="false" ht="12.75" hidden="false" customHeight="false" outlineLevel="0" collapsed="false">
      <c r="A407" s="41"/>
      <c r="B407" s="41"/>
      <c r="C407" s="41" t="s">
        <v>144</v>
      </c>
      <c r="D407" s="38" t="n">
        <v>37773</v>
      </c>
      <c r="E407" s="42" t="n">
        <v>96023402</v>
      </c>
      <c r="F407" s="12" t="n">
        <v>-192587.1994</v>
      </c>
      <c r="G407" s="0"/>
      <c r="H407" s="0"/>
    </row>
    <row r="408" customFormat="false" ht="12.75" hidden="false" customHeight="false" outlineLevel="0" collapsed="false">
      <c r="A408" s="41"/>
      <c r="B408" s="41"/>
      <c r="C408" s="41" t="s">
        <v>144</v>
      </c>
      <c r="D408" s="38" t="n">
        <v>37803</v>
      </c>
      <c r="E408" s="42" t="n">
        <v>96023402</v>
      </c>
      <c r="F408" s="12" t="n">
        <v>-198351.0741</v>
      </c>
      <c r="G408" s="0"/>
      <c r="H408" s="0"/>
    </row>
    <row r="409" customFormat="false" ht="12.75" hidden="false" customHeight="false" outlineLevel="0" collapsed="false">
      <c r="A409" s="41"/>
      <c r="B409" s="41"/>
      <c r="C409" s="41" t="s">
        <v>144</v>
      </c>
      <c r="D409" s="38" t="n">
        <v>37834</v>
      </c>
      <c r="E409" s="42" t="n">
        <v>96023402</v>
      </c>
      <c r="F409" s="12" t="n">
        <v>-197616.7378</v>
      </c>
      <c r="G409" s="0"/>
      <c r="H409" s="0"/>
    </row>
    <row r="410" customFormat="false" ht="12.75" hidden="false" customHeight="false" outlineLevel="0" collapsed="false">
      <c r="A410" s="41"/>
      <c r="B410" s="41"/>
      <c r="C410" s="41" t="s">
        <v>144</v>
      </c>
      <c r="D410" s="38" t="n">
        <v>37865</v>
      </c>
      <c r="E410" s="42" t="n">
        <v>96023402</v>
      </c>
      <c r="F410" s="12" t="n">
        <v>-190503.5589</v>
      </c>
      <c r="G410" s="0"/>
      <c r="H410" s="0"/>
    </row>
    <row r="411" customFormat="false" ht="12.75" hidden="false" customHeight="false" outlineLevel="0" collapsed="false">
      <c r="A411" s="41"/>
      <c r="B411" s="41"/>
      <c r="C411" s="41" t="s">
        <v>144</v>
      </c>
      <c r="D411" s="38" t="n">
        <v>37895</v>
      </c>
      <c r="E411" s="42" t="n">
        <v>96023402</v>
      </c>
      <c r="F411" s="12" t="n">
        <v>-196095.6885</v>
      </c>
      <c r="G411" s="0"/>
      <c r="H411" s="0"/>
    </row>
    <row r="412" customFormat="false" ht="12.75" hidden="false" customHeight="false" outlineLevel="0" collapsed="false">
      <c r="A412" s="41"/>
      <c r="B412" s="41"/>
      <c r="C412" s="41" t="s">
        <v>144</v>
      </c>
      <c r="D412" s="38" t="n">
        <v>37926</v>
      </c>
      <c r="E412" s="42" t="n">
        <v>96023402</v>
      </c>
      <c r="F412" s="12" t="n">
        <v>-59465.369</v>
      </c>
      <c r="G412" s="0"/>
      <c r="H412" s="0"/>
    </row>
    <row r="413" customFormat="false" ht="12.75" hidden="false" customHeight="false" outlineLevel="0" collapsed="false">
      <c r="A413" s="41"/>
      <c r="B413" s="41"/>
      <c r="C413" s="41" t="s">
        <v>144</v>
      </c>
      <c r="D413" s="38" t="n">
        <v>38078</v>
      </c>
      <c r="E413" s="42" t="n">
        <v>96023402</v>
      </c>
      <c r="F413" s="12" t="n">
        <v>-148416.9579</v>
      </c>
      <c r="G413" s="0"/>
      <c r="H413" s="0"/>
    </row>
    <row r="414" customFormat="false" ht="12.75" hidden="false" customHeight="false" outlineLevel="0" collapsed="false">
      <c r="A414" s="41"/>
      <c r="B414" s="41"/>
      <c r="C414" s="41" t="s">
        <v>144</v>
      </c>
      <c r="D414" s="38" t="n">
        <v>38108</v>
      </c>
      <c r="E414" s="42" t="n">
        <v>96023402</v>
      </c>
      <c r="F414" s="12" t="n">
        <v>-190263.3887</v>
      </c>
      <c r="G414" s="0"/>
      <c r="H414" s="0"/>
    </row>
    <row r="415" customFormat="false" ht="12.75" hidden="false" customHeight="false" outlineLevel="0" collapsed="false">
      <c r="A415" s="41"/>
      <c r="B415" s="41"/>
      <c r="C415" s="41" t="s">
        <v>144</v>
      </c>
      <c r="D415" s="38" t="n">
        <v>38139</v>
      </c>
      <c r="E415" s="42" t="n">
        <v>96023402</v>
      </c>
      <c r="F415" s="12" t="n">
        <v>-183261.5998</v>
      </c>
      <c r="G415" s="0"/>
      <c r="H415" s="0"/>
    </row>
    <row r="416" customFormat="false" ht="12.75" hidden="false" customHeight="false" outlineLevel="0" collapsed="false">
      <c r="A416" s="41"/>
      <c r="B416" s="41"/>
      <c r="C416" s="41" t="s">
        <v>144</v>
      </c>
      <c r="D416" s="38" t="n">
        <v>38169</v>
      </c>
      <c r="E416" s="42" t="n">
        <v>96023402</v>
      </c>
      <c r="F416" s="12" t="n">
        <v>-188504.8259</v>
      </c>
      <c r="G416" s="0"/>
      <c r="H416" s="0"/>
    </row>
    <row r="417" customFormat="false" ht="12.75" hidden="false" customHeight="false" outlineLevel="0" collapsed="false">
      <c r="A417" s="41"/>
      <c r="B417" s="41"/>
      <c r="C417" s="41" t="s">
        <v>144</v>
      </c>
      <c r="D417" s="38" t="n">
        <v>38200</v>
      </c>
      <c r="E417" s="42" t="n">
        <v>96023402</v>
      </c>
      <c r="F417" s="12" t="n">
        <v>-187612.1337</v>
      </c>
      <c r="G417" s="0"/>
      <c r="H417" s="0"/>
    </row>
    <row r="418" customFormat="false" ht="12.75" hidden="false" customHeight="false" outlineLevel="0" collapsed="false">
      <c r="A418" s="41"/>
      <c r="B418" s="41"/>
      <c r="C418" s="41" t="s">
        <v>144</v>
      </c>
      <c r="D418" s="38" t="n">
        <v>38231</v>
      </c>
      <c r="E418" s="42" t="n">
        <v>96023402</v>
      </c>
      <c r="F418" s="12" t="n">
        <v>-180680.4923</v>
      </c>
      <c r="G418" s="0"/>
      <c r="H418" s="0"/>
    </row>
    <row r="419" customFormat="false" ht="12.75" hidden="false" customHeight="false" outlineLevel="0" collapsed="false">
      <c r="A419" s="41"/>
      <c r="B419" s="41"/>
      <c r="C419" s="41" t="s">
        <v>144</v>
      </c>
      <c r="D419" s="38" t="n">
        <v>38261</v>
      </c>
      <c r="E419" s="42" t="n">
        <v>96023402</v>
      </c>
      <c r="F419" s="12" t="n">
        <v>-185824.9533</v>
      </c>
      <c r="G419" s="0"/>
      <c r="H419" s="0"/>
    </row>
    <row r="420" customFormat="false" ht="12.75" hidden="false" customHeight="false" outlineLevel="0" collapsed="false">
      <c r="A420" s="41"/>
      <c r="B420" s="41"/>
      <c r="C420" s="41" t="s">
        <v>146</v>
      </c>
      <c r="D420" s="38" t="n">
        <v>37288</v>
      </c>
      <c r="E420" s="42" t="n">
        <v>96023402</v>
      </c>
      <c r="F420" s="12" t="n">
        <v>-30666.6966</v>
      </c>
      <c r="G420" s="0"/>
      <c r="H420" s="0"/>
    </row>
    <row r="421" customFormat="false" ht="12.75" hidden="false" customHeight="false" outlineLevel="0" collapsed="false">
      <c r="A421" s="41"/>
      <c r="B421" s="41"/>
      <c r="C421" s="41" t="s">
        <v>146</v>
      </c>
      <c r="D421" s="38" t="n">
        <v>37316</v>
      </c>
      <c r="E421" s="42" t="n">
        <v>96023402</v>
      </c>
      <c r="F421" s="12" t="n">
        <v>-24796.8454</v>
      </c>
      <c r="G421" s="0"/>
      <c r="H421" s="0"/>
    </row>
    <row r="422" customFormat="false" ht="12.75" hidden="false" customHeight="false" outlineLevel="0" collapsed="false">
      <c r="A422" s="41"/>
      <c r="B422" s="41"/>
      <c r="C422" s="41" t="s">
        <v>146</v>
      </c>
      <c r="D422" s="38" t="n">
        <v>37591</v>
      </c>
      <c r="E422" s="42" t="n">
        <v>96023402</v>
      </c>
      <c r="F422" s="12" t="n">
        <v>-61421.8263</v>
      </c>
      <c r="G422" s="0"/>
      <c r="H422" s="0"/>
    </row>
    <row r="423" customFormat="false" ht="12.75" hidden="false" customHeight="false" outlineLevel="0" collapsed="false">
      <c r="A423" s="41"/>
      <c r="B423" s="41"/>
      <c r="C423" s="41" t="s">
        <v>146</v>
      </c>
      <c r="D423" s="38" t="n">
        <v>37622</v>
      </c>
      <c r="E423" s="42" t="n">
        <v>96023402</v>
      </c>
      <c r="F423" s="12" t="n">
        <v>-81166.7565</v>
      </c>
      <c r="G423" s="0"/>
      <c r="H423" s="0"/>
    </row>
    <row r="424" customFormat="false" ht="12.75" hidden="false" customHeight="false" outlineLevel="0" collapsed="false">
      <c r="A424" s="41"/>
      <c r="B424" s="41"/>
      <c r="C424" s="41" t="s">
        <v>146</v>
      </c>
      <c r="D424" s="38" t="n">
        <v>37653</v>
      </c>
      <c r="E424" s="42" t="n">
        <v>96023402</v>
      </c>
      <c r="F424" s="12" t="n">
        <v>-74925.7789</v>
      </c>
      <c r="G424" s="0"/>
      <c r="H424" s="0"/>
    </row>
    <row r="425" customFormat="false" ht="12.75" hidden="false" customHeight="false" outlineLevel="0" collapsed="false">
      <c r="A425" s="41"/>
      <c r="B425" s="41"/>
      <c r="C425" s="41" t="s">
        <v>146</v>
      </c>
      <c r="D425" s="38" t="n">
        <v>37681</v>
      </c>
      <c r="E425" s="42" t="n">
        <v>96023402</v>
      </c>
      <c r="F425" s="12" t="n">
        <v>-57446.1852</v>
      </c>
      <c r="G425" s="0"/>
      <c r="H425" s="0"/>
    </row>
    <row r="426" customFormat="false" ht="12.75" hidden="false" customHeight="false" outlineLevel="0" collapsed="false">
      <c r="A426" s="41"/>
      <c r="B426" s="41"/>
      <c r="C426" s="41" t="s">
        <v>146</v>
      </c>
      <c r="D426" s="38" t="n">
        <v>37956</v>
      </c>
      <c r="E426" s="42" t="n">
        <v>96023402</v>
      </c>
      <c r="F426" s="12" t="n">
        <v>-43676.4852</v>
      </c>
      <c r="G426" s="0"/>
      <c r="H426" s="0"/>
    </row>
    <row r="427" customFormat="false" ht="12.75" hidden="false" customHeight="false" outlineLevel="0" collapsed="false">
      <c r="A427" s="41"/>
      <c r="B427" s="41"/>
      <c r="C427" s="41" t="s">
        <v>146</v>
      </c>
      <c r="D427" s="38" t="n">
        <v>37987</v>
      </c>
      <c r="E427" s="42" t="n">
        <v>96023402</v>
      </c>
      <c r="F427" s="12" t="n">
        <v>-60752.024</v>
      </c>
      <c r="G427" s="0"/>
      <c r="H427" s="0"/>
    </row>
    <row r="428" customFormat="false" ht="12.75" hidden="false" customHeight="false" outlineLevel="0" collapsed="false">
      <c r="A428" s="41"/>
      <c r="B428" s="41"/>
      <c r="C428" s="41" t="s">
        <v>146</v>
      </c>
      <c r="D428" s="38" t="n">
        <v>38018</v>
      </c>
      <c r="E428" s="42" t="n">
        <v>96023402</v>
      </c>
      <c r="F428" s="12" t="n">
        <v>-57786.1281</v>
      </c>
      <c r="G428" s="0"/>
      <c r="H428" s="0"/>
    </row>
    <row r="429" customFormat="false" ht="12.75" hidden="false" customHeight="false" outlineLevel="0" collapsed="false">
      <c r="A429" s="41"/>
      <c r="B429" s="41"/>
      <c r="C429" s="41" t="s">
        <v>146</v>
      </c>
      <c r="D429" s="38" t="n">
        <v>38047</v>
      </c>
      <c r="E429" s="42" t="n">
        <v>96023402</v>
      </c>
      <c r="F429" s="12" t="n">
        <v>-37248.6265</v>
      </c>
      <c r="G429" s="0"/>
      <c r="H429" s="0"/>
    </row>
    <row r="430" customFormat="false" ht="12.75" hidden="false" customHeight="false" outlineLevel="0" collapsed="false">
      <c r="A430" s="41"/>
      <c r="B430" s="41"/>
      <c r="C430" s="41" t="s">
        <v>148</v>
      </c>
      <c r="D430" s="38" t="n">
        <v>37288</v>
      </c>
      <c r="E430" s="42" t="n">
        <v>96023402</v>
      </c>
      <c r="F430" s="12" t="n">
        <v>-269455.2766</v>
      </c>
      <c r="G430" s="0"/>
      <c r="H430" s="0"/>
    </row>
    <row r="431" customFormat="false" ht="12.75" hidden="false" customHeight="false" outlineLevel="0" collapsed="false">
      <c r="A431" s="41"/>
      <c r="B431" s="41"/>
      <c r="C431" s="41" t="s">
        <v>148</v>
      </c>
      <c r="D431" s="38" t="n">
        <v>37316</v>
      </c>
      <c r="E431" s="42" t="n">
        <v>96023402</v>
      </c>
      <c r="F431" s="12" t="n">
        <v>-297922.2496</v>
      </c>
      <c r="G431" s="0"/>
      <c r="H431" s="0"/>
    </row>
    <row r="432" customFormat="false" ht="12.75" hidden="false" customHeight="false" outlineLevel="0" collapsed="false">
      <c r="A432" s="41"/>
      <c r="B432" s="41"/>
      <c r="C432" s="41" t="s">
        <v>148</v>
      </c>
      <c r="D432" s="38" t="n">
        <v>37347</v>
      </c>
      <c r="E432" s="42" t="n">
        <v>96023402</v>
      </c>
      <c r="F432" s="12" t="n">
        <v>-332753.5123</v>
      </c>
      <c r="G432" s="0"/>
      <c r="H432" s="0"/>
    </row>
    <row r="433" customFormat="false" ht="12.75" hidden="false" customHeight="false" outlineLevel="0" collapsed="false">
      <c r="A433" s="41"/>
      <c r="B433" s="41"/>
      <c r="C433" s="41" t="s">
        <v>148</v>
      </c>
      <c r="D433" s="38" t="n">
        <v>37377</v>
      </c>
      <c r="E433" s="42" t="n">
        <v>96023402</v>
      </c>
      <c r="F433" s="12" t="n">
        <v>-188386.4528</v>
      </c>
      <c r="G433" s="0"/>
      <c r="H433" s="0"/>
    </row>
    <row r="434" customFormat="false" ht="12.75" hidden="false" customHeight="false" outlineLevel="0" collapsed="false">
      <c r="A434" s="41"/>
      <c r="B434" s="41"/>
      <c r="C434" s="41" t="s">
        <v>148</v>
      </c>
      <c r="D434" s="38" t="n">
        <v>37408</v>
      </c>
      <c r="E434" s="42" t="n">
        <v>96023402</v>
      </c>
      <c r="F434" s="12" t="n">
        <v>-119522.0281</v>
      </c>
      <c r="G434" s="0"/>
      <c r="H434" s="0"/>
    </row>
    <row r="435" customFormat="false" ht="12.75" hidden="false" customHeight="false" outlineLevel="0" collapsed="false">
      <c r="A435" s="41"/>
      <c r="B435" s="41"/>
      <c r="C435" s="41" t="s">
        <v>148</v>
      </c>
      <c r="D435" s="38" t="n">
        <v>37438</v>
      </c>
      <c r="E435" s="42" t="n">
        <v>96023402</v>
      </c>
      <c r="F435" s="12" t="n">
        <v>-118720.4606</v>
      </c>
      <c r="G435" s="0"/>
      <c r="H435" s="0"/>
    </row>
    <row r="436" customFormat="false" ht="12.75" hidden="false" customHeight="false" outlineLevel="0" collapsed="false">
      <c r="A436" s="41"/>
      <c r="B436" s="41"/>
      <c r="C436" s="41" t="s">
        <v>148</v>
      </c>
      <c r="D436" s="38" t="n">
        <v>37469</v>
      </c>
      <c r="E436" s="42" t="n">
        <v>96023402</v>
      </c>
      <c r="F436" s="12" t="n">
        <v>-136495.8051</v>
      </c>
      <c r="G436" s="0"/>
      <c r="H436" s="0"/>
    </row>
    <row r="437" customFormat="false" ht="12.75" hidden="false" customHeight="false" outlineLevel="0" collapsed="false">
      <c r="A437" s="41"/>
      <c r="B437" s="41"/>
      <c r="C437" s="41" t="s">
        <v>148</v>
      </c>
      <c r="D437" s="38" t="n">
        <v>37500</v>
      </c>
      <c r="E437" s="42" t="n">
        <v>96023402</v>
      </c>
      <c r="F437" s="12" t="n">
        <v>-108780.4293</v>
      </c>
      <c r="G437" s="0"/>
      <c r="H437" s="0"/>
    </row>
    <row r="438" customFormat="false" ht="12.75" hidden="false" customHeight="false" outlineLevel="0" collapsed="false">
      <c r="A438" s="41"/>
      <c r="B438" s="41"/>
      <c r="C438" s="41" t="s">
        <v>148</v>
      </c>
      <c r="D438" s="38" t="n">
        <v>37530</v>
      </c>
      <c r="E438" s="42" t="n">
        <v>96023402</v>
      </c>
      <c r="F438" s="12" t="n">
        <v>-152233.442</v>
      </c>
      <c r="G438" s="0"/>
      <c r="H438" s="0"/>
    </row>
    <row r="439" customFormat="false" ht="12.75" hidden="false" customHeight="false" outlineLevel="0" collapsed="false">
      <c r="A439" s="41"/>
      <c r="B439" s="41"/>
      <c r="C439" s="41" t="s">
        <v>148</v>
      </c>
      <c r="D439" s="38" t="n">
        <v>37561</v>
      </c>
      <c r="E439" s="42" t="n">
        <v>96023402</v>
      </c>
      <c r="F439" s="12" t="n">
        <v>-378979.8659</v>
      </c>
      <c r="G439" s="0"/>
      <c r="H439" s="0"/>
    </row>
    <row r="440" customFormat="false" ht="12.75" hidden="false" customHeight="false" outlineLevel="0" collapsed="false">
      <c r="A440" s="41"/>
      <c r="B440" s="41"/>
      <c r="C440" s="41" t="s">
        <v>148</v>
      </c>
      <c r="D440" s="38" t="n">
        <v>37591</v>
      </c>
      <c r="E440" s="42" t="n">
        <v>96023402</v>
      </c>
      <c r="F440" s="12" t="n">
        <v>-455878.1934</v>
      </c>
      <c r="G440" s="0"/>
      <c r="H440" s="0"/>
    </row>
    <row r="441" customFormat="false" ht="12.75" hidden="false" customHeight="false" outlineLevel="0" collapsed="false">
      <c r="A441" s="41"/>
      <c r="B441" s="41"/>
      <c r="C441" s="41" t="s">
        <v>148</v>
      </c>
      <c r="D441" s="38" t="n">
        <v>37622</v>
      </c>
      <c r="E441" s="42" t="n">
        <v>96023402</v>
      </c>
      <c r="F441" s="12" t="n">
        <v>-454746.3346</v>
      </c>
      <c r="G441" s="0"/>
      <c r="H441" s="0"/>
    </row>
    <row r="442" customFormat="false" ht="12.75" hidden="false" customHeight="false" outlineLevel="0" collapsed="false">
      <c r="A442" s="41"/>
      <c r="B442" s="41"/>
      <c r="C442" s="41" t="s">
        <v>148</v>
      </c>
      <c r="D442" s="38" t="n">
        <v>37653</v>
      </c>
      <c r="E442" s="42" t="n">
        <v>96023402</v>
      </c>
      <c r="F442" s="12" t="n">
        <v>-409634.456</v>
      </c>
      <c r="G442" s="0"/>
      <c r="H442" s="0"/>
    </row>
    <row r="443" customFormat="false" ht="12.75" hidden="false" customHeight="false" outlineLevel="0" collapsed="false">
      <c r="A443" s="41"/>
      <c r="B443" s="41"/>
      <c r="C443" s="41" t="s">
        <v>148</v>
      </c>
      <c r="D443" s="38" t="n">
        <v>37681</v>
      </c>
      <c r="E443" s="42" t="n">
        <v>96023402</v>
      </c>
      <c r="F443" s="12" t="n">
        <v>-452370.2117</v>
      </c>
      <c r="G443" s="0"/>
      <c r="H443" s="0"/>
    </row>
    <row r="444" customFormat="false" ht="12.75" hidden="false" customHeight="false" outlineLevel="0" collapsed="false">
      <c r="A444" s="41"/>
      <c r="B444" s="41"/>
      <c r="C444" s="41" t="s">
        <v>148</v>
      </c>
      <c r="D444" s="38" t="n">
        <v>37712</v>
      </c>
      <c r="E444" s="42" t="n">
        <v>96023402</v>
      </c>
      <c r="F444" s="12" t="n">
        <v>-317013.6413</v>
      </c>
      <c r="G444" s="0"/>
      <c r="H444" s="0"/>
    </row>
    <row r="445" customFormat="false" ht="12.75" hidden="false" customHeight="false" outlineLevel="0" collapsed="false">
      <c r="A445" s="41"/>
      <c r="B445" s="41"/>
      <c r="C445" s="41" t="s">
        <v>148</v>
      </c>
      <c r="D445" s="38" t="n">
        <v>37742</v>
      </c>
      <c r="E445" s="42" t="n">
        <v>96023402</v>
      </c>
      <c r="F445" s="12" t="n">
        <v>-178448.2529</v>
      </c>
      <c r="G445" s="0"/>
      <c r="H445" s="0"/>
    </row>
    <row r="446" customFormat="false" ht="12.75" hidden="false" customHeight="false" outlineLevel="0" collapsed="false">
      <c r="A446" s="41"/>
      <c r="B446" s="41"/>
      <c r="C446" s="41" t="s">
        <v>148</v>
      </c>
      <c r="D446" s="38" t="n">
        <v>37773</v>
      </c>
      <c r="E446" s="42" t="n">
        <v>96023402</v>
      </c>
      <c r="F446" s="12" t="n">
        <v>-116215.2251</v>
      </c>
      <c r="G446" s="0"/>
      <c r="H446" s="0"/>
    </row>
    <row r="447" customFormat="false" ht="12.75" hidden="false" customHeight="false" outlineLevel="0" collapsed="false">
      <c r="A447" s="41"/>
      <c r="B447" s="41"/>
      <c r="C447" s="41" t="s">
        <v>148</v>
      </c>
      <c r="D447" s="38" t="n">
        <v>37803</v>
      </c>
      <c r="E447" s="42" t="n">
        <v>96023402</v>
      </c>
      <c r="F447" s="12" t="n">
        <v>-117396.6931</v>
      </c>
      <c r="G447" s="0"/>
      <c r="H447" s="0"/>
    </row>
    <row r="448" customFormat="false" ht="12.75" hidden="false" customHeight="false" outlineLevel="0" collapsed="false">
      <c r="A448" s="41"/>
      <c r="B448" s="41"/>
      <c r="C448" s="41" t="s">
        <v>148</v>
      </c>
      <c r="D448" s="38" t="n">
        <v>37834</v>
      </c>
      <c r="E448" s="42" t="n">
        <v>96023402</v>
      </c>
      <c r="F448" s="12" t="n">
        <v>-123703.9175</v>
      </c>
      <c r="G448" s="0"/>
      <c r="H448" s="0"/>
    </row>
    <row r="449" customFormat="false" ht="12.75" hidden="false" customHeight="false" outlineLevel="0" collapsed="false">
      <c r="A449" s="41"/>
      <c r="B449" s="41"/>
      <c r="C449" s="41" t="s">
        <v>148</v>
      </c>
      <c r="D449" s="38" t="n">
        <v>37865</v>
      </c>
      <c r="E449" s="42" t="n">
        <v>96023402</v>
      </c>
      <c r="F449" s="12" t="n">
        <v>-93924.2704</v>
      </c>
      <c r="G449" s="0"/>
      <c r="H449" s="0"/>
    </row>
    <row r="450" customFormat="false" ht="12.75" hidden="false" customHeight="false" outlineLevel="0" collapsed="false">
      <c r="A450" s="41"/>
      <c r="B450" s="41"/>
      <c r="C450" s="41" t="s">
        <v>148</v>
      </c>
      <c r="D450" s="38" t="n">
        <v>37895</v>
      </c>
      <c r="E450" s="42" t="n">
        <v>96023402</v>
      </c>
      <c r="F450" s="12" t="n">
        <v>-120842.4199</v>
      </c>
      <c r="G450" s="0"/>
      <c r="H450" s="0"/>
    </row>
    <row r="451" customFormat="false" ht="12.75" hidden="false" customHeight="false" outlineLevel="0" collapsed="false">
      <c r="A451" s="41"/>
      <c r="B451" s="41"/>
      <c r="C451" s="41" t="s">
        <v>148</v>
      </c>
      <c r="D451" s="38" t="n">
        <v>37926</v>
      </c>
      <c r="E451" s="42" t="n">
        <v>96023402</v>
      </c>
      <c r="F451" s="12" t="n">
        <v>-335862.0299</v>
      </c>
      <c r="G451" s="0"/>
      <c r="H451" s="0"/>
    </row>
    <row r="452" customFormat="false" ht="12.75" hidden="false" customHeight="false" outlineLevel="0" collapsed="false">
      <c r="A452" s="41"/>
      <c r="B452" s="41"/>
      <c r="C452" s="41" t="s">
        <v>148</v>
      </c>
      <c r="D452" s="38" t="n">
        <v>37956</v>
      </c>
      <c r="E452" s="42" t="n">
        <v>96023402</v>
      </c>
      <c r="F452" s="12" t="n">
        <v>-406832.9441</v>
      </c>
      <c r="G452" s="0"/>
      <c r="H452" s="0"/>
    </row>
    <row r="453" customFormat="false" ht="12.75" hidden="false" customHeight="false" outlineLevel="0" collapsed="false">
      <c r="A453" s="41"/>
      <c r="B453" s="41"/>
      <c r="C453" s="41" t="s">
        <v>148</v>
      </c>
      <c r="D453" s="38" t="n">
        <v>37987</v>
      </c>
      <c r="E453" s="42" t="n">
        <v>96023402</v>
      </c>
      <c r="F453" s="12" t="n">
        <v>-405075.6184</v>
      </c>
      <c r="G453" s="0"/>
      <c r="H453" s="0"/>
    </row>
    <row r="454" customFormat="false" ht="12.75" hidden="false" customHeight="false" outlineLevel="0" collapsed="false">
      <c r="A454" s="41"/>
      <c r="B454" s="41"/>
      <c r="C454" s="41" t="s">
        <v>148</v>
      </c>
      <c r="D454" s="38" t="n">
        <v>38018</v>
      </c>
      <c r="E454" s="42" t="n">
        <v>96023402</v>
      </c>
      <c r="F454" s="12" t="n">
        <v>-377274.0695</v>
      </c>
      <c r="G454" s="0"/>
      <c r="H454" s="0"/>
    </row>
    <row r="455" customFormat="false" ht="12.75" hidden="false" customHeight="false" outlineLevel="0" collapsed="false">
      <c r="A455" s="41"/>
      <c r="B455" s="41"/>
      <c r="C455" s="41" t="s">
        <v>148</v>
      </c>
      <c r="D455" s="38" t="n">
        <v>38047</v>
      </c>
      <c r="E455" s="42" t="n">
        <v>96023402</v>
      </c>
      <c r="F455" s="12" t="n">
        <v>-401581.4315</v>
      </c>
      <c r="G455" s="0"/>
      <c r="H455" s="0"/>
    </row>
    <row r="456" customFormat="false" ht="12.75" hidden="false" customHeight="false" outlineLevel="0" collapsed="false">
      <c r="A456" s="41"/>
      <c r="B456" s="41"/>
      <c r="C456" s="41" t="s">
        <v>148</v>
      </c>
      <c r="D456" s="38" t="n">
        <v>38078</v>
      </c>
      <c r="E456" s="42" t="n">
        <v>96023402</v>
      </c>
      <c r="F456" s="12" t="n">
        <v>-268194.779</v>
      </c>
      <c r="G456" s="0"/>
      <c r="H456" s="0"/>
    </row>
    <row r="457" customFormat="false" ht="12.75" hidden="false" customHeight="false" outlineLevel="0" collapsed="false">
      <c r="A457" s="41"/>
      <c r="B457" s="41"/>
      <c r="C457" s="41" t="s">
        <v>148</v>
      </c>
      <c r="D457" s="38" t="n">
        <v>38108</v>
      </c>
      <c r="E457" s="42" t="n">
        <v>96023402</v>
      </c>
      <c r="F457" s="12" t="n">
        <v>-145917.9997</v>
      </c>
      <c r="G457" s="0"/>
      <c r="H457" s="0"/>
    </row>
    <row r="458" customFormat="false" ht="12.75" hidden="false" customHeight="false" outlineLevel="0" collapsed="false">
      <c r="A458" s="41"/>
      <c r="B458" s="41"/>
      <c r="C458" s="41" t="s">
        <v>148</v>
      </c>
      <c r="D458" s="38" t="n">
        <v>38139</v>
      </c>
      <c r="E458" s="42" t="n">
        <v>96023402</v>
      </c>
      <c r="F458" s="12" t="n">
        <v>-101332.0903</v>
      </c>
      <c r="G458" s="0"/>
      <c r="H458" s="0"/>
    </row>
    <row r="459" customFormat="false" ht="12.75" hidden="false" customHeight="false" outlineLevel="0" collapsed="false">
      <c r="A459" s="41"/>
      <c r="B459" s="41"/>
      <c r="C459" s="41" t="s">
        <v>148</v>
      </c>
      <c r="D459" s="38" t="n">
        <v>38169</v>
      </c>
      <c r="E459" s="42" t="n">
        <v>96023402</v>
      </c>
      <c r="F459" s="12" t="n">
        <v>-105278.9531</v>
      </c>
      <c r="G459" s="0"/>
      <c r="H459" s="0"/>
    </row>
    <row r="460" customFormat="false" ht="12.75" hidden="false" customHeight="false" outlineLevel="0" collapsed="false">
      <c r="A460" s="41"/>
      <c r="B460" s="41"/>
      <c r="C460" s="41" t="s">
        <v>148</v>
      </c>
      <c r="D460" s="38" t="n">
        <v>38200</v>
      </c>
      <c r="E460" s="42" t="n">
        <v>96023402</v>
      </c>
      <c r="F460" s="12" t="n">
        <v>-109470.6926</v>
      </c>
      <c r="G460" s="0"/>
      <c r="H460" s="0"/>
    </row>
    <row r="461" customFormat="false" ht="12.75" hidden="false" customHeight="false" outlineLevel="0" collapsed="false">
      <c r="A461" s="41"/>
      <c r="B461" s="41"/>
      <c r="C461" s="41" t="s">
        <v>148</v>
      </c>
      <c r="D461" s="38" t="n">
        <v>38231</v>
      </c>
      <c r="E461" s="42" t="n">
        <v>96023402</v>
      </c>
      <c r="F461" s="12" t="n">
        <v>-78519.9381</v>
      </c>
      <c r="G461" s="0"/>
      <c r="H461" s="0"/>
    </row>
    <row r="462" customFormat="false" ht="12.75" hidden="false" customHeight="false" outlineLevel="0" collapsed="false">
      <c r="A462" s="41"/>
      <c r="B462" s="41"/>
      <c r="C462" s="41" t="s">
        <v>148</v>
      </c>
      <c r="D462" s="38" t="n">
        <v>38261</v>
      </c>
      <c r="E462" s="42" t="n">
        <v>96023402</v>
      </c>
      <c r="F462" s="12" t="n">
        <v>-114513.1604</v>
      </c>
      <c r="G462" s="0"/>
      <c r="H462" s="0"/>
    </row>
    <row r="463" customFormat="false" ht="12.75" hidden="false" customHeight="false" outlineLevel="0" collapsed="false">
      <c r="A463" s="41"/>
      <c r="B463" s="41"/>
      <c r="C463" s="41" t="s">
        <v>150</v>
      </c>
      <c r="D463" s="38" t="n">
        <v>37347</v>
      </c>
      <c r="E463" s="42" t="n">
        <v>96023402</v>
      </c>
      <c r="F463" s="12" t="n">
        <v>7809.9196</v>
      </c>
      <c r="G463" s="0"/>
      <c r="H463" s="0"/>
    </row>
    <row r="464" customFormat="false" ht="12.75" hidden="false" customHeight="false" outlineLevel="0" collapsed="false">
      <c r="A464" s="41"/>
      <c r="B464" s="41"/>
      <c r="C464" s="41" t="s">
        <v>150</v>
      </c>
      <c r="D464" s="38" t="n">
        <v>37561</v>
      </c>
      <c r="E464" s="42" t="n">
        <v>96023402</v>
      </c>
      <c r="F464" s="12" t="n">
        <v>-47537.519</v>
      </c>
      <c r="G464" s="0"/>
      <c r="H464" s="0"/>
    </row>
    <row r="465" customFormat="false" ht="12.75" hidden="false" customHeight="false" outlineLevel="0" collapsed="false">
      <c r="A465" s="41"/>
      <c r="B465" s="41"/>
      <c r="C465" s="41" t="s">
        <v>150</v>
      </c>
      <c r="D465" s="38" t="n">
        <v>37712</v>
      </c>
      <c r="E465" s="42" t="n">
        <v>96023402</v>
      </c>
      <c r="F465" s="12" t="n">
        <v>-5306.5265</v>
      </c>
      <c r="G465" s="0"/>
      <c r="H465" s="0"/>
    </row>
    <row r="466" customFormat="false" ht="12.75" hidden="false" customHeight="false" outlineLevel="0" collapsed="false">
      <c r="A466" s="41"/>
      <c r="B466" s="41"/>
      <c r="C466" s="41" t="s">
        <v>150</v>
      </c>
      <c r="D466" s="38" t="n">
        <v>37926</v>
      </c>
      <c r="E466" s="42" t="n">
        <v>96023402</v>
      </c>
      <c r="F466" s="12" t="n">
        <v>-35701.6735</v>
      </c>
      <c r="G466" s="0"/>
      <c r="H466" s="0"/>
    </row>
    <row r="467" customFormat="false" ht="12.75" hidden="false" customHeight="false" outlineLevel="0" collapsed="false">
      <c r="A467" s="41"/>
      <c r="B467" s="41"/>
      <c r="C467" s="41" t="s">
        <v>150</v>
      </c>
      <c r="D467" s="38" t="n">
        <v>38078</v>
      </c>
      <c r="E467" s="42" t="n">
        <v>96023402</v>
      </c>
      <c r="F467" s="12" t="n">
        <v>-2609.1075</v>
      </c>
      <c r="G467" s="0"/>
      <c r="H467" s="0"/>
    </row>
    <row r="468" customFormat="false" ht="12.75" hidden="false" customHeight="false" outlineLevel="0" collapsed="false">
      <c r="A468" s="41"/>
      <c r="B468" s="41"/>
      <c r="C468" s="41" t="s">
        <v>127</v>
      </c>
      <c r="D468" s="38" t="n">
        <v>37288</v>
      </c>
      <c r="E468" s="42" t="n">
        <v>96023397</v>
      </c>
      <c r="F468" s="12" t="n">
        <v>-39173.1451</v>
      </c>
      <c r="G468" s="0"/>
      <c r="H468" s="0"/>
    </row>
    <row r="469" customFormat="false" ht="12.75" hidden="false" customHeight="false" outlineLevel="0" collapsed="false">
      <c r="A469" s="41"/>
      <c r="B469" s="41"/>
      <c r="C469" s="41" t="s">
        <v>127</v>
      </c>
      <c r="D469" s="38" t="n">
        <v>37316</v>
      </c>
      <c r="E469" s="42" t="n">
        <v>96023397</v>
      </c>
      <c r="F469" s="12" t="n">
        <v>-43311.6458</v>
      </c>
      <c r="G469" s="0"/>
      <c r="H469" s="0"/>
    </row>
    <row r="470" customFormat="false" ht="12.75" hidden="false" customHeight="false" outlineLevel="0" collapsed="false">
      <c r="A470" s="41"/>
      <c r="B470" s="41"/>
      <c r="C470" s="41" t="s">
        <v>127</v>
      </c>
      <c r="D470" s="38" t="n">
        <v>37347</v>
      </c>
      <c r="E470" s="42" t="n">
        <v>96023397</v>
      </c>
      <c r="F470" s="12" t="n">
        <v>-64303.5943</v>
      </c>
      <c r="G470" s="0"/>
      <c r="H470" s="0"/>
    </row>
    <row r="471" customFormat="false" ht="12.75" hidden="false" customHeight="false" outlineLevel="0" collapsed="false">
      <c r="A471" s="41"/>
      <c r="B471" s="41"/>
      <c r="C471" s="41" t="s">
        <v>127</v>
      </c>
      <c r="D471" s="38" t="n">
        <v>37377</v>
      </c>
      <c r="E471" s="42" t="n">
        <v>96023397</v>
      </c>
      <c r="F471" s="12" t="n">
        <v>-34857.2561</v>
      </c>
      <c r="G471" s="0"/>
      <c r="H471" s="0"/>
    </row>
    <row r="472" customFormat="false" ht="12.75" hidden="false" customHeight="false" outlineLevel="0" collapsed="false">
      <c r="A472" s="41"/>
      <c r="B472" s="41"/>
      <c r="C472" s="41" t="s">
        <v>127</v>
      </c>
      <c r="D472" s="38" t="n">
        <v>37408</v>
      </c>
      <c r="E472" s="42" t="n">
        <v>96023397</v>
      </c>
      <c r="F472" s="12" t="n">
        <v>-21805.1544</v>
      </c>
      <c r="G472" s="0"/>
      <c r="H472" s="0"/>
    </row>
    <row r="473" customFormat="false" ht="12.75" hidden="false" customHeight="false" outlineLevel="0" collapsed="false">
      <c r="A473" s="41"/>
      <c r="B473" s="41"/>
      <c r="C473" s="41" t="s">
        <v>127</v>
      </c>
      <c r="D473" s="38" t="n">
        <v>37438</v>
      </c>
      <c r="E473" s="42" t="n">
        <v>96023397</v>
      </c>
      <c r="F473" s="12" t="n">
        <v>-22969.9673</v>
      </c>
      <c r="G473" s="0"/>
      <c r="H473" s="0"/>
    </row>
    <row r="474" customFormat="false" ht="12.75" hidden="false" customHeight="false" outlineLevel="0" collapsed="false">
      <c r="A474" s="41"/>
      <c r="B474" s="41"/>
      <c r="C474" s="41" t="s">
        <v>127</v>
      </c>
      <c r="D474" s="38" t="n">
        <v>37469</v>
      </c>
      <c r="E474" s="42" t="n">
        <v>96023397</v>
      </c>
      <c r="F474" s="12" t="n">
        <v>-20988.9212</v>
      </c>
      <c r="G474" s="0"/>
      <c r="H474" s="0"/>
    </row>
    <row r="475" customFormat="false" ht="12.75" hidden="false" customHeight="false" outlineLevel="0" collapsed="false">
      <c r="A475" s="41"/>
      <c r="B475" s="41"/>
      <c r="C475" s="41" t="s">
        <v>127</v>
      </c>
      <c r="D475" s="38" t="n">
        <v>37500</v>
      </c>
      <c r="E475" s="42" t="n">
        <v>96023397</v>
      </c>
      <c r="F475" s="12" t="n">
        <v>-18527.3491</v>
      </c>
      <c r="G475" s="0"/>
      <c r="H475" s="0"/>
    </row>
    <row r="476" customFormat="false" ht="12.75" hidden="false" customHeight="false" outlineLevel="0" collapsed="false">
      <c r="A476" s="41"/>
      <c r="B476" s="41"/>
      <c r="C476" s="41" t="s">
        <v>127</v>
      </c>
      <c r="D476" s="38" t="n">
        <v>37530</v>
      </c>
      <c r="E476" s="42" t="n">
        <v>96023397</v>
      </c>
      <c r="F476" s="12" t="n">
        <v>-33201.1748</v>
      </c>
      <c r="G476" s="0"/>
      <c r="H476" s="0"/>
    </row>
    <row r="477" customFormat="false" ht="12.75" hidden="false" customHeight="false" outlineLevel="0" collapsed="false">
      <c r="A477" s="41"/>
      <c r="B477" s="41"/>
      <c r="C477" s="41" t="s">
        <v>127</v>
      </c>
      <c r="D477" s="38" t="n">
        <v>37561</v>
      </c>
      <c r="E477" s="42" t="n">
        <v>96023397</v>
      </c>
      <c r="F477" s="12" t="n">
        <v>-69265.8569</v>
      </c>
      <c r="G477" s="0"/>
      <c r="H477" s="0"/>
    </row>
    <row r="478" customFormat="false" ht="12.75" hidden="false" customHeight="false" outlineLevel="0" collapsed="false">
      <c r="A478" s="41"/>
      <c r="B478" s="41"/>
      <c r="C478" s="41" t="s">
        <v>127</v>
      </c>
      <c r="D478" s="38" t="n">
        <v>37591</v>
      </c>
      <c r="E478" s="42" t="n">
        <v>96023397</v>
      </c>
      <c r="F478" s="12" t="n">
        <v>-73037.8948</v>
      </c>
      <c r="G478" s="0"/>
      <c r="H478" s="0"/>
    </row>
    <row r="479" customFormat="false" ht="12.75" hidden="false" customHeight="false" outlineLevel="0" collapsed="false">
      <c r="A479" s="41"/>
      <c r="B479" s="41"/>
      <c r="C479" s="41" t="s">
        <v>127</v>
      </c>
      <c r="D479" s="38" t="n">
        <v>37622</v>
      </c>
      <c r="E479" s="42" t="n">
        <v>96023397</v>
      </c>
      <c r="F479" s="12" t="n">
        <v>-72856.5556</v>
      </c>
      <c r="G479" s="0"/>
      <c r="H479" s="0"/>
    </row>
    <row r="480" customFormat="false" ht="12.75" hidden="false" customHeight="false" outlineLevel="0" collapsed="false">
      <c r="A480" s="41"/>
      <c r="B480" s="41"/>
      <c r="C480" s="41" t="s">
        <v>127</v>
      </c>
      <c r="D480" s="38" t="n">
        <v>37653</v>
      </c>
      <c r="E480" s="42" t="n">
        <v>96023397</v>
      </c>
      <c r="F480" s="12" t="n">
        <v>-65629.0183</v>
      </c>
      <c r="G480" s="0"/>
      <c r="H480" s="0"/>
    </row>
    <row r="481" customFormat="false" ht="12.75" hidden="false" customHeight="false" outlineLevel="0" collapsed="false">
      <c r="A481" s="41"/>
      <c r="B481" s="41"/>
      <c r="C481" s="41" t="s">
        <v>127</v>
      </c>
      <c r="D481" s="38" t="n">
        <v>37681</v>
      </c>
      <c r="E481" s="42" t="n">
        <v>96023397</v>
      </c>
      <c r="F481" s="12" t="n">
        <v>-72475.8684</v>
      </c>
      <c r="G481" s="0"/>
      <c r="H481" s="0"/>
    </row>
    <row r="482" customFormat="false" ht="12.75" hidden="false" customHeight="false" outlineLevel="0" collapsed="false">
      <c r="A482" s="43"/>
      <c r="B482" s="43"/>
      <c r="C482" s="43" t="s">
        <v>127</v>
      </c>
      <c r="D482" s="38" t="n">
        <v>37712</v>
      </c>
      <c r="E482" s="44" t="n">
        <v>96023397</v>
      </c>
      <c r="F482" s="12" t="n">
        <v>-64127.6316</v>
      </c>
      <c r="G482" s="0"/>
      <c r="H482" s="0"/>
    </row>
    <row r="483" customFormat="false" ht="12.75" hidden="false" customHeight="false" outlineLevel="0" collapsed="false">
      <c r="A483" s="43"/>
      <c r="B483" s="43"/>
      <c r="C483" s="43" t="s">
        <v>127</v>
      </c>
      <c r="D483" s="38" t="n">
        <v>37742</v>
      </c>
      <c r="E483" s="44" t="n">
        <v>96023397</v>
      </c>
      <c r="F483" s="12" t="n">
        <v>-34459.8715</v>
      </c>
      <c r="G483" s="0"/>
      <c r="H483" s="0"/>
    </row>
    <row r="484" customFormat="false" ht="12.75" hidden="false" customHeight="false" outlineLevel="0" collapsed="false">
      <c r="A484" s="43"/>
      <c r="B484" s="43"/>
      <c r="C484" s="43" t="s">
        <v>127</v>
      </c>
      <c r="D484" s="38" t="n">
        <v>37773</v>
      </c>
      <c r="E484" s="44" t="n">
        <v>96023397</v>
      </c>
      <c r="F484" s="12" t="n">
        <v>-22104.3768</v>
      </c>
      <c r="G484" s="0"/>
      <c r="H484" s="0"/>
    </row>
    <row r="485" customFormat="false" ht="12.75" hidden="false" customHeight="false" outlineLevel="0" collapsed="false">
      <c r="A485" s="43"/>
      <c r="B485" s="43"/>
      <c r="C485" s="43" t="s">
        <v>127</v>
      </c>
      <c r="D485" s="38" t="n">
        <v>37803</v>
      </c>
      <c r="E485" s="44" t="n">
        <v>96023397</v>
      </c>
      <c r="F485" s="12" t="n">
        <v>-23361.879</v>
      </c>
      <c r="G485" s="0"/>
      <c r="H485" s="0"/>
    </row>
    <row r="486" customFormat="false" ht="12.75" hidden="false" customHeight="false" outlineLevel="0" collapsed="false">
      <c r="A486" s="43"/>
      <c r="B486" s="43"/>
      <c r="C486" s="43" t="s">
        <v>127</v>
      </c>
      <c r="D486" s="38" t="n">
        <v>37834</v>
      </c>
      <c r="E486" s="44" t="n">
        <v>96023397</v>
      </c>
      <c r="F486" s="12" t="n">
        <v>-21725.9544</v>
      </c>
      <c r="G486" s="0"/>
      <c r="H486" s="0"/>
    </row>
    <row r="487" customFormat="false" ht="12.75" hidden="false" customHeight="false" outlineLevel="0" collapsed="false">
      <c r="A487" s="43"/>
      <c r="B487" s="43"/>
      <c r="C487" s="43" t="s">
        <v>127</v>
      </c>
      <c r="D487" s="38" t="n">
        <v>37865</v>
      </c>
      <c r="E487" s="44" t="n">
        <v>96023397</v>
      </c>
      <c r="F487" s="12" t="n">
        <v>-18994.7804</v>
      </c>
      <c r="G487" s="0"/>
      <c r="H487" s="0"/>
    </row>
    <row r="488" customFormat="false" ht="12.75" hidden="false" customHeight="false" outlineLevel="0" collapsed="false">
      <c r="A488" s="43"/>
      <c r="B488" s="43"/>
      <c r="C488" s="43" t="s">
        <v>127</v>
      </c>
      <c r="D488" s="38" t="n">
        <v>37895</v>
      </c>
      <c r="E488" s="44" t="n">
        <v>96023397</v>
      </c>
      <c r="F488" s="12" t="n">
        <v>-32984.7692</v>
      </c>
      <c r="G488" s="0"/>
      <c r="H488" s="0"/>
    </row>
    <row r="489" customFormat="false" ht="12.75" hidden="false" customHeight="false" outlineLevel="0" collapsed="false">
      <c r="A489" s="43"/>
      <c r="B489" s="43"/>
      <c r="C489" s="43" t="s">
        <v>127</v>
      </c>
      <c r="D489" s="38" t="n">
        <v>37926</v>
      </c>
      <c r="E489" s="44" t="n">
        <v>96023397</v>
      </c>
      <c r="F489" s="12" t="n">
        <v>-61135.2081</v>
      </c>
      <c r="G489" s="0"/>
      <c r="H489" s="0"/>
    </row>
    <row r="490" customFormat="false" ht="12.75" hidden="false" customHeight="false" outlineLevel="0" collapsed="false">
      <c r="A490" s="43"/>
      <c r="B490" s="43"/>
      <c r="C490" s="43" t="s">
        <v>127</v>
      </c>
      <c r="D490" s="38" t="n">
        <v>37956</v>
      </c>
      <c r="E490" s="44" t="n">
        <v>96023397</v>
      </c>
      <c r="F490" s="12" t="n">
        <v>-64344.5347</v>
      </c>
      <c r="G490" s="0"/>
      <c r="H490" s="0"/>
    </row>
    <row r="491" customFormat="false" ht="12.75" hidden="false" customHeight="false" outlineLevel="0" collapsed="false">
      <c r="A491" s="43"/>
      <c r="B491" s="43"/>
      <c r="C491" s="43" t="s">
        <v>127</v>
      </c>
      <c r="D491" s="38" t="n">
        <v>37987</v>
      </c>
      <c r="E491" s="44" t="n">
        <v>96023397</v>
      </c>
      <c r="F491" s="12" t="n">
        <v>-64066.5967</v>
      </c>
      <c r="G491" s="0"/>
      <c r="H491" s="0"/>
    </row>
    <row r="492" customFormat="false" ht="12.75" hidden="false" customHeight="false" outlineLevel="0" collapsed="false">
      <c r="A492" s="43"/>
      <c r="B492" s="43"/>
      <c r="C492" s="43" t="s">
        <v>127</v>
      </c>
      <c r="D492" s="38" t="n">
        <v>38018</v>
      </c>
      <c r="E492" s="44" t="n">
        <v>96023397</v>
      </c>
      <c r="F492" s="12" t="n">
        <v>-59669.515</v>
      </c>
      <c r="G492" s="0"/>
      <c r="H492" s="0"/>
    </row>
    <row r="493" customFormat="false" ht="12.75" hidden="false" customHeight="false" outlineLevel="0" collapsed="false">
      <c r="A493" s="43"/>
      <c r="B493" s="43"/>
      <c r="C493" s="43" t="s">
        <v>127</v>
      </c>
      <c r="D493" s="38" t="n">
        <v>38047</v>
      </c>
      <c r="E493" s="44" t="n">
        <v>96023397</v>
      </c>
      <c r="F493" s="12" t="n">
        <v>-63513.9575</v>
      </c>
      <c r="G493" s="0"/>
      <c r="H493" s="0"/>
    </row>
    <row r="494" customFormat="false" ht="12.75" hidden="false" customHeight="false" outlineLevel="0" collapsed="false">
      <c r="A494" s="43"/>
      <c r="B494" s="43"/>
      <c r="C494" s="43" t="s">
        <v>127</v>
      </c>
      <c r="D494" s="38" t="n">
        <v>38078</v>
      </c>
      <c r="E494" s="44" t="n">
        <v>96023397</v>
      </c>
      <c r="F494" s="12" t="n">
        <v>-57752.7325</v>
      </c>
      <c r="G494" s="0"/>
      <c r="H494" s="0"/>
    </row>
    <row r="495" customFormat="false" ht="12.75" hidden="false" customHeight="false" outlineLevel="0" collapsed="false">
      <c r="A495" s="43"/>
      <c r="B495" s="43"/>
      <c r="C495" s="43" t="s">
        <v>127</v>
      </c>
      <c r="D495" s="38" t="n">
        <v>38108</v>
      </c>
      <c r="E495" s="44" t="n">
        <v>96023397</v>
      </c>
      <c r="F495" s="12" t="n">
        <v>-30711.0859</v>
      </c>
      <c r="G495" s="0"/>
      <c r="H495" s="0"/>
    </row>
    <row r="496" customFormat="false" ht="12.75" hidden="false" customHeight="false" outlineLevel="0" collapsed="false">
      <c r="A496" s="43"/>
      <c r="B496" s="43"/>
      <c r="C496" s="43" t="s">
        <v>127</v>
      </c>
      <c r="D496" s="38" t="n">
        <v>38139</v>
      </c>
      <c r="E496" s="44" t="n">
        <v>96023397</v>
      </c>
      <c r="F496" s="12" t="n">
        <v>-20126.2574</v>
      </c>
      <c r="G496" s="0"/>
      <c r="H496" s="0"/>
    </row>
    <row r="497" customFormat="false" ht="12.75" hidden="false" customHeight="false" outlineLevel="0" collapsed="false">
      <c r="A497" s="43"/>
      <c r="B497" s="43"/>
      <c r="C497" s="43" t="s">
        <v>127</v>
      </c>
      <c r="D497" s="38" t="n">
        <v>38169</v>
      </c>
      <c r="E497" s="44" t="n">
        <v>96023397</v>
      </c>
      <c r="F497" s="12" t="n">
        <v>-22028.7023</v>
      </c>
      <c r="G497" s="0"/>
      <c r="H497" s="0"/>
    </row>
    <row r="498" customFormat="false" ht="12.75" hidden="false" customHeight="false" outlineLevel="0" collapsed="false">
      <c r="A498" s="41"/>
      <c r="B498" s="41"/>
      <c r="C498" s="41" t="s">
        <v>127</v>
      </c>
      <c r="D498" s="38" t="n">
        <v>38200</v>
      </c>
      <c r="E498" s="42" t="n">
        <v>96023397</v>
      </c>
      <c r="F498" s="12" t="n">
        <v>-20224.8701</v>
      </c>
      <c r="G498" s="0"/>
      <c r="H498" s="0"/>
    </row>
    <row r="499" customFormat="false" ht="12.75" hidden="false" customHeight="false" outlineLevel="0" collapsed="false">
      <c r="A499" s="41"/>
      <c r="B499" s="41"/>
      <c r="C499" s="41" t="s">
        <v>127</v>
      </c>
      <c r="D499" s="38" t="n">
        <v>38231</v>
      </c>
      <c r="E499" s="42" t="n">
        <v>96023397</v>
      </c>
      <c r="F499" s="12" t="n">
        <v>-17540.9513</v>
      </c>
      <c r="G499" s="0"/>
      <c r="H499" s="0"/>
    </row>
    <row r="500" customFormat="false" ht="12.75" hidden="false" customHeight="false" outlineLevel="0" collapsed="false">
      <c r="A500" s="41"/>
      <c r="B500" s="41"/>
      <c r="C500" s="41" t="s">
        <v>127</v>
      </c>
      <c r="D500" s="38" t="n">
        <v>38261</v>
      </c>
      <c r="E500" s="42" t="n">
        <v>96023397</v>
      </c>
      <c r="F500" s="12" t="n">
        <v>-31257.1543</v>
      </c>
      <c r="G500" s="0"/>
      <c r="H500" s="0"/>
    </row>
    <row r="501" customFormat="false" ht="12.75" hidden="false" customHeight="false" outlineLevel="0" collapsed="false">
      <c r="A501" s="43"/>
      <c r="B501" s="43"/>
      <c r="C501" s="43" t="s">
        <v>129</v>
      </c>
      <c r="D501" s="38" t="n">
        <v>37288</v>
      </c>
      <c r="E501" s="44" t="n">
        <v>96023397</v>
      </c>
      <c r="F501" s="12" t="n">
        <v>-5098.6646</v>
      </c>
      <c r="G501" s="0"/>
      <c r="H501" s="0"/>
    </row>
    <row r="502" customFormat="false" ht="12.75" hidden="false" customHeight="false" outlineLevel="0" collapsed="false">
      <c r="A502" s="43"/>
      <c r="B502" s="43"/>
      <c r="C502" s="43" t="s">
        <v>129</v>
      </c>
      <c r="D502" s="38" t="n">
        <v>37316</v>
      </c>
      <c r="E502" s="44" t="n">
        <v>96023397</v>
      </c>
      <c r="F502" s="12" t="n">
        <v>-5637.3201</v>
      </c>
      <c r="G502" s="0"/>
      <c r="H502" s="0"/>
    </row>
    <row r="503" customFormat="false" ht="12.75" hidden="false" customHeight="false" outlineLevel="0" collapsed="false">
      <c r="A503" s="43"/>
      <c r="B503" s="43"/>
      <c r="C503" s="43" t="s">
        <v>129</v>
      </c>
      <c r="D503" s="38" t="n">
        <v>37591</v>
      </c>
      <c r="E503" s="44" t="n">
        <v>96023397</v>
      </c>
      <c r="F503" s="12" t="n">
        <v>-12477.1549</v>
      </c>
      <c r="G503" s="0"/>
      <c r="H503" s="0"/>
    </row>
    <row r="504" customFormat="false" ht="12.75" hidden="false" customHeight="false" outlineLevel="0" collapsed="false">
      <c r="A504" s="43"/>
      <c r="B504" s="43"/>
      <c r="C504" s="43" t="s">
        <v>129</v>
      </c>
      <c r="D504" s="38" t="n">
        <v>37622</v>
      </c>
      <c r="E504" s="44" t="n">
        <v>96023397</v>
      </c>
      <c r="F504" s="12" t="n">
        <v>-12446.1765</v>
      </c>
      <c r="G504" s="0"/>
      <c r="H504" s="0"/>
    </row>
    <row r="505" customFormat="false" ht="12.75" hidden="false" customHeight="false" outlineLevel="0" collapsed="false">
      <c r="A505" s="43"/>
      <c r="B505" s="43"/>
      <c r="C505" s="43" t="s">
        <v>129</v>
      </c>
      <c r="D505" s="38" t="n">
        <v>37653</v>
      </c>
      <c r="E505" s="44" t="n">
        <v>96023397</v>
      </c>
      <c r="F505" s="12" t="n">
        <v>-11211.4872</v>
      </c>
      <c r="G505" s="0"/>
      <c r="H505" s="0"/>
    </row>
    <row r="506" customFormat="false" ht="12.75" hidden="false" customHeight="false" outlineLevel="0" collapsed="false">
      <c r="A506" s="43"/>
      <c r="B506" s="43"/>
      <c r="C506" s="43" t="s">
        <v>129</v>
      </c>
      <c r="D506" s="38" t="n">
        <v>37681</v>
      </c>
      <c r="E506" s="44" t="n">
        <v>96023397</v>
      </c>
      <c r="F506" s="12" t="n">
        <v>-12381.1432</v>
      </c>
      <c r="G506" s="0"/>
      <c r="H506" s="0"/>
    </row>
    <row r="507" customFormat="false" ht="12.75" hidden="false" customHeight="false" outlineLevel="0" collapsed="false">
      <c r="A507" s="43"/>
      <c r="B507" s="43"/>
      <c r="C507" s="43" t="s">
        <v>129</v>
      </c>
      <c r="D507" s="38" t="n">
        <v>37956</v>
      </c>
      <c r="E507" s="44" t="n">
        <v>96023397</v>
      </c>
      <c r="F507" s="12" t="n">
        <v>-10658.9646</v>
      </c>
      <c r="G507" s="0"/>
      <c r="H507" s="0"/>
    </row>
    <row r="508" customFormat="false" ht="12.75" hidden="false" customHeight="false" outlineLevel="0" collapsed="false">
      <c r="A508" s="43"/>
      <c r="B508" s="43"/>
      <c r="C508" s="43" t="s">
        <v>129</v>
      </c>
      <c r="D508" s="38" t="n">
        <v>37987</v>
      </c>
      <c r="E508" s="44" t="n">
        <v>96023397</v>
      </c>
      <c r="F508" s="12" t="n">
        <v>-10612.923</v>
      </c>
      <c r="G508" s="0"/>
      <c r="H508" s="0"/>
    </row>
    <row r="509" customFormat="false" ht="12.75" hidden="false" customHeight="false" outlineLevel="0" collapsed="false">
      <c r="A509" s="43"/>
      <c r="B509" s="43"/>
      <c r="C509" s="43" t="s">
        <v>129</v>
      </c>
      <c r="D509" s="38" t="n">
        <v>38018</v>
      </c>
      <c r="E509" s="44" t="n">
        <v>96023397</v>
      </c>
      <c r="F509" s="12" t="n">
        <v>-9884.5264</v>
      </c>
      <c r="G509" s="0"/>
      <c r="H509" s="0"/>
    </row>
    <row r="510" customFormat="false" ht="12.75" hidden="false" customHeight="false" outlineLevel="0" collapsed="false">
      <c r="A510" s="43"/>
      <c r="B510" s="43"/>
      <c r="C510" s="43" t="s">
        <v>129</v>
      </c>
      <c r="D510" s="38" t="n">
        <v>38047</v>
      </c>
      <c r="E510" s="44" t="n">
        <v>96023397</v>
      </c>
      <c r="F510" s="12" t="n">
        <v>-10521.3758</v>
      </c>
      <c r="G510" s="0"/>
      <c r="H510" s="0"/>
    </row>
    <row r="511" customFormat="false" ht="12.75" hidden="false" customHeight="false" outlineLevel="0" collapsed="false">
      <c r="A511" s="43"/>
      <c r="B511" s="43"/>
      <c r="C511" s="43" t="s">
        <v>131</v>
      </c>
      <c r="D511" s="38" t="n">
        <v>37347</v>
      </c>
      <c r="E511" s="44" t="n">
        <v>96023397</v>
      </c>
      <c r="F511" s="12" t="n">
        <v>-8220.6533</v>
      </c>
      <c r="G511" s="0"/>
      <c r="H511" s="0"/>
    </row>
    <row r="512" customFormat="false" ht="12.75" hidden="false" customHeight="false" outlineLevel="0" collapsed="false">
      <c r="A512" s="43"/>
      <c r="B512" s="43"/>
      <c r="C512" s="43" t="s">
        <v>131</v>
      </c>
      <c r="D512" s="38" t="n">
        <v>37377</v>
      </c>
      <c r="E512" s="44" t="n">
        <v>96023397</v>
      </c>
      <c r="F512" s="12" t="n">
        <v>-8481.9097</v>
      </c>
      <c r="G512" s="0"/>
      <c r="H512" s="0"/>
    </row>
    <row r="513" customFormat="false" ht="12.75" hidden="false" customHeight="false" outlineLevel="0" collapsed="false">
      <c r="A513" s="43"/>
      <c r="B513" s="43"/>
      <c r="C513" s="43" t="s">
        <v>131</v>
      </c>
      <c r="D513" s="38" t="n">
        <v>37408</v>
      </c>
      <c r="E513" s="44" t="n">
        <v>96023397</v>
      </c>
      <c r="F513" s="12" t="n">
        <v>-8194.9618</v>
      </c>
      <c r="G513" s="0"/>
      <c r="H513" s="0"/>
    </row>
    <row r="514" customFormat="false" ht="12.75" hidden="false" customHeight="false" outlineLevel="0" collapsed="false">
      <c r="A514" s="43"/>
      <c r="B514" s="43"/>
      <c r="C514" s="43" t="s">
        <v>131</v>
      </c>
      <c r="D514" s="38" t="n">
        <v>37438</v>
      </c>
      <c r="E514" s="44" t="n">
        <v>96023397</v>
      </c>
      <c r="F514" s="12" t="n">
        <v>-8454.1654</v>
      </c>
      <c r="G514" s="0"/>
      <c r="H514" s="0"/>
    </row>
    <row r="515" customFormat="false" ht="12.75" hidden="false" customHeight="false" outlineLevel="0" collapsed="false">
      <c r="A515" s="43"/>
      <c r="B515" s="43"/>
      <c r="C515" s="43" t="s">
        <v>131</v>
      </c>
      <c r="D515" s="38" t="n">
        <v>37469</v>
      </c>
      <c r="E515" s="44" t="n">
        <v>96023397</v>
      </c>
      <c r="F515" s="12" t="n">
        <v>-8438.775</v>
      </c>
      <c r="G515" s="0"/>
      <c r="H515" s="0"/>
    </row>
    <row r="516" customFormat="false" ht="12.75" hidden="false" customHeight="false" outlineLevel="0" collapsed="false">
      <c r="A516" s="43"/>
      <c r="B516" s="43"/>
      <c r="C516" s="43" t="s">
        <v>131</v>
      </c>
      <c r="D516" s="38" t="n">
        <v>37500</v>
      </c>
      <c r="E516" s="44" t="n">
        <v>96023397</v>
      </c>
      <c r="F516" s="12" t="n">
        <v>-8151.0555</v>
      </c>
      <c r="G516" s="0"/>
      <c r="H516" s="0"/>
    </row>
    <row r="517" customFormat="false" ht="12.75" hidden="false" customHeight="false" outlineLevel="0" collapsed="false">
      <c r="A517" s="43"/>
      <c r="B517" s="43"/>
      <c r="C517" s="43" t="s">
        <v>131</v>
      </c>
      <c r="D517" s="38" t="n">
        <v>37530</v>
      </c>
      <c r="E517" s="44" t="n">
        <v>96023397</v>
      </c>
      <c r="F517" s="12" t="n">
        <v>-8406.212</v>
      </c>
      <c r="G517" s="0"/>
      <c r="H517" s="0"/>
    </row>
    <row r="518" customFormat="false" ht="12.75" hidden="false" customHeight="false" outlineLevel="0" collapsed="false">
      <c r="A518" s="43"/>
      <c r="B518" s="43"/>
      <c r="C518" s="43" t="s">
        <v>131</v>
      </c>
      <c r="D518" s="38" t="n">
        <v>37561</v>
      </c>
      <c r="E518" s="44" t="n">
        <v>96023397</v>
      </c>
      <c r="F518" s="12" t="n">
        <v>-8855.0353</v>
      </c>
      <c r="G518" s="0"/>
      <c r="H518" s="0"/>
    </row>
    <row r="519" customFormat="false" ht="12.75" hidden="false" customHeight="false" outlineLevel="0" collapsed="false">
      <c r="A519" s="43"/>
      <c r="B519" s="43"/>
      <c r="C519" s="43" t="s">
        <v>131</v>
      </c>
      <c r="D519" s="38" t="n">
        <v>37712</v>
      </c>
      <c r="E519" s="44" t="n">
        <v>96023397</v>
      </c>
      <c r="F519" s="12" t="n">
        <v>-8741.4983</v>
      </c>
      <c r="G519" s="0"/>
      <c r="H519" s="0"/>
    </row>
    <row r="520" customFormat="false" ht="12.75" hidden="false" customHeight="false" outlineLevel="0" collapsed="false">
      <c r="A520" s="43"/>
      <c r="B520" s="43"/>
      <c r="C520" s="43" t="s">
        <v>131</v>
      </c>
      <c r="D520" s="38" t="n">
        <v>37742</v>
      </c>
      <c r="E520" s="44" t="n">
        <v>96023397</v>
      </c>
      <c r="F520" s="12" t="n">
        <v>-9006.2912</v>
      </c>
      <c r="G520" s="0"/>
      <c r="H520" s="0"/>
    </row>
    <row r="521" customFormat="false" ht="12.75" hidden="false" customHeight="false" outlineLevel="0" collapsed="false">
      <c r="A521" s="43"/>
      <c r="B521" s="43"/>
      <c r="C521" s="43" t="s">
        <v>131</v>
      </c>
      <c r="D521" s="38" t="n">
        <v>37773</v>
      </c>
      <c r="E521" s="44" t="n">
        <v>96023397</v>
      </c>
      <c r="F521" s="12" t="n">
        <v>-8688.1443</v>
      </c>
      <c r="G521" s="0"/>
      <c r="H521" s="0"/>
    </row>
    <row r="522" customFormat="false" ht="12.75" hidden="false" customHeight="false" outlineLevel="0" collapsed="false">
      <c r="A522" s="43"/>
      <c r="B522" s="43"/>
      <c r="C522" s="43" t="s">
        <v>131</v>
      </c>
      <c r="D522" s="38" t="n">
        <v>37803</v>
      </c>
      <c r="E522" s="44" t="n">
        <v>96023397</v>
      </c>
      <c r="F522" s="12" t="n">
        <v>-8948.1688</v>
      </c>
      <c r="G522" s="0"/>
      <c r="H522" s="0"/>
    </row>
    <row r="523" customFormat="false" ht="12.75" hidden="false" customHeight="false" outlineLevel="0" collapsed="false">
      <c r="A523" s="43"/>
      <c r="B523" s="43"/>
      <c r="C523" s="43" t="s">
        <v>131</v>
      </c>
      <c r="D523" s="38" t="n">
        <v>37834</v>
      </c>
      <c r="E523" s="44" t="n">
        <v>96023397</v>
      </c>
      <c r="F523" s="12" t="n">
        <v>-8915.0408</v>
      </c>
      <c r="G523" s="0"/>
      <c r="H523" s="0"/>
    </row>
    <row r="524" customFormat="false" ht="12.75" hidden="false" customHeight="false" outlineLevel="0" collapsed="false">
      <c r="A524" s="43"/>
      <c r="B524" s="43"/>
      <c r="C524" s="43" t="s">
        <v>131</v>
      </c>
      <c r="D524" s="38" t="n">
        <v>37865</v>
      </c>
      <c r="E524" s="44" t="n">
        <v>96023397</v>
      </c>
      <c r="F524" s="12" t="n">
        <v>-8594.1455</v>
      </c>
      <c r="G524" s="0"/>
      <c r="H524" s="0"/>
    </row>
    <row r="525" customFormat="false" ht="12.75" hidden="false" customHeight="false" outlineLevel="0" collapsed="false">
      <c r="A525" s="43"/>
      <c r="B525" s="43"/>
      <c r="C525" s="43" t="s">
        <v>131</v>
      </c>
      <c r="D525" s="38" t="n">
        <v>37895</v>
      </c>
      <c r="E525" s="44" t="n">
        <v>96023397</v>
      </c>
      <c r="F525" s="12" t="n">
        <v>-8846.422</v>
      </c>
      <c r="G525" s="0"/>
      <c r="H525" s="0"/>
    </row>
    <row r="526" customFormat="false" ht="12.75" hidden="false" customHeight="false" outlineLevel="0" collapsed="false">
      <c r="A526" s="43"/>
      <c r="B526" s="43"/>
      <c r="C526" s="43" t="s">
        <v>131</v>
      </c>
      <c r="D526" s="38" t="n">
        <v>37926</v>
      </c>
      <c r="E526" s="44" t="n">
        <v>96023397</v>
      </c>
      <c r="F526" s="12" t="n">
        <v>-7815.6028</v>
      </c>
      <c r="G526" s="0"/>
      <c r="H526" s="0"/>
    </row>
    <row r="527" customFormat="false" ht="12.75" hidden="false" customHeight="false" outlineLevel="0" collapsed="false">
      <c r="A527" s="43"/>
      <c r="B527" s="43"/>
      <c r="C527" s="43" t="s">
        <v>131</v>
      </c>
      <c r="D527" s="38" t="n">
        <v>38078</v>
      </c>
      <c r="E527" s="44" t="n">
        <v>96023397</v>
      </c>
      <c r="F527" s="12" t="n">
        <v>-8343.3592</v>
      </c>
      <c r="G527" s="0"/>
      <c r="H527" s="0"/>
    </row>
    <row r="528" customFormat="false" ht="12.75" hidden="false" customHeight="false" outlineLevel="0" collapsed="false">
      <c r="A528" s="43"/>
      <c r="B528" s="43"/>
      <c r="C528" s="43" t="s">
        <v>131</v>
      </c>
      <c r="D528" s="38" t="n">
        <v>38108</v>
      </c>
      <c r="E528" s="44" t="n">
        <v>96023397</v>
      </c>
      <c r="F528" s="12" t="n">
        <v>-8583.3108</v>
      </c>
      <c r="G528" s="0"/>
      <c r="H528" s="0"/>
    </row>
    <row r="529" customFormat="false" ht="12.75" hidden="false" customHeight="false" outlineLevel="0" collapsed="false">
      <c r="A529" s="43"/>
      <c r="B529" s="43"/>
      <c r="C529" s="43" t="s">
        <v>131</v>
      </c>
      <c r="D529" s="38" t="n">
        <v>38139</v>
      </c>
      <c r="E529" s="44" t="n">
        <v>96023397</v>
      </c>
      <c r="F529" s="12" t="n">
        <v>-8267.4406</v>
      </c>
      <c r="G529" s="0"/>
      <c r="H529" s="0"/>
    </row>
    <row r="530" customFormat="false" ht="12.75" hidden="false" customHeight="false" outlineLevel="0" collapsed="false">
      <c r="A530" s="43"/>
      <c r="B530" s="43"/>
      <c r="C530" s="43" t="s">
        <v>131</v>
      </c>
      <c r="D530" s="38" t="n">
        <v>38169</v>
      </c>
      <c r="E530" s="44" t="n">
        <v>96023397</v>
      </c>
      <c r="F530" s="12" t="n">
        <v>-8503.9771</v>
      </c>
      <c r="G530" s="0"/>
      <c r="H530" s="0"/>
    </row>
    <row r="531" customFormat="false" ht="12.75" hidden="false" customHeight="false" outlineLevel="0" collapsed="false">
      <c r="A531" s="45"/>
      <c r="B531" s="45"/>
      <c r="C531" s="45" t="s">
        <v>131</v>
      </c>
      <c r="D531" s="38" t="n">
        <v>38200</v>
      </c>
      <c r="E531" s="44" t="n">
        <v>96023397</v>
      </c>
      <c r="F531" s="12" t="n">
        <v>-8463.7053</v>
      </c>
      <c r="G531" s="0"/>
      <c r="H531" s="0"/>
    </row>
    <row r="532" customFormat="false" ht="12.75" hidden="false" customHeight="false" outlineLevel="0" collapsed="false">
      <c r="A532" s="45"/>
      <c r="B532" s="45"/>
      <c r="C532" s="45" t="s">
        <v>131</v>
      </c>
      <c r="D532" s="38" t="n">
        <v>38231</v>
      </c>
      <c r="E532" s="44" t="n">
        <v>96023397</v>
      </c>
      <c r="F532" s="12" t="n">
        <v>-8150.9997</v>
      </c>
      <c r="G532" s="0"/>
      <c r="H532" s="0"/>
    </row>
    <row r="533" customFormat="false" ht="12.75" hidden="false" customHeight="false" outlineLevel="0" collapsed="false">
      <c r="A533" s="45"/>
      <c r="B533" s="45"/>
      <c r="C533" s="45" t="s">
        <v>131</v>
      </c>
      <c r="D533" s="38" t="n">
        <v>38261</v>
      </c>
      <c r="E533" s="44" t="n">
        <v>96023397</v>
      </c>
      <c r="F533" s="12" t="n">
        <v>-8383.0806</v>
      </c>
      <c r="G533" s="0"/>
      <c r="H533" s="0"/>
    </row>
    <row r="534" customFormat="false" ht="12.75" hidden="false" customHeight="false" outlineLevel="0" collapsed="false">
      <c r="A534" s="41"/>
      <c r="B534" s="41"/>
      <c r="C534" s="41" t="s">
        <v>152</v>
      </c>
      <c r="D534" s="38" t="n">
        <v>37288</v>
      </c>
      <c r="E534" s="42" t="n">
        <v>96023402</v>
      </c>
      <c r="F534" s="12" t="n">
        <v>386554.9996</v>
      </c>
      <c r="G534" s="0"/>
      <c r="H534" s="0"/>
    </row>
    <row r="535" customFormat="false" ht="12.75" hidden="false" customHeight="false" outlineLevel="0" collapsed="false">
      <c r="A535" s="41"/>
      <c r="B535" s="41"/>
      <c r="C535" s="41" t="s">
        <v>152</v>
      </c>
      <c r="D535" s="38" t="n">
        <v>37288</v>
      </c>
      <c r="E535" s="42" t="n">
        <v>96023402</v>
      </c>
      <c r="F535" s="12" t="n">
        <v>-2273.4415</v>
      </c>
      <c r="G535" s="0"/>
      <c r="H535" s="0"/>
    </row>
    <row r="536" customFormat="false" ht="12.75" hidden="false" customHeight="false" outlineLevel="0" collapsed="false">
      <c r="A536" s="41"/>
      <c r="B536" s="41"/>
      <c r="C536" s="41" t="s">
        <v>152</v>
      </c>
      <c r="D536" s="38" t="n">
        <v>37316</v>
      </c>
      <c r="E536" s="42" t="n">
        <v>96023402</v>
      </c>
      <c r="F536" s="12" t="n">
        <v>427393.1338</v>
      </c>
      <c r="G536" s="0"/>
      <c r="H536" s="0"/>
    </row>
    <row r="537" customFormat="false" ht="12.75" hidden="false" customHeight="false" outlineLevel="0" collapsed="false">
      <c r="A537" s="41"/>
      <c r="B537" s="41"/>
      <c r="C537" s="41" t="s">
        <v>152</v>
      </c>
      <c r="D537" s="38" t="n">
        <v>37316</v>
      </c>
      <c r="E537" s="42" t="n">
        <v>96023402</v>
      </c>
      <c r="F537" s="12" t="n">
        <v>-2513.6223</v>
      </c>
      <c r="G537" s="0"/>
      <c r="H537" s="0"/>
    </row>
    <row r="538" customFormat="false" ht="12.75" hidden="false" customHeight="false" outlineLevel="0" collapsed="false">
      <c r="A538" s="41"/>
      <c r="B538" s="41"/>
      <c r="C538" s="41" t="s">
        <v>152</v>
      </c>
      <c r="D538" s="38" t="n">
        <v>37347</v>
      </c>
      <c r="E538" s="42" t="n">
        <v>96023402</v>
      </c>
      <c r="F538" s="12" t="n">
        <v>406548.6729</v>
      </c>
      <c r="G538" s="0"/>
      <c r="H538" s="0"/>
    </row>
    <row r="539" customFormat="false" ht="12.75" hidden="false" customHeight="false" outlineLevel="0" collapsed="false">
      <c r="A539" s="41"/>
      <c r="B539" s="41"/>
      <c r="C539" s="41" t="s">
        <v>152</v>
      </c>
      <c r="D539" s="38" t="n">
        <v>37347</v>
      </c>
      <c r="E539" s="42" t="n">
        <v>96023402</v>
      </c>
      <c r="F539" s="12" t="n">
        <v>1307.8312</v>
      </c>
      <c r="G539" s="0"/>
      <c r="H539" s="0"/>
    </row>
    <row r="540" customFormat="false" ht="12.75" hidden="false" customHeight="false" outlineLevel="0" collapsed="false">
      <c r="A540" s="41"/>
      <c r="B540" s="41"/>
      <c r="C540" s="41" t="s">
        <v>152</v>
      </c>
      <c r="D540" s="38" t="n">
        <v>37377</v>
      </c>
      <c r="E540" s="42" t="n">
        <v>96023402</v>
      </c>
      <c r="F540" s="12" t="n">
        <v>408211.181</v>
      </c>
      <c r="G540" s="0"/>
      <c r="H540" s="0"/>
    </row>
    <row r="541" customFormat="false" ht="12.75" hidden="false" customHeight="false" outlineLevel="0" collapsed="false">
      <c r="A541" s="41"/>
      <c r="B541" s="41"/>
      <c r="C541" s="41" t="s">
        <v>152</v>
      </c>
      <c r="D541" s="38" t="n">
        <v>37377</v>
      </c>
      <c r="E541" s="42" t="n">
        <v>96023402</v>
      </c>
      <c r="F541" s="12" t="n">
        <v>1349.3947</v>
      </c>
      <c r="G541" s="0"/>
      <c r="H541" s="0"/>
    </row>
    <row r="542" customFormat="false" ht="12.75" hidden="false" customHeight="false" outlineLevel="0" collapsed="false">
      <c r="A542" s="41"/>
      <c r="B542" s="41"/>
      <c r="C542" s="41" t="s">
        <v>152</v>
      </c>
      <c r="D542" s="38" t="n">
        <v>37408</v>
      </c>
      <c r="E542" s="42" t="n">
        <v>96023402</v>
      </c>
      <c r="F542" s="12" t="n">
        <v>385461.2039</v>
      </c>
      <c r="G542" s="0"/>
      <c r="H542" s="0"/>
    </row>
    <row r="543" customFormat="false" ht="12.75" hidden="false" customHeight="false" outlineLevel="0" collapsed="false">
      <c r="A543" s="41"/>
      <c r="B543" s="41"/>
      <c r="C543" s="41" t="s">
        <v>152</v>
      </c>
      <c r="D543" s="38" t="n">
        <v>37408</v>
      </c>
      <c r="E543" s="42" t="n">
        <v>96023402</v>
      </c>
      <c r="F543" s="12" t="n">
        <v>1303.7439</v>
      </c>
      <c r="G543" s="0"/>
      <c r="H543" s="0"/>
    </row>
    <row r="544" customFormat="false" ht="12.75" hidden="false" customHeight="false" outlineLevel="0" collapsed="false">
      <c r="A544" s="41"/>
      <c r="B544" s="41"/>
      <c r="C544" s="41" t="s">
        <v>152</v>
      </c>
      <c r="D544" s="38" t="n">
        <v>37438</v>
      </c>
      <c r="E544" s="42" t="n">
        <v>96023402</v>
      </c>
      <c r="F544" s="12" t="n">
        <v>387200.7731</v>
      </c>
      <c r="G544" s="0"/>
      <c r="H544" s="0"/>
    </row>
    <row r="545" customFormat="false" ht="12.75" hidden="false" customHeight="false" outlineLevel="0" collapsed="false">
      <c r="A545" s="41"/>
      <c r="B545" s="41"/>
      <c r="C545" s="41" t="s">
        <v>152</v>
      </c>
      <c r="D545" s="38" t="n">
        <v>37438</v>
      </c>
      <c r="E545" s="42" t="n">
        <v>96023402</v>
      </c>
      <c r="F545" s="12" t="n">
        <v>1344.9809</v>
      </c>
      <c r="G545" s="0"/>
      <c r="H545" s="0"/>
    </row>
    <row r="546" customFormat="false" ht="12.75" hidden="false" customHeight="false" outlineLevel="0" collapsed="false">
      <c r="A546" s="41"/>
      <c r="B546" s="41"/>
      <c r="C546" s="41" t="s">
        <v>152</v>
      </c>
      <c r="D546" s="38" t="n">
        <v>37469</v>
      </c>
      <c r="E546" s="42" t="n">
        <v>96023402</v>
      </c>
      <c r="F546" s="12" t="n">
        <v>379438.0113</v>
      </c>
      <c r="G546" s="0"/>
      <c r="H546" s="0"/>
    </row>
    <row r="547" customFormat="false" ht="12.75" hidden="false" customHeight="false" outlineLevel="0" collapsed="false">
      <c r="A547" s="41"/>
      <c r="B547" s="41"/>
      <c r="C547" s="41" t="s">
        <v>152</v>
      </c>
      <c r="D547" s="38" t="n">
        <v>37469</v>
      </c>
      <c r="E547" s="42" t="n">
        <v>96023402</v>
      </c>
      <c r="F547" s="12" t="n">
        <v>1342.5324</v>
      </c>
      <c r="G547" s="0"/>
      <c r="H547" s="0"/>
    </row>
    <row r="548" customFormat="false" ht="12.75" hidden="false" customHeight="false" outlineLevel="0" collapsed="false">
      <c r="A548" s="41"/>
      <c r="B548" s="41"/>
      <c r="C548" s="41" t="s">
        <v>152</v>
      </c>
      <c r="D548" s="38" t="n">
        <v>37500</v>
      </c>
      <c r="E548" s="42" t="n">
        <v>96023402</v>
      </c>
      <c r="F548" s="12" t="n">
        <v>366056.4906</v>
      </c>
      <c r="G548" s="0"/>
      <c r="H548" s="0"/>
    </row>
    <row r="549" customFormat="false" ht="12.75" hidden="false" customHeight="false" outlineLevel="0" collapsed="false">
      <c r="A549" s="41"/>
      <c r="B549" s="41"/>
      <c r="C549" s="41" t="s">
        <v>152</v>
      </c>
      <c r="D549" s="38" t="n">
        <v>37500</v>
      </c>
      <c r="E549" s="42" t="n">
        <v>96023402</v>
      </c>
      <c r="F549" s="12" t="n">
        <v>1296.7588</v>
      </c>
      <c r="G549" s="0"/>
      <c r="H549" s="0"/>
    </row>
    <row r="550" customFormat="false" ht="12.75" hidden="false" customHeight="false" outlineLevel="0" collapsed="false">
      <c r="A550" s="41"/>
      <c r="B550" s="41"/>
      <c r="C550" s="41" t="s">
        <v>152</v>
      </c>
      <c r="D550" s="38" t="n">
        <v>37530</v>
      </c>
      <c r="E550" s="42" t="n">
        <v>96023402</v>
      </c>
      <c r="F550" s="12" t="n">
        <v>374000.0126</v>
      </c>
      <c r="G550" s="0"/>
      <c r="H550" s="0"/>
    </row>
    <row r="551" customFormat="false" ht="12.75" hidden="false" customHeight="false" outlineLevel="0" collapsed="false">
      <c r="A551" s="41"/>
      <c r="B551" s="41"/>
      <c r="C551" s="41" t="s">
        <v>152</v>
      </c>
      <c r="D551" s="38" t="n">
        <v>37530</v>
      </c>
      <c r="E551" s="42" t="n">
        <v>96023402</v>
      </c>
      <c r="F551" s="12" t="n">
        <v>1337.3519</v>
      </c>
      <c r="G551" s="0"/>
      <c r="H551" s="0"/>
    </row>
    <row r="552" customFormat="false" ht="12.75" hidden="false" customHeight="false" outlineLevel="0" collapsed="false">
      <c r="A552" s="41"/>
      <c r="B552" s="41"/>
      <c r="C552" s="41" t="s">
        <v>133</v>
      </c>
      <c r="D552" s="38" t="n">
        <v>37288</v>
      </c>
      <c r="E552" s="42" t="n">
        <v>96023397</v>
      </c>
      <c r="F552" s="12" t="n">
        <v>96638.7499</v>
      </c>
      <c r="G552" s="0"/>
      <c r="H552" s="0"/>
    </row>
    <row r="553" customFormat="false" ht="12.75" hidden="false" customHeight="false" outlineLevel="0" collapsed="false">
      <c r="A553" s="41"/>
      <c r="B553" s="41"/>
      <c r="C553" s="41" t="s">
        <v>133</v>
      </c>
      <c r="D553" s="38" t="n">
        <v>37288</v>
      </c>
      <c r="E553" s="42" t="n">
        <v>96023397</v>
      </c>
      <c r="F553" s="12" t="n">
        <v>3803.6424</v>
      </c>
      <c r="G553" s="0"/>
      <c r="H553" s="0"/>
    </row>
    <row r="554" customFormat="false" ht="12.75" hidden="false" customHeight="false" outlineLevel="0" collapsed="false">
      <c r="A554" s="41"/>
      <c r="B554" s="41"/>
      <c r="C554" s="41" t="s">
        <v>133</v>
      </c>
      <c r="D554" s="38" t="n">
        <v>37316</v>
      </c>
      <c r="E554" s="42" t="n">
        <v>96023397</v>
      </c>
      <c r="F554" s="12" t="n">
        <v>106848.2834</v>
      </c>
      <c r="G554" s="0"/>
      <c r="H554" s="0"/>
    </row>
    <row r="555" customFormat="false" ht="12.75" hidden="false" customHeight="false" outlineLevel="0" collapsed="false">
      <c r="A555" s="41"/>
      <c r="B555" s="41"/>
      <c r="C555" s="41" t="s">
        <v>133</v>
      </c>
      <c r="D555" s="38" t="n">
        <v>37316</v>
      </c>
      <c r="E555" s="42" t="n">
        <v>96023397</v>
      </c>
      <c r="F555" s="12" t="n">
        <v>4205.4835</v>
      </c>
      <c r="G555" s="0"/>
      <c r="H555" s="0"/>
    </row>
    <row r="556" customFormat="false" ht="12.75" hidden="false" customHeight="false" outlineLevel="0" collapsed="false">
      <c r="A556" s="41"/>
      <c r="B556" s="41"/>
      <c r="C556" s="41" t="s">
        <v>133</v>
      </c>
      <c r="D556" s="38" t="n">
        <v>37347</v>
      </c>
      <c r="E556" s="42" t="n">
        <v>96023397</v>
      </c>
      <c r="F556" s="12" t="n">
        <v>101637.1682</v>
      </c>
      <c r="G556" s="0"/>
      <c r="H556" s="0"/>
    </row>
    <row r="557" customFormat="false" ht="12.75" hidden="false" customHeight="false" outlineLevel="0" collapsed="false">
      <c r="A557" s="41"/>
      <c r="B557" s="41"/>
      <c r="C557" s="41" t="s">
        <v>133</v>
      </c>
      <c r="D557" s="38" t="n">
        <v>37347</v>
      </c>
      <c r="E557" s="42" t="n">
        <v>96023397</v>
      </c>
      <c r="F557" s="12" t="n">
        <v>4997.7835</v>
      </c>
      <c r="G557" s="0"/>
      <c r="H557" s="0"/>
    </row>
    <row r="558" customFormat="false" ht="12.75" hidden="false" customHeight="false" outlineLevel="0" collapsed="false">
      <c r="A558" s="41"/>
      <c r="B558" s="41"/>
      <c r="C558" s="41" t="s">
        <v>133</v>
      </c>
      <c r="D558" s="38" t="n">
        <v>37377</v>
      </c>
      <c r="E558" s="42" t="n">
        <v>96023397</v>
      </c>
      <c r="F558" s="12" t="n">
        <v>102052.7952</v>
      </c>
      <c r="G558" s="0"/>
      <c r="H558" s="0"/>
    </row>
    <row r="559" customFormat="false" ht="12.75" hidden="false" customHeight="false" outlineLevel="0" collapsed="false">
      <c r="A559" s="41"/>
      <c r="B559" s="41"/>
      <c r="C559" s="41" t="s">
        <v>133</v>
      </c>
      <c r="D559" s="38" t="n">
        <v>37377</v>
      </c>
      <c r="E559" s="42" t="n">
        <v>96023397</v>
      </c>
      <c r="F559" s="12" t="n">
        <v>5156.6156</v>
      </c>
      <c r="G559" s="0"/>
      <c r="H559" s="0"/>
    </row>
    <row r="560" customFormat="false" ht="12.75" hidden="false" customHeight="false" outlineLevel="0" collapsed="false">
      <c r="A560" s="41"/>
      <c r="B560" s="41"/>
      <c r="C560" s="41" t="s">
        <v>133</v>
      </c>
      <c r="D560" s="38" t="n">
        <v>37408</v>
      </c>
      <c r="E560" s="42" t="n">
        <v>96023397</v>
      </c>
      <c r="F560" s="12" t="n">
        <v>96365.301</v>
      </c>
      <c r="G560" s="0"/>
      <c r="H560" s="0"/>
    </row>
    <row r="561" customFormat="false" ht="12.75" hidden="false" customHeight="false" outlineLevel="0" collapsed="false">
      <c r="A561" s="41"/>
      <c r="B561" s="41"/>
      <c r="C561" s="41" t="s">
        <v>133</v>
      </c>
      <c r="D561" s="38" t="n">
        <v>37408</v>
      </c>
      <c r="E561" s="42" t="n">
        <v>96023397</v>
      </c>
      <c r="F561" s="12" t="n">
        <v>4982.1643</v>
      </c>
      <c r="G561" s="0"/>
      <c r="H561" s="0"/>
    </row>
    <row r="562" customFormat="false" ht="12.75" hidden="false" customHeight="false" outlineLevel="0" collapsed="false">
      <c r="A562" s="41"/>
      <c r="B562" s="41"/>
      <c r="C562" s="41" t="s">
        <v>133</v>
      </c>
      <c r="D562" s="38" t="n">
        <v>37438</v>
      </c>
      <c r="E562" s="42" t="n">
        <v>96023397</v>
      </c>
      <c r="F562" s="12" t="n">
        <v>96800.1933</v>
      </c>
      <c r="G562" s="0"/>
      <c r="H562" s="0"/>
    </row>
    <row r="563" customFormat="false" ht="12.75" hidden="false" customHeight="false" outlineLevel="0" collapsed="false">
      <c r="A563" s="41"/>
      <c r="B563" s="41"/>
      <c r="C563" s="41" t="s">
        <v>133</v>
      </c>
      <c r="D563" s="38" t="n">
        <v>37438</v>
      </c>
      <c r="E563" s="42" t="n">
        <v>96023397</v>
      </c>
      <c r="F563" s="12" t="n">
        <v>5139.7483</v>
      </c>
      <c r="G563" s="0"/>
      <c r="H563" s="0"/>
    </row>
    <row r="564" customFormat="false" ht="12.75" hidden="false" customHeight="false" outlineLevel="0" collapsed="false">
      <c r="A564" s="41"/>
      <c r="B564" s="41"/>
      <c r="C564" s="41" t="s">
        <v>133</v>
      </c>
      <c r="D564" s="38" t="n">
        <v>37469</v>
      </c>
      <c r="E564" s="42" t="n">
        <v>96023397</v>
      </c>
      <c r="F564" s="12" t="n">
        <v>94859.5028</v>
      </c>
      <c r="G564" s="0"/>
      <c r="H564" s="0"/>
    </row>
    <row r="565" customFormat="false" ht="12.75" hidden="false" customHeight="false" outlineLevel="0" collapsed="false">
      <c r="A565" s="41"/>
      <c r="B565" s="41"/>
      <c r="C565" s="41" t="s">
        <v>133</v>
      </c>
      <c r="D565" s="38" t="n">
        <v>37469</v>
      </c>
      <c r="E565" s="42" t="n">
        <v>96023397</v>
      </c>
      <c r="F565" s="12" t="n">
        <v>5130.3916</v>
      </c>
      <c r="G565" s="0"/>
      <c r="H565" s="0"/>
    </row>
    <row r="566" customFormat="false" ht="12.75" hidden="false" customHeight="false" outlineLevel="0" collapsed="false">
      <c r="A566" s="41"/>
      <c r="B566" s="41"/>
      <c r="C566" s="41" t="s">
        <v>133</v>
      </c>
      <c r="D566" s="38" t="n">
        <v>37500</v>
      </c>
      <c r="E566" s="42" t="n">
        <v>96023397</v>
      </c>
      <c r="F566" s="12" t="n">
        <v>91514.1227</v>
      </c>
      <c r="G566" s="0"/>
      <c r="H566" s="0"/>
    </row>
    <row r="567" customFormat="false" ht="12.75" hidden="false" customHeight="false" outlineLevel="0" collapsed="false">
      <c r="A567" s="41"/>
      <c r="B567" s="41"/>
      <c r="C567" s="41" t="s">
        <v>133</v>
      </c>
      <c r="D567" s="38" t="n">
        <v>37500</v>
      </c>
      <c r="E567" s="42" t="n">
        <v>96023397</v>
      </c>
      <c r="F567" s="12" t="n">
        <v>4955.4712</v>
      </c>
      <c r="G567" s="0"/>
      <c r="H567" s="0"/>
    </row>
    <row r="568" customFormat="false" ht="12.75" hidden="false" customHeight="false" outlineLevel="0" collapsed="false">
      <c r="A568" s="41"/>
      <c r="B568" s="41"/>
      <c r="C568" s="41" t="s">
        <v>133</v>
      </c>
      <c r="D568" s="38" t="n">
        <v>37530</v>
      </c>
      <c r="E568" s="42" t="n">
        <v>96023397</v>
      </c>
      <c r="F568" s="12" t="n">
        <v>93500.0032</v>
      </c>
      <c r="G568" s="0"/>
      <c r="H568" s="0"/>
    </row>
    <row r="569" customFormat="false" ht="12.75" hidden="false" customHeight="false" outlineLevel="0" collapsed="false">
      <c r="A569" s="41"/>
      <c r="B569" s="41"/>
      <c r="C569" s="41" t="s">
        <v>133</v>
      </c>
      <c r="D569" s="38" t="n">
        <v>37530</v>
      </c>
      <c r="E569" s="42" t="n">
        <v>96023397</v>
      </c>
      <c r="F569" s="12" t="n">
        <v>5110.5948</v>
      </c>
      <c r="G569" s="0"/>
      <c r="H569" s="0"/>
    </row>
    <row r="570" customFormat="false" ht="12.75" hidden="false" customHeight="false" outlineLevel="0" collapsed="false">
      <c r="A570" s="41"/>
      <c r="B570" s="41"/>
      <c r="C570" s="41" t="s">
        <v>154</v>
      </c>
      <c r="D570" s="38" t="n">
        <v>37288</v>
      </c>
      <c r="E570" s="42" t="n">
        <v>96023402</v>
      </c>
      <c r="F570" s="12" t="n">
        <v>382497.781</v>
      </c>
      <c r="G570" s="0"/>
      <c r="H570" s="0"/>
    </row>
    <row r="571" customFormat="false" ht="12.75" hidden="false" customHeight="false" outlineLevel="0" collapsed="false">
      <c r="A571" s="41"/>
      <c r="B571" s="41"/>
      <c r="C571" s="41" t="s">
        <v>154</v>
      </c>
      <c r="D571" s="38" t="n">
        <v>37316</v>
      </c>
      <c r="E571" s="42" t="n">
        <v>96023402</v>
      </c>
      <c r="F571" s="12" t="n">
        <v>422907.2848</v>
      </c>
      <c r="G571" s="0"/>
      <c r="H571" s="0"/>
    </row>
    <row r="572" customFormat="false" ht="12.75" hidden="false" customHeight="false" outlineLevel="0" collapsed="false">
      <c r="A572" s="41"/>
      <c r="B572" s="41"/>
      <c r="C572" s="41" t="s">
        <v>154</v>
      </c>
      <c r="D572" s="38" t="n">
        <v>37347</v>
      </c>
      <c r="E572" s="42" t="n">
        <v>96023402</v>
      </c>
      <c r="F572" s="12" t="n">
        <v>402214.1466</v>
      </c>
      <c r="G572" s="0"/>
      <c r="H572" s="0"/>
    </row>
    <row r="573" customFormat="false" ht="12.75" hidden="false" customHeight="false" outlineLevel="0" collapsed="false">
      <c r="A573" s="41"/>
      <c r="B573" s="41"/>
      <c r="C573" s="41" t="s">
        <v>154</v>
      </c>
      <c r="D573" s="38" t="n">
        <v>37377</v>
      </c>
      <c r="E573" s="42" t="n">
        <v>96023402</v>
      </c>
      <c r="F573" s="12" t="n">
        <v>403738.9013</v>
      </c>
      <c r="G573" s="0"/>
      <c r="H573" s="0"/>
    </row>
    <row r="574" customFormat="false" ht="12.75" hidden="false" customHeight="false" outlineLevel="0" collapsed="false">
      <c r="A574" s="41"/>
      <c r="B574" s="41"/>
      <c r="C574" s="41" t="s">
        <v>154</v>
      </c>
      <c r="D574" s="38" t="n">
        <v>37408</v>
      </c>
      <c r="E574" s="42" t="n">
        <v>96023402</v>
      </c>
      <c r="F574" s="12" t="n">
        <v>381140.224</v>
      </c>
      <c r="G574" s="0"/>
      <c r="H574" s="0"/>
    </row>
    <row r="575" customFormat="false" ht="12.75" hidden="false" customHeight="false" outlineLevel="0" collapsed="false">
      <c r="A575" s="41"/>
      <c r="B575" s="41"/>
      <c r="C575" s="41" t="s">
        <v>154</v>
      </c>
      <c r="D575" s="38" t="n">
        <v>37438</v>
      </c>
      <c r="E575" s="42" t="n">
        <v>96023402</v>
      </c>
      <c r="F575" s="12" t="n">
        <v>382743.1223</v>
      </c>
      <c r="G575" s="0"/>
      <c r="H575" s="0"/>
    </row>
    <row r="576" customFormat="false" ht="12.75" hidden="false" customHeight="false" outlineLevel="0" collapsed="false">
      <c r="A576" s="41"/>
      <c r="B576" s="41"/>
      <c r="C576" s="41" t="s">
        <v>154</v>
      </c>
      <c r="D576" s="38" t="n">
        <v>37469</v>
      </c>
      <c r="E576" s="42" t="n">
        <v>96023402</v>
      </c>
      <c r="F576" s="12" t="n">
        <v>374988.4754</v>
      </c>
      <c r="G576" s="0"/>
      <c r="H576" s="0"/>
    </row>
    <row r="577" customFormat="false" ht="12.75" hidden="false" customHeight="false" outlineLevel="0" collapsed="false">
      <c r="A577" s="41"/>
      <c r="B577" s="41"/>
      <c r="C577" s="41" t="s">
        <v>154</v>
      </c>
      <c r="D577" s="38" t="n">
        <v>37500</v>
      </c>
      <c r="E577" s="42" t="n">
        <v>96023402</v>
      </c>
      <c r="F577" s="12" t="n">
        <v>361758.6614</v>
      </c>
      <c r="G577" s="0"/>
      <c r="H577" s="0"/>
    </row>
    <row r="578" customFormat="false" ht="12.75" hidden="false" customHeight="false" outlineLevel="0" collapsed="false">
      <c r="A578" s="41"/>
      <c r="B578" s="41"/>
      <c r="C578" s="41" t="s">
        <v>154</v>
      </c>
      <c r="D578" s="38" t="n">
        <v>37530</v>
      </c>
      <c r="E578" s="42" t="n">
        <v>96023402</v>
      </c>
      <c r="F578" s="12" t="n">
        <v>369567.6463</v>
      </c>
      <c r="G578" s="0"/>
      <c r="H578" s="0"/>
    </row>
    <row r="579" customFormat="false" ht="12.75" hidden="false" customHeight="false" outlineLevel="0" collapsed="false">
      <c r="A579" s="41"/>
      <c r="B579" s="41"/>
      <c r="C579" s="41" t="s">
        <v>135</v>
      </c>
      <c r="D579" s="38" t="n">
        <v>37288</v>
      </c>
      <c r="E579" s="42" t="n">
        <v>96023397</v>
      </c>
      <c r="F579" s="12" t="n">
        <v>95624.4453</v>
      </c>
      <c r="G579" s="0"/>
      <c r="H579" s="0"/>
    </row>
    <row r="580" customFormat="false" ht="12.75" hidden="false" customHeight="false" outlineLevel="0" collapsed="false">
      <c r="A580" s="41"/>
      <c r="B580" s="41"/>
      <c r="C580" s="41" t="s">
        <v>135</v>
      </c>
      <c r="D580" s="38" t="n">
        <v>37288</v>
      </c>
      <c r="E580" s="42" t="n">
        <v>96023397</v>
      </c>
      <c r="F580" s="12" t="n">
        <v>3803.6424</v>
      </c>
      <c r="G580" s="0"/>
      <c r="H580" s="0"/>
    </row>
    <row r="581" customFormat="false" ht="12.75" hidden="false" customHeight="false" outlineLevel="0" collapsed="false">
      <c r="A581" s="41"/>
      <c r="B581" s="41"/>
      <c r="C581" s="41" t="s">
        <v>135</v>
      </c>
      <c r="D581" s="38" t="n">
        <v>37316</v>
      </c>
      <c r="E581" s="42" t="n">
        <v>96023397</v>
      </c>
      <c r="F581" s="12" t="n">
        <v>105726.8212</v>
      </c>
      <c r="G581" s="0"/>
      <c r="H581" s="0"/>
    </row>
    <row r="582" customFormat="false" ht="12.75" hidden="false" customHeight="false" outlineLevel="0" collapsed="false">
      <c r="A582" s="41"/>
      <c r="B582" s="41"/>
      <c r="C582" s="41" t="s">
        <v>135</v>
      </c>
      <c r="D582" s="38" t="n">
        <v>37316</v>
      </c>
      <c r="E582" s="42" t="n">
        <v>96023397</v>
      </c>
      <c r="F582" s="12" t="n">
        <v>4205.4835</v>
      </c>
      <c r="G582" s="0"/>
      <c r="H582" s="0"/>
    </row>
    <row r="583" customFormat="false" ht="12.75" hidden="false" customHeight="false" outlineLevel="0" collapsed="false">
      <c r="A583" s="41"/>
      <c r="B583" s="41"/>
      <c r="C583" s="41" t="s">
        <v>135</v>
      </c>
      <c r="D583" s="38" t="n">
        <v>37347</v>
      </c>
      <c r="E583" s="42" t="n">
        <v>96023397</v>
      </c>
      <c r="F583" s="12" t="n">
        <v>100553.5367</v>
      </c>
      <c r="G583" s="0"/>
      <c r="H583" s="0"/>
    </row>
    <row r="584" customFormat="false" ht="12.75" hidden="false" customHeight="false" outlineLevel="0" collapsed="false">
      <c r="A584" s="41"/>
      <c r="B584" s="41"/>
      <c r="C584" s="41" t="s">
        <v>135</v>
      </c>
      <c r="D584" s="38" t="n">
        <v>37347</v>
      </c>
      <c r="E584" s="42" t="n">
        <v>96023397</v>
      </c>
      <c r="F584" s="12" t="n">
        <v>4997.7835</v>
      </c>
      <c r="G584" s="0"/>
      <c r="H584" s="0"/>
    </row>
    <row r="585" customFormat="false" ht="12.75" hidden="false" customHeight="false" outlineLevel="0" collapsed="false">
      <c r="A585" s="41"/>
      <c r="B585" s="41"/>
      <c r="C585" s="41" t="s">
        <v>135</v>
      </c>
      <c r="D585" s="38" t="n">
        <v>37377</v>
      </c>
      <c r="E585" s="42" t="n">
        <v>96023397</v>
      </c>
      <c r="F585" s="12" t="n">
        <v>100934.7253</v>
      </c>
      <c r="G585" s="0"/>
      <c r="H585" s="0"/>
    </row>
    <row r="586" customFormat="false" ht="12.75" hidden="false" customHeight="false" outlineLevel="0" collapsed="false">
      <c r="A586" s="41"/>
      <c r="B586" s="41"/>
      <c r="C586" s="41" t="s">
        <v>135</v>
      </c>
      <c r="D586" s="38" t="n">
        <v>37377</v>
      </c>
      <c r="E586" s="42" t="n">
        <v>96023397</v>
      </c>
      <c r="F586" s="12" t="n">
        <v>5156.6156</v>
      </c>
      <c r="G586" s="0"/>
      <c r="H586" s="0"/>
    </row>
    <row r="587" customFormat="false" ht="12.75" hidden="false" customHeight="false" outlineLevel="0" collapsed="false">
      <c r="A587" s="41"/>
      <c r="B587" s="41"/>
      <c r="C587" s="41" t="s">
        <v>135</v>
      </c>
      <c r="D587" s="38" t="n">
        <v>37408</v>
      </c>
      <c r="E587" s="42" t="n">
        <v>96023397</v>
      </c>
      <c r="F587" s="12" t="n">
        <v>95285.056</v>
      </c>
      <c r="G587" s="0"/>
      <c r="H587" s="0"/>
    </row>
    <row r="588" customFormat="false" ht="12.75" hidden="false" customHeight="false" outlineLevel="0" collapsed="false">
      <c r="A588" s="41"/>
      <c r="B588" s="41"/>
      <c r="C588" s="41" t="s">
        <v>135</v>
      </c>
      <c r="D588" s="38" t="n">
        <v>37408</v>
      </c>
      <c r="E588" s="42" t="n">
        <v>96023397</v>
      </c>
      <c r="F588" s="12" t="n">
        <v>4982.1643</v>
      </c>
      <c r="G588" s="0"/>
      <c r="H588" s="0"/>
    </row>
    <row r="589" customFormat="false" ht="12.75" hidden="false" customHeight="false" outlineLevel="0" collapsed="false">
      <c r="A589" s="41"/>
      <c r="B589" s="41"/>
      <c r="C589" s="41" t="s">
        <v>135</v>
      </c>
      <c r="D589" s="38" t="n">
        <v>37438</v>
      </c>
      <c r="E589" s="42" t="n">
        <v>96023397</v>
      </c>
      <c r="F589" s="12" t="n">
        <v>95685.7806</v>
      </c>
      <c r="G589" s="0"/>
      <c r="H589" s="0"/>
    </row>
    <row r="590" customFormat="false" ht="12.75" hidden="false" customHeight="false" outlineLevel="0" collapsed="false">
      <c r="A590" s="41"/>
      <c r="B590" s="41"/>
      <c r="C590" s="41" t="s">
        <v>135</v>
      </c>
      <c r="D590" s="38" t="n">
        <v>37438</v>
      </c>
      <c r="E590" s="42" t="n">
        <v>96023397</v>
      </c>
      <c r="F590" s="12" t="n">
        <v>5139.7483</v>
      </c>
      <c r="G590" s="0"/>
      <c r="H590" s="0"/>
    </row>
    <row r="591" customFormat="false" ht="12.75" hidden="false" customHeight="false" outlineLevel="0" collapsed="false">
      <c r="A591" s="41"/>
      <c r="B591" s="41"/>
      <c r="C591" s="41" t="s">
        <v>135</v>
      </c>
      <c r="D591" s="38" t="n">
        <v>37469</v>
      </c>
      <c r="E591" s="42" t="n">
        <v>96023397</v>
      </c>
      <c r="F591" s="12" t="n">
        <v>93747.1189</v>
      </c>
      <c r="G591" s="0"/>
      <c r="H591" s="0"/>
    </row>
    <row r="592" customFormat="false" ht="12.75" hidden="false" customHeight="false" outlineLevel="0" collapsed="false">
      <c r="A592" s="41"/>
      <c r="B592" s="41"/>
      <c r="C592" s="41" t="s">
        <v>135</v>
      </c>
      <c r="D592" s="38" t="n">
        <v>37469</v>
      </c>
      <c r="E592" s="42" t="n">
        <v>96023397</v>
      </c>
      <c r="F592" s="12" t="n">
        <v>5130.3916</v>
      </c>
      <c r="G592" s="0"/>
      <c r="H592" s="0"/>
    </row>
    <row r="593" customFormat="false" ht="12.75" hidden="false" customHeight="false" outlineLevel="0" collapsed="false">
      <c r="A593" s="41"/>
      <c r="B593" s="41"/>
      <c r="C593" s="41" t="s">
        <v>135</v>
      </c>
      <c r="D593" s="38" t="n">
        <v>37500</v>
      </c>
      <c r="E593" s="42" t="n">
        <v>96023397</v>
      </c>
      <c r="F593" s="12" t="n">
        <v>90439.6653</v>
      </c>
      <c r="G593" s="0"/>
      <c r="H593" s="0"/>
    </row>
    <row r="594" customFormat="false" ht="12.75" hidden="false" customHeight="false" outlineLevel="0" collapsed="false">
      <c r="A594" s="41"/>
      <c r="B594" s="41"/>
      <c r="C594" s="41" t="s">
        <v>135</v>
      </c>
      <c r="D594" s="38" t="n">
        <v>37500</v>
      </c>
      <c r="E594" s="42" t="n">
        <v>96023397</v>
      </c>
      <c r="F594" s="12" t="n">
        <v>4955.4712</v>
      </c>
      <c r="G594" s="0"/>
      <c r="H594" s="0"/>
    </row>
    <row r="595" customFormat="false" ht="12.75" hidden="false" customHeight="false" outlineLevel="0" collapsed="false">
      <c r="A595" s="41"/>
      <c r="B595" s="41"/>
      <c r="C595" s="41" t="s">
        <v>135</v>
      </c>
      <c r="D595" s="38" t="n">
        <v>37530</v>
      </c>
      <c r="E595" s="42" t="n">
        <v>96023397</v>
      </c>
      <c r="F595" s="12" t="n">
        <v>92391.9116</v>
      </c>
      <c r="G595" s="0"/>
      <c r="H595" s="0"/>
    </row>
    <row r="596" customFormat="false" ht="12.75" hidden="false" customHeight="false" outlineLevel="0" collapsed="false">
      <c r="A596" s="41"/>
      <c r="B596" s="41"/>
      <c r="C596" s="41" t="s">
        <v>135</v>
      </c>
      <c r="D596" s="38" t="n">
        <v>37530</v>
      </c>
      <c r="E596" s="42" t="n">
        <v>96023397</v>
      </c>
      <c r="F596" s="12" t="n">
        <v>5110.5948</v>
      </c>
      <c r="G596" s="0"/>
      <c r="H596" s="0"/>
    </row>
    <row r="597" customFormat="false" ht="12.75" hidden="false" customHeight="false" outlineLevel="0" collapsed="false">
      <c r="B597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2002-01-22T22:25:12Z</dcterms:created>
  <dc:creator/>
  <dc:description/>
  <dc:language>en-US</dc:language>
  <cp:lastModifiedBy>dmccaff</cp:lastModifiedBy>
  <cp:lastPrinted>2002-01-22T22:29:46Z</cp:lastPrinted>
  <dcterms:modified xsi:type="dcterms:W3CDTF">2002-01-23T16:59:58Z</dcterms:modified>
  <cp:revision>0</cp:revision>
  <dc:subject/>
  <dc:title/>
</cp:coreProperties>
</file>