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d Summary Sheet" sheetId="1" state="visible" r:id="rId3"/>
    <sheet name="Oxy Bid" sheetId="2" state="visible" r:id="rId4"/>
    <sheet name="Dominion Bid" sheetId="3" state="visible" r:id="rId5"/>
    <sheet name="NYMEX Settlement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<sst xmlns="http://schemas.openxmlformats.org/spreadsheetml/2006/main" count="33" uniqueCount="16">
  <si>
    <t xml:space="preserve">March Start Bids</t>
  </si>
  <si>
    <t xml:space="preserve">March Start Supply Contract Bids</t>
  </si>
  <si>
    <t xml:space="preserve">March Start Enovate Bids</t>
  </si>
  <si>
    <t xml:space="preserve">Dominion</t>
  </si>
  <si>
    <t xml:space="preserve">Oxy</t>
  </si>
  <si>
    <t xml:space="preserve">April Start Bids</t>
  </si>
  <si>
    <t xml:space="preserve">April Start Supply Contract Bids</t>
  </si>
  <si>
    <t xml:space="preserve">April Start Enovate Bids</t>
  </si>
  <si>
    <t xml:space="preserve">Mar Bid</t>
  </si>
  <si>
    <t xml:space="preserve">April Bid</t>
  </si>
  <si>
    <t xml:space="preserve">Original Bid - February 12, 2002</t>
  </si>
  <si>
    <t xml:space="preserve">Formula</t>
  </si>
  <si>
    <t xml:space="preserve">March through October</t>
  </si>
  <si>
    <t xml:space="preserve">Mar - Oct WACOG</t>
  </si>
  <si>
    <t xml:space="preserve">Apr - Oct WACOG</t>
  </si>
  <si>
    <t xml:space="preserve">NA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</si>
</sst>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\$#,##0_);&quot;($&quot;#,##0\)"/>
    <numFmt numFmtId="166" formatCode="[$-409]m/d/yyyy"/>
    <numFmt numFmtId="167" formatCode="_(* #,##0.00_);_(* \(#,##0.00\);_(* \-??_);_(@_)"/>
    <numFmt numFmtId="168" formatCode="\$#,##0"/>
    <numFmt numFmtId="169" formatCode="[$-409]mmm\-yy"/>
    <numFmt numFmtId="170" formatCode="\$#,##0.000"/>
    <numFmt numFmtId="171" formatCode="m/d/yy;@"/>
    <numFmt numFmtId="172" formatCode="#,##0.000"/>
    <numFmt numFmtId="173" formatCode="[$-409]mmm\-yy;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G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false" hidden="false" outlineLevel="0" max="9" min="2" style="1" width="15.7"/>
  </cols>
  <sheetData>
    <row r="6" customFormat="false" ht="12.75" hidden="false" customHeight="true" outlineLevel="0" collapsed="false">
      <c r="B6" s="2" t="s">
        <v>0</v>
      </c>
      <c r="C6" s="2"/>
      <c r="D6" s="3" t="s">
        <v>1</v>
      </c>
      <c r="E6" s="3"/>
      <c r="F6" s="4" t="s">
        <v>2</v>
      </c>
      <c r="G6" s="4"/>
    </row>
    <row r="7" customFormat="false" ht="12.75" hidden="false" customHeight="false" outlineLevel="0" collapsed="false">
      <c r="B7" s="5" t="s">
        <v>3</v>
      </c>
      <c r="C7" s="5" t="s">
        <v>4</v>
      </c>
      <c r="D7" s="6" t="s">
        <v>3</v>
      </c>
      <c r="E7" s="6" t="s">
        <v>4</v>
      </c>
      <c r="F7" s="6" t="s">
        <v>3</v>
      </c>
      <c r="G7" s="6" t="s">
        <v>4</v>
      </c>
    </row>
    <row r="8" customFormat="false" ht="12.75" hidden="true" customHeight="false" outlineLevel="0" collapsed="false">
      <c r="A8" s="7" t="n">
        <v>37330</v>
      </c>
      <c r="B8" s="8" t="n">
        <f aca="false">IF(D8=0,0,D8+F8)</f>
        <v>0</v>
      </c>
      <c r="C8" s="8" t="n">
        <f aca="false">IF(E8=0,0,E8+G8)</f>
        <v>0</v>
      </c>
      <c r="D8" s="1" t="n">
        <f aca="false">'Dominion Bid'!N8</f>
        <v>0</v>
      </c>
      <c r="E8" s="1" t="n">
        <f aca="false">'Oxy Bid'!N8</f>
        <v>0</v>
      </c>
      <c r="F8" s="1" t="n">
        <v>0</v>
      </c>
      <c r="G8" s="9" t="n">
        <v>4000000</v>
      </c>
    </row>
    <row r="9" customFormat="false" ht="12.75" hidden="true" customHeight="false" outlineLevel="0" collapsed="false">
      <c r="A9" s="7" t="n">
        <v>37329</v>
      </c>
      <c r="B9" s="8" t="n">
        <f aca="false">IF(D9=0,0,D9+F9)</f>
        <v>0</v>
      </c>
      <c r="C9" s="8" t="n">
        <f aca="false">IF(E9=0,0,E9+G9)</f>
        <v>0</v>
      </c>
      <c r="D9" s="1" t="n">
        <f aca="false">'Dominion Bid'!N9</f>
        <v>0</v>
      </c>
      <c r="E9" s="1" t="n">
        <f aca="false">'Oxy Bid'!N9</f>
        <v>0</v>
      </c>
      <c r="F9" s="1" t="n">
        <v>0</v>
      </c>
      <c r="G9" s="9" t="n">
        <v>4000000</v>
      </c>
    </row>
    <row r="10" customFormat="false" ht="12.75" hidden="true" customHeight="false" outlineLevel="0" collapsed="false">
      <c r="A10" s="7" t="n">
        <v>37328</v>
      </c>
      <c r="B10" s="8" t="n">
        <f aca="false">IF(D10=0,0,D10+F10)</f>
        <v>0</v>
      </c>
      <c r="C10" s="8" t="n">
        <f aca="false">IF(E10=0,0,E10+G10)</f>
        <v>0</v>
      </c>
      <c r="D10" s="1" t="n">
        <f aca="false">'Dominion Bid'!N10</f>
        <v>0</v>
      </c>
      <c r="E10" s="1" t="n">
        <f aca="false">'Oxy Bid'!N10</f>
        <v>0</v>
      </c>
      <c r="F10" s="1" t="n">
        <v>0</v>
      </c>
      <c r="G10" s="9" t="n">
        <v>4000000</v>
      </c>
    </row>
    <row r="11" customFormat="false" ht="12.75" hidden="true" customHeight="false" outlineLevel="0" collapsed="false">
      <c r="A11" s="7" t="n">
        <v>37327</v>
      </c>
      <c r="B11" s="8" t="n">
        <f aca="false">IF(D11=0,0,D11+F11)</f>
        <v>0</v>
      </c>
      <c r="C11" s="8" t="n">
        <f aca="false">IF(E11=0,0,E11+G11)</f>
        <v>0</v>
      </c>
      <c r="D11" s="1" t="n">
        <f aca="false">'Dominion Bid'!N11</f>
        <v>0</v>
      </c>
      <c r="E11" s="1" t="n">
        <f aca="false">'Oxy Bid'!N11</f>
        <v>0</v>
      </c>
      <c r="F11" s="1" t="n">
        <v>0</v>
      </c>
      <c r="G11" s="9" t="n">
        <v>4000000</v>
      </c>
    </row>
    <row r="12" customFormat="false" ht="12.75" hidden="true" customHeight="false" outlineLevel="0" collapsed="false">
      <c r="A12" s="7" t="n">
        <v>37326</v>
      </c>
      <c r="B12" s="8" t="n">
        <f aca="false">IF(D12=0,0,D12+F12)</f>
        <v>0</v>
      </c>
      <c r="C12" s="8" t="n">
        <f aca="false">IF(E12=0,0,E12+G12)</f>
        <v>0</v>
      </c>
      <c r="D12" s="1" t="n">
        <f aca="false">'Dominion Bid'!N12</f>
        <v>0</v>
      </c>
      <c r="E12" s="1" t="n">
        <f aca="false">'Oxy Bid'!N12</f>
        <v>0</v>
      </c>
      <c r="F12" s="1" t="n">
        <v>0</v>
      </c>
      <c r="G12" s="9" t="n">
        <v>4000000</v>
      </c>
    </row>
    <row r="13" customFormat="false" ht="12.75" hidden="true" customHeight="false" outlineLevel="0" collapsed="false">
      <c r="A13" s="7" t="n">
        <v>37325</v>
      </c>
      <c r="B13" s="8" t="n">
        <f aca="false">IF(D13=0,0,D13+F13)</f>
        <v>0</v>
      </c>
      <c r="C13" s="8" t="n">
        <f aca="false">IF(E13=0,0,E13+G13)</f>
        <v>0</v>
      </c>
      <c r="D13" s="1" t="n">
        <f aca="false">'Dominion Bid'!N13</f>
        <v>0</v>
      </c>
      <c r="E13" s="1" t="n">
        <f aca="false">'Oxy Bid'!N13</f>
        <v>0</v>
      </c>
      <c r="F13" s="1" t="n">
        <v>0</v>
      </c>
      <c r="G13" s="9" t="n">
        <v>4000000</v>
      </c>
    </row>
    <row r="14" customFormat="false" ht="12.75" hidden="true" customHeight="false" outlineLevel="0" collapsed="false">
      <c r="A14" s="7" t="n">
        <v>37324</v>
      </c>
      <c r="B14" s="8" t="n">
        <f aca="false">IF(D14=0,0,D14+F14)</f>
        <v>0</v>
      </c>
      <c r="C14" s="8" t="n">
        <f aca="false">IF(E14=0,0,E14+G14)</f>
        <v>0</v>
      </c>
      <c r="D14" s="1" t="n">
        <f aca="false">'Dominion Bid'!N14</f>
        <v>0</v>
      </c>
      <c r="E14" s="1" t="n">
        <f aca="false">'Oxy Bid'!N14</f>
        <v>0</v>
      </c>
      <c r="F14" s="1" t="n">
        <v>0</v>
      </c>
      <c r="G14" s="9" t="n">
        <v>4000000</v>
      </c>
    </row>
    <row r="15" customFormat="false" ht="12.75" hidden="true" customHeight="false" outlineLevel="0" collapsed="false">
      <c r="A15" s="7" t="n">
        <v>37323</v>
      </c>
      <c r="B15" s="8" t="n">
        <f aca="false">IF(D15=0,0,D15+F15)</f>
        <v>0</v>
      </c>
      <c r="C15" s="8" t="n">
        <f aca="false">IF(E15=0,0,E15+G15)</f>
        <v>0</v>
      </c>
      <c r="D15" s="1" t="n">
        <f aca="false">'Dominion Bid'!N15</f>
        <v>0</v>
      </c>
      <c r="E15" s="1" t="n">
        <f aca="false">'Oxy Bid'!N15</f>
        <v>0</v>
      </c>
      <c r="F15" s="1" t="n">
        <v>0</v>
      </c>
      <c r="G15" s="9" t="n">
        <v>4000000</v>
      </c>
    </row>
    <row r="16" customFormat="false" ht="12.75" hidden="true" customHeight="false" outlineLevel="0" collapsed="false">
      <c r="A16" s="7" t="n">
        <v>37322</v>
      </c>
      <c r="B16" s="8" t="n">
        <f aca="false">IF(D16=0,0,D16+F16)</f>
        <v>0</v>
      </c>
      <c r="C16" s="8" t="n">
        <f aca="false">IF(E16=0,0,E16+G16)</f>
        <v>0</v>
      </c>
      <c r="D16" s="1" t="n">
        <f aca="false">'Dominion Bid'!N16</f>
        <v>0</v>
      </c>
      <c r="E16" s="1" t="n">
        <f aca="false">'Oxy Bid'!N16</f>
        <v>0</v>
      </c>
      <c r="F16" s="1" t="n">
        <v>0</v>
      </c>
      <c r="G16" s="9" t="n">
        <v>4000000</v>
      </c>
    </row>
    <row r="17" customFormat="false" ht="12.75" hidden="true" customHeight="false" outlineLevel="0" collapsed="false">
      <c r="A17" s="7" t="n">
        <v>37321</v>
      </c>
      <c r="B17" s="8" t="n">
        <f aca="false">IF(D17=0,0,D17+F17)</f>
        <v>0</v>
      </c>
      <c r="C17" s="8" t="n">
        <f aca="false">IF(E17=0,0,E17+G17)</f>
        <v>0</v>
      </c>
      <c r="D17" s="1" t="n">
        <f aca="false">'Dominion Bid'!N17</f>
        <v>0</v>
      </c>
      <c r="E17" s="1" t="n">
        <f aca="false">'Oxy Bid'!N17</f>
        <v>0</v>
      </c>
      <c r="F17" s="1" t="n">
        <v>0</v>
      </c>
      <c r="G17" s="9" t="n">
        <v>4000000</v>
      </c>
    </row>
    <row r="18" customFormat="false" ht="12.75" hidden="true" customHeight="false" outlineLevel="0" collapsed="false">
      <c r="A18" s="7" t="n">
        <v>37320</v>
      </c>
      <c r="B18" s="8" t="n">
        <f aca="false">IF(D18=0,0,D18+F18)</f>
        <v>0</v>
      </c>
      <c r="C18" s="8" t="n">
        <f aca="false">IF(E18=0,0,E18+G18)</f>
        <v>0</v>
      </c>
      <c r="D18" s="1" t="n">
        <f aca="false">'Dominion Bid'!N18</f>
        <v>0</v>
      </c>
      <c r="E18" s="1" t="n">
        <f aca="false">'Oxy Bid'!N18</f>
        <v>0</v>
      </c>
      <c r="F18" s="1" t="n">
        <v>0</v>
      </c>
      <c r="G18" s="9" t="n">
        <v>4000000</v>
      </c>
    </row>
    <row r="19" customFormat="false" ht="12.75" hidden="true" customHeight="false" outlineLevel="0" collapsed="false">
      <c r="A19" s="7" t="n">
        <v>37319</v>
      </c>
      <c r="B19" s="8" t="n">
        <f aca="false">IF(D19=0,0,D19+F19)</f>
        <v>0</v>
      </c>
      <c r="C19" s="8" t="n">
        <f aca="false">IF(E19=0,0,E19+G19)</f>
        <v>0</v>
      </c>
      <c r="D19" s="1" t="n">
        <f aca="false">'Dominion Bid'!N19</f>
        <v>0</v>
      </c>
      <c r="E19" s="1" t="n">
        <f aca="false">'Oxy Bid'!N19</f>
        <v>0</v>
      </c>
      <c r="F19" s="1" t="n">
        <v>0</v>
      </c>
      <c r="G19" s="9" t="n">
        <v>4000000</v>
      </c>
    </row>
    <row r="20" customFormat="false" ht="12.75" hidden="true" customHeight="false" outlineLevel="0" collapsed="false">
      <c r="A20" s="7" t="n">
        <v>37318</v>
      </c>
      <c r="B20" s="8" t="n">
        <f aca="false">IF(D20=0,0,D20+F20)</f>
        <v>0</v>
      </c>
      <c r="C20" s="8" t="n">
        <f aca="false">IF(E20=0,0,E20+G20)</f>
        <v>0</v>
      </c>
      <c r="D20" s="1" t="n">
        <f aca="false">'Dominion Bid'!N20</f>
        <v>0</v>
      </c>
      <c r="E20" s="1" t="n">
        <f aca="false">'Oxy Bid'!N20</f>
        <v>0</v>
      </c>
      <c r="F20" s="1" t="n">
        <v>0</v>
      </c>
      <c r="G20" s="9" t="n">
        <v>4000000</v>
      </c>
    </row>
    <row r="21" customFormat="false" ht="12.75" hidden="true" customHeight="false" outlineLevel="0" collapsed="false">
      <c r="A21" s="7" t="n">
        <v>37317</v>
      </c>
      <c r="B21" s="8" t="n">
        <f aca="false">IF(D21=0,0,D21+F21)</f>
        <v>0</v>
      </c>
      <c r="C21" s="8" t="n">
        <f aca="false">IF(E21=0,0,E21+G21)</f>
        <v>0</v>
      </c>
      <c r="D21" s="1" t="n">
        <f aca="false">'Dominion Bid'!N21</f>
        <v>0</v>
      </c>
      <c r="E21" s="1" t="n">
        <f aca="false">'Oxy Bid'!N21</f>
        <v>0</v>
      </c>
      <c r="F21" s="1" t="n">
        <v>0</v>
      </c>
      <c r="G21" s="9" t="n">
        <v>4000000</v>
      </c>
    </row>
    <row r="22" customFormat="false" ht="12.75" hidden="true" customHeight="false" outlineLevel="0" collapsed="false">
      <c r="A22" s="7" t="n">
        <v>37316</v>
      </c>
      <c r="B22" s="8" t="n">
        <f aca="false">IF(D22=0,0,D22+F22)</f>
        <v>0</v>
      </c>
      <c r="C22" s="8" t="n">
        <f aca="false">IF(E22=0,0,E22+G22)</f>
        <v>0</v>
      </c>
      <c r="D22" s="1" t="n">
        <f aca="false">'Dominion Bid'!N22</f>
        <v>0</v>
      </c>
      <c r="E22" s="1" t="n">
        <f aca="false">'Oxy Bid'!N22</f>
        <v>0</v>
      </c>
      <c r="F22" s="1" t="n">
        <v>0</v>
      </c>
      <c r="G22" s="9" t="n">
        <v>4000000</v>
      </c>
    </row>
    <row r="23" customFormat="false" ht="12.75" hidden="true" customHeight="false" outlineLevel="0" collapsed="false">
      <c r="A23" s="7" t="n">
        <v>37315</v>
      </c>
      <c r="B23" s="8" t="n">
        <f aca="false">IF(D23=0,0,D23+F23)</f>
        <v>0</v>
      </c>
      <c r="C23" s="8" t="n">
        <f aca="false">IF(E23=0,0,E23+G23)</f>
        <v>0</v>
      </c>
      <c r="D23" s="1" t="n">
        <f aca="false">'Dominion Bid'!N23</f>
        <v>0</v>
      </c>
      <c r="E23" s="1" t="n">
        <f aca="false">'Oxy Bid'!N23</f>
        <v>0</v>
      </c>
      <c r="F23" s="1" t="n">
        <v>0</v>
      </c>
      <c r="G23" s="9" t="n">
        <v>4000000</v>
      </c>
    </row>
    <row r="24" customFormat="false" ht="12.75" hidden="true" customHeight="false" outlineLevel="0" collapsed="false">
      <c r="A24" s="7" t="n">
        <v>37314</v>
      </c>
      <c r="B24" s="8" t="n">
        <f aca="false">IF(D24=0,0,D24+F24)</f>
        <v>0</v>
      </c>
      <c r="C24" s="8" t="n">
        <f aca="false">IF(E24=0,0,E24+G24)</f>
        <v>0</v>
      </c>
      <c r="D24" s="1" t="n">
        <f aca="false">'Dominion Bid'!N24</f>
        <v>0</v>
      </c>
      <c r="E24" s="1" t="n">
        <f aca="false">'Oxy Bid'!N24</f>
        <v>0</v>
      </c>
      <c r="F24" s="1" t="n">
        <v>0</v>
      </c>
      <c r="G24" s="9" t="n">
        <v>4000000</v>
      </c>
    </row>
    <row r="25" customFormat="false" ht="12.75" hidden="true" customHeight="false" outlineLevel="0" collapsed="false">
      <c r="A25" s="7" t="n">
        <v>37313</v>
      </c>
      <c r="B25" s="8" t="n">
        <f aca="false">IF(D25=0,0,D25+F25)</f>
        <v>0</v>
      </c>
      <c r="C25" s="8" t="n">
        <f aca="false">IF(E25=0,0,E25+G25)</f>
        <v>0</v>
      </c>
      <c r="D25" s="1" t="n">
        <f aca="false">'Dominion Bid'!N25</f>
        <v>0</v>
      </c>
      <c r="E25" s="1" t="n">
        <f aca="false">'Oxy Bid'!N25</f>
        <v>0</v>
      </c>
      <c r="F25" s="1" t="n">
        <v>0</v>
      </c>
      <c r="G25" s="9" t="n">
        <v>4000000</v>
      </c>
    </row>
    <row r="26" customFormat="false" ht="12.75" hidden="true" customHeight="false" outlineLevel="0" collapsed="false">
      <c r="A26" s="7" t="n">
        <v>37312</v>
      </c>
      <c r="B26" s="8" t="n">
        <f aca="false">IF(D26=0,0,D26+F26)</f>
        <v>0</v>
      </c>
      <c r="C26" s="8" t="n">
        <f aca="false">IF(E26=0,0,E26+G26)</f>
        <v>0</v>
      </c>
      <c r="D26" s="1" t="n">
        <f aca="false">'Dominion Bid'!N26</f>
        <v>0</v>
      </c>
      <c r="E26" s="1" t="n">
        <f aca="false">'Oxy Bid'!N26</f>
        <v>0</v>
      </c>
      <c r="F26" s="1" t="n">
        <v>0</v>
      </c>
      <c r="G26" s="9" t="n">
        <v>4000000</v>
      </c>
    </row>
    <row r="27" customFormat="false" ht="12.75" hidden="true" customHeight="false" outlineLevel="0" collapsed="false">
      <c r="A27" s="7" t="n">
        <v>37311</v>
      </c>
      <c r="B27" s="8" t="n">
        <f aca="false">IF(D27=0,0,D27+F27)</f>
        <v>0</v>
      </c>
      <c r="C27" s="8" t="n">
        <f aca="false">IF(E27=0,0,E27+G27)</f>
        <v>0</v>
      </c>
      <c r="D27" s="1" t="n">
        <f aca="false">'Dominion Bid'!N27</f>
        <v>0</v>
      </c>
      <c r="E27" s="1" t="n">
        <f aca="false">'Oxy Bid'!N27</f>
        <v>0</v>
      </c>
      <c r="F27" s="1" t="n">
        <v>0</v>
      </c>
      <c r="G27" s="9" t="n">
        <v>4000000</v>
      </c>
    </row>
    <row r="28" customFormat="false" ht="12.75" hidden="true" customHeight="false" outlineLevel="0" collapsed="false">
      <c r="A28" s="7" t="n">
        <v>37310</v>
      </c>
      <c r="B28" s="8" t="n">
        <f aca="false">IF(D28=0,0,D28+F28)</f>
        <v>0</v>
      </c>
      <c r="C28" s="8" t="n">
        <f aca="false">IF(E28=0,0,E28+G28)</f>
        <v>0</v>
      </c>
      <c r="D28" s="1" t="n">
        <f aca="false">'Dominion Bid'!N28</f>
        <v>0</v>
      </c>
      <c r="E28" s="1" t="n">
        <f aca="false">'Oxy Bid'!N28</f>
        <v>0</v>
      </c>
      <c r="F28" s="1" t="n">
        <v>0</v>
      </c>
      <c r="G28" s="9" t="n">
        <v>4000000</v>
      </c>
    </row>
    <row r="29" customFormat="false" ht="12.75" hidden="true" customHeight="false" outlineLevel="0" collapsed="false">
      <c r="A29" s="7" t="n">
        <v>37309</v>
      </c>
      <c r="B29" s="8" t="n">
        <f aca="false">IF(D29=0,0,D29+F29)</f>
        <v>0</v>
      </c>
      <c r="C29" s="8" t="n">
        <f aca="false">IF(E29=0,0,E29+G29)</f>
        <v>0</v>
      </c>
      <c r="D29" s="1" t="n">
        <f aca="false">'Dominion Bid'!N29</f>
        <v>0</v>
      </c>
      <c r="E29" s="1" t="n">
        <f aca="false">'Oxy Bid'!N29</f>
        <v>0</v>
      </c>
      <c r="F29" s="1" t="n">
        <v>0</v>
      </c>
      <c r="G29" s="9" t="n">
        <v>4000000</v>
      </c>
    </row>
    <row r="30" customFormat="false" ht="12.75" hidden="true" customHeight="false" outlineLevel="0" collapsed="false">
      <c r="A30" s="7" t="n">
        <v>37308</v>
      </c>
      <c r="B30" s="8" t="n">
        <f aca="false">IF(D30=0,0,D30+F30)</f>
        <v>0</v>
      </c>
      <c r="C30" s="8" t="n">
        <f aca="false">IF(E30=0,0,E30+G30)</f>
        <v>0</v>
      </c>
      <c r="D30" s="1" t="n">
        <f aca="false">'Dominion Bid'!N30</f>
        <v>0</v>
      </c>
      <c r="E30" s="1" t="n">
        <f aca="false">'Oxy Bid'!N30</f>
        <v>0</v>
      </c>
      <c r="F30" s="1" t="n">
        <v>0</v>
      </c>
      <c r="G30" s="9" t="n">
        <v>4000000</v>
      </c>
    </row>
    <row r="31" customFormat="false" ht="12.75" hidden="true" customHeight="false" outlineLevel="0" collapsed="false">
      <c r="A31" s="7" t="n">
        <v>37307</v>
      </c>
      <c r="B31" s="8" t="n">
        <f aca="false">IF(D31=0,0,D31+F31)</f>
        <v>0</v>
      </c>
      <c r="C31" s="8" t="n">
        <f aca="false">IF(E31=0,0,E31+G31)</f>
        <v>0</v>
      </c>
      <c r="D31" s="1" t="n">
        <f aca="false">'Dominion Bid'!N31</f>
        <v>0</v>
      </c>
      <c r="E31" s="1" t="n">
        <f aca="false">'Oxy Bid'!N31</f>
        <v>0</v>
      </c>
      <c r="F31" s="1" t="n">
        <v>0</v>
      </c>
      <c r="G31" s="9" t="n">
        <v>4000000</v>
      </c>
    </row>
    <row r="32" customFormat="false" ht="12.75" hidden="true" customHeight="false" outlineLevel="0" collapsed="false">
      <c r="A32" s="7" t="n">
        <v>37306</v>
      </c>
      <c r="B32" s="8" t="n">
        <f aca="false">IF(D32=0,0,D32+F32)</f>
        <v>0</v>
      </c>
      <c r="C32" s="8" t="n">
        <f aca="false">IF(E32=0,0,E32+G32)</f>
        <v>0</v>
      </c>
      <c r="D32" s="1" t="n">
        <f aca="false">'Dominion Bid'!N32</f>
        <v>0</v>
      </c>
      <c r="E32" s="1" t="n">
        <f aca="false">'Oxy Bid'!N32</f>
        <v>0</v>
      </c>
      <c r="F32" s="1" t="n">
        <v>0</v>
      </c>
      <c r="G32" s="9" t="n">
        <v>4000000</v>
      </c>
    </row>
    <row r="33" customFormat="false" ht="12.75" hidden="true" customHeight="false" outlineLevel="0" collapsed="false">
      <c r="A33" s="7" t="n">
        <v>37305</v>
      </c>
      <c r="B33" s="8" t="n">
        <f aca="false">IF(D33=0,0,D33+F33)</f>
        <v>0</v>
      </c>
      <c r="C33" s="8" t="n">
        <f aca="false">IF(E33=0,0,E33+G33)</f>
        <v>0</v>
      </c>
      <c r="D33" s="1" t="n">
        <f aca="false">'Dominion Bid'!N33</f>
        <v>0</v>
      </c>
      <c r="E33" s="1" t="n">
        <f aca="false">'Oxy Bid'!N33</f>
        <v>0</v>
      </c>
      <c r="F33" s="1" t="n">
        <v>0</v>
      </c>
      <c r="G33" s="9" t="n">
        <v>4000000</v>
      </c>
    </row>
    <row r="34" customFormat="false" ht="12.75" hidden="true" customHeight="false" outlineLevel="0" collapsed="false">
      <c r="A34" s="7" t="n">
        <v>37304</v>
      </c>
      <c r="B34" s="8" t="n">
        <f aca="false">IF(D34=0,0,D34+F34)</f>
        <v>0</v>
      </c>
      <c r="C34" s="8" t="n">
        <f aca="false">IF(E34=0,0,E34+G34)</f>
        <v>0</v>
      </c>
      <c r="D34" s="1" t="n">
        <f aca="false">'Dominion Bid'!N34</f>
        <v>0</v>
      </c>
      <c r="E34" s="1" t="n">
        <f aca="false">'Oxy Bid'!N34</f>
        <v>0</v>
      </c>
      <c r="F34" s="1" t="n">
        <v>0</v>
      </c>
      <c r="G34" s="9" t="n">
        <v>4000000</v>
      </c>
    </row>
    <row r="35" customFormat="false" ht="12.75" hidden="true" customHeight="false" outlineLevel="0" collapsed="false">
      <c r="A35" s="7" t="n">
        <v>37303</v>
      </c>
      <c r="B35" s="8" t="n">
        <f aca="false">IF(D35=0,0,D35+F35)</f>
        <v>0</v>
      </c>
      <c r="C35" s="8" t="n">
        <f aca="false">IF(E35=0,0,E35+G35)</f>
        <v>0</v>
      </c>
      <c r="D35" s="1" t="n">
        <f aca="false">'Dominion Bid'!N35</f>
        <v>0</v>
      </c>
      <c r="E35" s="1" t="n">
        <f aca="false">'Oxy Bid'!N35</f>
        <v>0</v>
      </c>
      <c r="F35" s="1" t="n">
        <v>0</v>
      </c>
      <c r="G35" s="9" t="n">
        <v>4000000</v>
      </c>
    </row>
    <row r="36" customFormat="false" ht="12.75" hidden="false" customHeight="false" outlineLevel="0" collapsed="false">
      <c r="A36" s="7" t="n">
        <v>37302</v>
      </c>
      <c r="B36" s="8" t="n">
        <f aca="false">IF(D36=0,0,D36+F36)</f>
        <v>51332761.2738949</v>
      </c>
      <c r="C36" s="8" t="n">
        <f aca="false">IF(E36=0,0,E36+G36)</f>
        <v>56113984.1071428</v>
      </c>
      <c r="D36" s="1" t="n">
        <f aca="false">'Dominion Bid'!N36</f>
        <v>51332761.2738949</v>
      </c>
      <c r="E36" s="1" t="n">
        <f aca="false">'Oxy Bid'!N36</f>
        <v>52113984.1071428</v>
      </c>
      <c r="F36" s="1" t="n">
        <v>0</v>
      </c>
      <c r="G36" s="9" t="n">
        <v>4000000</v>
      </c>
    </row>
    <row r="37" customFormat="false" ht="12.75" hidden="false" customHeight="false" outlineLevel="0" collapsed="false">
      <c r="A37" s="7" t="n">
        <v>37301</v>
      </c>
      <c r="B37" s="8" t="n">
        <f aca="false">IF(D37=0,0,D37+F37)</f>
        <v>51792302.7767822</v>
      </c>
      <c r="C37" s="8" t="n">
        <f aca="false">IF(E37=0,0,E37+G37)</f>
        <v>56566211.6071429</v>
      </c>
      <c r="D37" s="1" t="n">
        <f aca="false">'Dominion Bid'!N37</f>
        <v>51792302.7767822</v>
      </c>
      <c r="E37" s="1" t="n">
        <f aca="false">'Oxy Bid'!N37</f>
        <v>52566211.6071429</v>
      </c>
      <c r="F37" s="1" t="n">
        <v>0</v>
      </c>
      <c r="G37" s="9" t="n">
        <v>4000000</v>
      </c>
    </row>
    <row r="38" customFormat="false" ht="12.75" hidden="false" customHeight="false" outlineLevel="0" collapsed="false">
      <c r="A38" s="7" t="n">
        <v>37300</v>
      </c>
      <c r="B38" s="8" t="n">
        <f aca="false">IF(D38=0,0,D38+F38)</f>
        <v>49999061.352051</v>
      </c>
      <c r="C38" s="8" t="n">
        <f aca="false">IF(E38=0,0,E38+G38)</f>
        <v>54818316.4285714</v>
      </c>
      <c r="D38" s="1" t="n">
        <f aca="false">'Dominion Bid'!N38</f>
        <v>49999061.352051</v>
      </c>
      <c r="E38" s="1" t="n">
        <f aca="false">'Oxy Bid'!N38</f>
        <v>50818316.4285714</v>
      </c>
      <c r="F38" s="1" t="n">
        <v>0</v>
      </c>
      <c r="G38" s="9" t="n">
        <v>4000000</v>
      </c>
    </row>
    <row r="39" customFormat="false" ht="12.75" hidden="false" customHeight="false" outlineLevel="0" collapsed="false">
      <c r="A39" s="7" t="n">
        <v>37299</v>
      </c>
      <c r="B39" s="8" t="n">
        <f aca="false">IF(D39=0,0,D39+F39)</f>
        <v>49083000</v>
      </c>
      <c r="C39" s="8" t="n">
        <f aca="false">IF(E39=0,0,E39+G39)</f>
        <v>54000000</v>
      </c>
      <c r="D39" s="1" t="n">
        <f aca="false">'Dominion Bid'!N39</f>
        <v>49083000</v>
      </c>
      <c r="E39" s="1" t="n">
        <f aca="false">'Oxy Bid'!N39</f>
        <v>50000000</v>
      </c>
      <c r="F39" s="1" t="n">
        <v>0</v>
      </c>
      <c r="G39" s="9" t="n">
        <v>4000000</v>
      </c>
    </row>
    <row r="40" customFormat="false" ht="12.75" hidden="false" customHeight="false" outlineLevel="0" collapsed="false">
      <c r="A40" s="7" t="n">
        <v>37298</v>
      </c>
      <c r="B40" s="8"/>
      <c r="C40" s="8"/>
    </row>
    <row r="46" customFormat="false" ht="12.75" hidden="false" customHeight="false" outlineLevel="0" collapsed="false">
      <c r="B46" s="2" t="s">
        <v>5</v>
      </c>
      <c r="C46" s="2"/>
      <c r="D46" s="4" t="s">
        <v>6</v>
      </c>
      <c r="E46" s="4"/>
      <c r="F46" s="4" t="s">
        <v>7</v>
      </c>
      <c r="G46" s="4"/>
    </row>
    <row r="47" customFormat="false" ht="12.75" hidden="false" customHeight="false" outlineLevel="0" collapsed="false">
      <c r="B47" s="5" t="s">
        <v>3</v>
      </c>
      <c r="C47" s="5" t="s">
        <v>4</v>
      </c>
      <c r="D47" s="6" t="s">
        <v>3</v>
      </c>
      <c r="E47" s="6" t="s">
        <v>4</v>
      </c>
      <c r="F47" s="6" t="s">
        <v>3</v>
      </c>
      <c r="G47" s="6" t="s">
        <v>4</v>
      </c>
    </row>
    <row r="48" customFormat="false" ht="12.75" hidden="true" customHeight="false" outlineLevel="0" collapsed="false">
      <c r="A48" s="7" t="n">
        <v>37330</v>
      </c>
      <c r="B48" s="8" t="n">
        <f aca="false">D48+F48</f>
        <v>0</v>
      </c>
      <c r="C48" s="8" t="n">
        <f aca="false">IF(E8&gt;0,E48+G48,0)</f>
        <v>0</v>
      </c>
      <c r="D48" s="1" t="n">
        <f aca="false">'Dominion Bid'!O8</f>
        <v>0</v>
      </c>
      <c r="E48" s="1" t="n">
        <f aca="false">'Oxy Bid'!O8</f>
        <v>0</v>
      </c>
      <c r="F48" s="1" t="n">
        <v>0</v>
      </c>
      <c r="G48" s="9" t="n">
        <v>4000000</v>
      </c>
    </row>
    <row r="49" customFormat="false" ht="12.75" hidden="true" customHeight="false" outlineLevel="0" collapsed="false">
      <c r="A49" s="7" t="n">
        <v>37329</v>
      </c>
      <c r="B49" s="8" t="n">
        <f aca="false">D49+F49</f>
        <v>0</v>
      </c>
      <c r="C49" s="8" t="n">
        <f aca="false">IF(E9&gt;0,E49+G49,0)</f>
        <v>0</v>
      </c>
      <c r="D49" s="1" t="n">
        <f aca="false">'Dominion Bid'!O9</f>
        <v>0</v>
      </c>
      <c r="E49" s="1" t="n">
        <f aca="false">'Oxy Bid'!O9</f>
        <v>0</v>
      </c>
      <c r="F49" s="1" t="n">
        <v>0</v>
      </c>
      <c r="G49" s="9" t="n">
        <v>4000000</v>
      </c>
    </row>
    <row r="50" customFormat="false" ht="12.75" hidden="true" customHeight="false" outlineLevel="0" collapsed="false">
      <c r="A50" s="7" t="n">
        <v>37328</v>
      </c>
      <c r="B50" s="8" t="n">
        <f aca="false">D50+F50</f>
        <v>0</v>
      </c>
      <c r="C50" s="8" t="n">
        <f aca="false">IF(E10&gt;0,E50+G50,0)</f>
        <v>0</v>
      </c>
      <c r="D50" s="1" t="n">
        <f aca="false">'Dominion Bid'!O10</f>
        <v>0</v>
      </c>
      <c r="E50" s="1" t="n">
        <f aca="false">'Oxy Bid'!O10</f>
        <v>0</v>
      </c>
      <c r="F50" s="1" t="n">
        <v>0</v>
      </c>
      <c r="G50" s="9" t="n">
        <v>4000000</v>
      </c>
    </row>
    <row r="51" customFormat="false" ht="12.75" hidden="true" customHeight="false" outlineLevel="0" collapsed="false">
      <c r="A51" s="7" t="n">
        <v>37327</v>
      </c>
      <c r="B51" s="8" t="n">
        <f aca="false">D51+F51</f>
        <v>0</v>
      </c>
      <c r="C51" s="8" t="n">
        <f aca="false">IF(E11&gt;0,E51+G51,0)</f>
        <v>0</v>
      </c>
      <c r="D51" s="1" t="n">
        <f aca="false">'Dominion Bid'!O11</f>
        <v>0</v>
      </c>
      <c r="E51" s="1" t="n">
        <f aca="false">'Oxy Bid'!O11</f>
        <v>0</v>
      </c>
      <c r="F51" s="1" t="n">
        <v>0</v>
      </c>
      <c r="G51" s="9" t="n">
        <v>4000000</v>
      </c>
    </row>
    <row r="52" customFormat="false" ht="12.75" hidden="true" customHeight="false" outlineLevel="0" collapsed="false">
      <c r="A52" s="7" t="n">
        <v>37326</v>
      </c>
      <c r="B52" s="8" t="n">
        <f aca="false">D52+F52</f>
        <v>0</v>
      </c>
      <c r="C52" s="8" t="n">
        <f aca="false">IF(E12&gt;0,E52+G52,0)</f>
        <v>0</v>
      </c>
      <c r="D52" s="1" t="n">
        <f aca="false">'Dominion Bid'!O12</f>
        <v>0</v>
      </c>
      <c r="E52" s="1" t="n">
        <f aca="false">'Oxy Bid'!O12</f>
        <v>0</v>
      </c>
      <c r="F52" s="1" t="n">
        <v>0</v>
      </c>
      <c r="G52" s="9" t="n">
        <v>4000000</v>
      </c>
    </row>
    <row r="53" customFormat="false" ht="12.75" hidden="true" customHeight="false" outlineLevel="0" collapsed="false">
      <c r="A53" s="7" t="n">
        <v>37325</v>
      </c>
      <c r="B53" s="8" t="n">
        <f aca="false">D53+F53</f>
        <v>0</v>
      </c>
      <c r="C53" s="8" t="n">
        <f aca="false">IF(E13&gt;0,E53+G53,0)</f>
        <v>0</v>
      </c>
      <c r="D53" s="1" t="n">
        <f aca="false">'Dominion Bid'!O13</f>
        <v>0</v>
      </c>
      <c r="E53" s="1" t="n">
        <f aca="false">'Oxy Bid'!O13</f>
        <v>0</v>
      </c>
      <c r="F53" s="1" t="n">
        <v>0</v>
      </c>
      <c r="G53" s="9" t="n">
        <v>4000000</v>
      </c>
    </row>
    <row r="54" customFormat="false" ht="12.75" hidden="true" customHeight="false" outlineLevel="0" collapsed="false">
      <c r="A54" s="7" t="n">
        <v>37324</v>
      </c>
      <c r="B54" s="8" t="n">
        <f aca="false">D54+F54</f>
        <v>0</v>
      </c>
      <c r="C54" s="8" t="n">
        <f aca="false">IF(E14&gt;0,E54+G54,0)</f>
        <v>0</v>
      </c>
      <c r="D54" s="1" t="n">
        <f aca="false">'Dominion Bid'!O14</f>
        <v>0</v>
      </c>
      <c r="E54" s="1" t="n">
        <f aca="false">'Oxy Bid'!O14</f>
        <v>0</v>
      </c>
      <c r="F54" s="1" t="n">
        <v>0</v>
      </c>
      <c r="G54" s="9" t="n">
        <v>4000000</v>
      </c>
    </row>
    <row r="55" customFormat="false" ht="12.75" hidden="true" customHeight="false" outlineLevel="0" collapsed="false">
      <c r="A55" s="7" t="n">
        <v>37323</v>
      </c>
      <c r="B55" s="8" t="n">
        <f aca="false">D55+F55</f>
        <v>0</v>
      </c>
      <c r="C55" s="8" t="n">
        <f aca="false">IF(E15&gt;0,E55+G55,0)</f>
        <v>0</v>
      </c>
      <c r="D55" s="1" t="n">
        <f aca="false">'Dominion Bid'!O15</f>
        <v>0</v>
      </c>
      <c r="E55" s="1" t="n">
        <f aca="false">'Oxy Bid'!O15</f>
        <v>0</v>
      </c>
      <c r="F55" s="1" t="n">
        <v>0</v>
      </c>
      <c r="G55" s="9" t="n">
        <v>4000000</v>
      </c>
    </row>
    <row r="56" customFormat="false" ht="12.75" hidden="true" customHeight="false" outlineLevel="0" collapsed="false">
      <c r="A56" s="7" t="n">
        <v>37322</v>
      </c>
      <c r="B56" s="8" t="n">
        <f aca="false">D56+F56</f>
        <v>0</v>
      </c>
      <c r="C56" s="8" t="n">
        <f aca="false">IF(E16&gt;0,E56+G56,0)</f>
        <v>0</v>
      </c>
      <c r="D56" s="1" t="n">
        <f aca="false">'Dominion Bid'!O16</f>
        <v>0</v>
      </c>
      <c r="E56" s="1" t="n">
        <f aca="false">'Oxy Bid'!O16</f>
        <v>0</v>
      </c>
      <c r="F56" s="1" t="n">
        <v>0</v>
      </c>
      <c r="G56" s="9" t="n">
        <v>4000000</v>
      </c>
    </row>
    <row r="57" customFormat="false" ht="12.75" hidden="true" customHeight="false" outlineLevel="0" collapsed="false">
      <c r="A57" s="7" t="n">
        <v>37321</v>
      </c>
      <c r="B57" s="8" t="n">
        <f aca="false">D57+F57</f>
        <v>0</v>
      </c>
      <c r="C57" s="8" t="n">
        <f aca="false">IF(E17&gt;0,E57+G57,0)</f>
        <v>0</v>
      </c>
      <c r="D57" s="1" t="n">
        <f aca="false">'Dominion Bid'!O17</f>
        <v>0</v>
      </c>
      <c r="E57" s="1" t="n">
        <f aca="false">'Oxy Bid'!O17</f>
        <v>0</v>
      </c>
      <c r="F57" s="1" t="n">
        <v>0</v>
      </c>
      <c r="G57" s="9" t="n">
        <v>4000000</v>
      </c>
    </row>
    <row r="58" customFormat="false" ht="12.75" hidden="true" customHeight="false" outlineLevel="0" collapsed="false">
      <c r="A58" s="7" t="n">
        <v>37320</v>
      </c>
      <c r="B58" s="8" t="n">
        <f aca="false">D58+F58</f>
        <v>0</v>
      </c>
      <c r="C58" s="8" t="n">
        <f aca="false">IF(E18&gt;0,E58+G58,0)</f>
        <v>0</v>
      </c>
      <c r="D58" s="1" t="n">
        <f aca="false">'Dominion Bid'!O18</f>
        <v>0</v>
      </c>
      <c r="E58" s="1" t="n">
        <f aca="false">'Oxy Bid'!O18</f>
        <v>0</v>
      </c>
      <c r="F58" s="1" t="n">
        <v>0</v>
      </c>
      <c r="G58" s="9" t="n">
        <v>4000000</v>
      </c>
    </row>
    <row r="59" customFormat="false" ht="12.75" hidden="true" customHeight="false" outlineLevel="0" collapsed="false">
      <c r="A59" s="7" t="n">
        <v>37319</v>
      </c>
      <c r="B59" s="8" t="n">
        <f aca="false">D59+F59</f>
        <v>0</v>
      </c>
      <c r="C59" s="8" t="n">
        <f aca="false">IF(E19&gt;0,E59+G59,0)</f>
        <v>0</v>
      </c>
      <c r="D59" s="1" t="n">
        <f aca="false">'Dominion Bid'!O19</f>
        <v>0</v>
      </c>
      <c r="E59" s="1" t="n">
        <f aca="false">'Oxy Bid'!O19</f>
        <v>0</v>
      </c>
      <c r="F59" s="1" t="n">
        <v>0</v>
      </c>
      <c r="G59" s="9" t="n">
        <v>4000000</v>
      </c>
    </row>
    <row r="60" customFormat="false" ht="12.75" hidden="true" customHeight="false" outlineLevel="0" collapsed="false">
      <c r="A60" s="7" t="n">
        <v>37318</v>
      </c>
      <c r="B60" s="8" t="n">
        <f aca="false">D60+F60</f>
        <v>0</v>
      </c>
      <c r="C60" s="8" t="n">
        <f aca="false">IF(E20&gt;0,E60+G60,0)</f>
        <v>0</v>
      </c>
      <c r="D60" s="1" t="n">
        <f aca="false">'Dominion Bid'!O20</f>
        <v>0</v>
      </c>
      <c r="E60" s="1" t="n">
        <f aca="false">'Oxy Bid'!O20</f>
        <v>0</v>
      </c>
      <c r="F60" s="1" t="n">
        <v>0</v>
      </c>
      <c r="G60" s="9" t="n">
        <v>4000000</v>
      </c>
    </row>
    <row r="61" customFormat="false" ht="12.75" hidden="true" customHeight="false" outlineLevel="0" collapsed="false">
      <c r="A61" s="7" t="n">
        <v>37317</v>
      </c>
      <c r="B61" s="8" t="n">
        <f aca="false">D61+F61</f>
        <v>0</v>
      </c>
      <c r="C61" s="8" t="n">
        <f aca="false">IF(E21&gt;0,E61+G61,0)</f>
        <v>0</v>
      </c>
      <c r="D61" s="1" t="n">
        <f aca="false">'Dominion Bid'!O21</f>
        <v>0</v>
      </c>
      <c r="E61" s="1" t="n">
        <f aca="false">'Oxy Bid'!O21</f>
        <v>0</v>
      </c>
      <c r="F61" s="1" t="n">
        <v>0</v>
      </c>
      <c r="G61" s="9" t="n">
        <v>4000000</v>
      </c>
    </row>
    <row r="62" customFormat="false" ht="12.75" hidden="true" customHeight="false" outlineLevel="0" collapsed="false">
      <c r="A62" s="7" t="n">
        <v>37316</v>
      </c>
      <c r="B62" s="8" t="n">
        <f aca="false">D62+F62</f>
        <v>0</v>
      </c>
      <c r="C62" s="8" t="n">
        <f aca="false">IF(E22&gt;0,E62+G62,0)</f>
        <v>0</v>
      </c>
      <c r="D62" s="1" t="n">
        <f aca="false">'Dominion Bid'!O22</f>
        <v>0</v>
      </c>
      <c r="E62" s="1" t="n">
        <f aca="false">'Oxy Bid'!O22</f>
        <v>0</v>
      </c>
      <c r="F62" s="1" t="n">
        <v>0</v>
      </c>
      <c r="G62" s="9" t="n">
        <v>4000000</v>
      </c>
    </row>
    <row r="63" customFormat="false" ht="12.75" hidden="true" customHeight="false" outlineLevel="0" collapsed="false">
      <c r="A63" s="7" t="n">
        <v>37315</v>
      </c>
      <c r="B63" s="8" t="n">
        <f aca="false">D63+F63</f>
        <v>0</v>
      </c>
      <c r="C63" s="8" t="n">
        <f aca="false">IF(E23&gt;0,E63+G63,0)</f>
        <v>0</v>
      </c>
      <c r="D63" s="1" t="n">
        <f aca="false">'Dominion Bid'!O23</f>
        <v>0</v>
      </c>
      <c r="E63" s="1" t="n">
        <f aca="false">'Oxy Bid'!O23</f>
        <v>0</v>
      </c>
      <c r="F63" s="1" t="n">
        <v>0</v>
      </c>
      <c r="G63" s="9" t="n">
        <v>4000000</v>
      </c>
    </row>
    <row r="64" customFormat="false" ht="12.75" hidden="true" customHeight="false" outlineLevel="0" collapsed="false">
      <c r="A64" s="7" t="n">
        <v>37314</v>
      </c>
      <c r="B64" s="8" t="n">
        <f aca="false">D64+F64</f>
        <v>0</v>
      </c>
      <c r="C64" s="8" t="n">
        <f aca="false">IF(E24&gt;0,E64+G64,0)</f>
        <v>0</v>
      </c>
      <c r="D64" s="1" t="n">
        <f aca="false">'Dominion Bid'!O24</f>
        <v>0</v>
      </c>
      <c r="E64" s="1" t="n">
        <f aca="false">'Oxy Bid'!O24</f>
        <v>0</v>
      </c>
      <c r="F64" s="1" t="n">
        <v>0</v>
      </c>
      <c r="G64" s="9" t="n">
        <v>4000000</v>
      </c>
    </row>
    <row r="65" customFormat="false" ht="12.75" hidden="true" customHeight="false" outlineLevel="0" collapsed="false">
      <c r="A65" s="7" t="n">
        <v>37313</v>
      </c>
      <c r="B65" s="8" t="n">
        <f aca="false">D65+F65</f>
        <v>0</v>
      </c>
      <c r="C65" s="8" t="n">
        <f aca="false">IF(E25&gt;0,E65+G65,0)</f>
        <v>0</v>
      </c>
      <c r="D65" s="1" t="n">
        <f aca="false">'Dominion Bid'!O25</f>
        <v>0</v>
      </c>
      <c r="E65" s="1" t="n">
        <f aca="false">'Oxy Bid'!O25</f>
        <v>0</v>
      </c>
      <c r="F65" s="1" t="n">
        <v>0</v>
      </c>
      <c r="G65" s="9" t="n">
        <v>4000000</v>
      </c>
    </row>
    <row r="66" customFormat="false" ht="12.75" hidden="true" customHeight="false" outlineLevel="0" collapsed="false">
      <c r="A66" s="7" t="n">
        <v>37312</v>
      </c>
      <c r="B66" s="8" t="n">
        <f aca="false">D66+F66</f>
        <v>0</v>
      </c>
      <c r="C66" s="8" t="n">
        <f aca="false">IF(E26&gt;0,E66+G66,0)</f>
        <v>0</v>
      </c>
      <c r="D66" s="1" t="n">
        <f aca="false">'Dominion Bid'!O26</f>
        <v>0</v>
      </c>
      <c r="E66" s="1" t="n">
        <f aca="false">'Oxy Bid'!O26</f>
        <v>0</v>
      </c>
      <c r="F66" s="1" t="n">
        <v>0</v>
      </c>
      <c r="G66" s="9" t="n">
        <v>4000000</v>
      </c>
    </row>
    <row r="67" customFormat="false" ht="12.75" hidden="true" customHeight="false" outlineLevel="0" collapsed="false">
      <c r="A67" s="7" t="n">
        <v>37311</v>
      </c>
      <c r="B67" s="8" t="n">
        <f aca="false">D67+F67</f>
        <v>0</v>
      </c>
      <c r="C67" s="8" t="n">
        <f aca="false">IF(E27&gt;0,E67+G67,0)</f>
        <v>0</v>
      </c>
      <c r="D67" s="1" t="n">
        <f aca="false">'Dominion Bid'!O27</f>
        <v>0</v>
      </c>
      <c r="E67" s="1" t="n">
        <f aca="false">'Oxy Bid'!O27</f>
        <v>0</v>
      </c>
      <c r="F67" s="1" t="n">
        <v>0</v>
      </c>
      <c r="G67" s="9" t="n">
        <v>4000000</v>
      </c>
    </row>
    <row r="68" customFormat="false" ht="12.75" hidden="true" customHeight="false" outlineLevel="0" collapsed="false">
      <c r="A68" s="7" t="n">
        <v>37310</v>
      </c>
      <c r="B68" s="8" t="n">
        <f aca="false">D68+F68</f>
        <v>0</v>
      </c>
      <c r="C68" s="8" t="n">
        <f aca="false">IF(E28&gt;0,E68+G68,0)</f>
        <v>0</v>
      </c>
      <c r="D68" s="1" t="n">
        <f aca="false">'Dominion Bid'!O28</f>
        <v>0</v>
      </c>
      <c r="E68" s="1" t="n">
        <f aca="false">'Oxy Bid'!O28</f>
        <v>0</v>
      </c>
      <c r="F68" s="1" t="n">
        <v>0</v>
      </c>
      <c r="G68" s="9" t="n">
        <v>4000000</v>
      </c>
    </row>
    <row r="69" customFormat="false" ht="12.75" hidden="true" customHeight="false" outlineLevel="0" collapsed="false">
      <c r="A69" s="7" t="n">
        <v>37309</v>
      </c>
      <c r="B69" s="8" t="n">
        <f aca="false">D69+F69</f>
        <v>0</v>
      </c>
      <c r="C69" s="8" t="n">
        <f aca="false">IF(E29&gt;0,E69+G69,0)</f>
        <v>0</v>
      </c>
      <c r="D69" s="1" t="n">
        <f aca="false">'Dominion Bid'!O29</f>
        <v>0</v>
      </c>
      <c r="E69" s="1" t="n">
        <f aca="false">'Oxy Bid'!O29</f>
        <v>0</v>
      </c>
      <c r="F69" s="1" t="n">
        <v>0</v>
      </c>
      <c r="G69" s="9" t="n">
        <v>4000000</v>
      </c>
    </row>
    <row r="70" customFormat="false" ht="12.75" hidden="true" customHeight="false" outlineLevel="0" collapsed="false">
      <c r="A70" s="7" t="n">
        <v>37308</v>
      </c>
      <c r="B70" s="8" t="n">
        <f aca="false">D70+F70</f>
        <v>0</v>
      </c>
      <c r="C70" s="8" t="n">
        <f aca="false">IF(E30&gt;0,E70+G70,0)</f>
        <v>0</v>
      </c>
      <c r="D70" s="1" t="n">
        <f aca="false">'Dominion Bid'!O30</f>
        <v>0</v>
      </c>
      <c r="E70" s="1" t="n">
        <f aca="false">'Oxy Bid'!O30</f>
        <v>0</v>
      </c>
      <c r="F70" s="1" t="n">
        <v>0</v>
      </c>
      <c r="G70" s="9" t="n">
        <v>4000000</v>
      </c>
    </row>
    <row r="71" customFormat="false" ht="12.75" hidden="true" customHeight="false" outlineLevel="0" collapsed="false">
      <c r="A71" s="7" t="n">
        <v>37307</v>
      </c>
      <c r="B71" s="8" t="n">
        <f aca="false">D71+F71</f>
        <v>0</v>
      </c>
      <c r="C71" s="8" t="n">
        <f aca="false">IF(E31&gt;0,E71+G71,0)</f>
        <v>0</v>
      </c>
      <c r="D71" s="1" t="n">
        <f aca="false">'Dominion Bid'!O31</f>
        <v>0</v>
      </c>
      <c r="E71" s="1" t="n">
        <f aca="false">'Oxy Bid'!O31</f>
        <v>0</v>
      </c>
      <c r="F71" s="1" t="n">
        <v>0</v>
      </c>
      <c r="G71" s="9" t="n">
        <v>4000000</v>
      </c>
    </row>
    <row r="72" customFormat="false" ht="12.75" hidden="true" customHeight="false" outlineLevel="0" collapsed="false">
      <c r="A72" s="7" t="n">
        <v>37306</v>
      </c>
      <c r="B72" s="8" t="n">
        <f aca="false">D72+F72</f>
        <v>0</v>
      </c>
      <c r="C72" s="8" t="n">
        <f aca="false">IF(E32&gt;0,E72+G72,0)</f>
        <v>0</v>
      </c>
      <c r="D72" s="1" t="n">
        <f aca="false">'Dominion Bid'!O32</f>
        <v>0</v>
      </c>
      <c r="E72" s="1" t="n">
        <f aca="false">'Oxy Bid'!O32</f>
        <v>0</v>
      </c>
      <c r="F72" s="1" t="n">
        <v>0</v>
      </c>
      <c r="G72" s="9" t="n">
        <v>4000000</v>
      </c>
    </row>
    <row r="73" customFormat="false" ht="12.75" hidden="true" customHeight="false" outlineLevel="0" collapsed="false">
      <c r="A73" s="7" t="n">
        <v>37305</v>
      </c>
      <c r="B73" s="8" t="n">
        <f aca="false">D73+F73</f>
        <v>0</v>
      </c>
      <c r="C73" s="8" t="n">
        <f aca="false">IF(E33&gt;0,E73+G73,0)</f>
        <v>0</v>
      </c>
      <c r="D73" s="1" t="n">
        <f aca="false">'Dominion Bid'!O33</f>
        <v>0</v>
      </c>
      <c r="E73" s="1" t="n">
        <f aca="false">'Oxy Bid'!O33</f>
        <v>0</v>
      </c>
      <c r="F73" s="1" t="n">
        <v>0</v>
      </c>
      <c r="G73" s="9" t="n">
        <v>4000000</v>
      </c>
    </row>
    <row r="74" customFormat="false" ht="12.75" hidden="true" customHeight="false" outlineLevel="0" collapsed="false">
      <c r="A74" s="7" t="n">
        <v>37304</v>
      </c>
      <c r="B74" s="8" t="n">
        <f aca="false">D74+F74</f>
        <v>0</v>
      </c>
      <c r="C74" s="8" t="n">
        <f aca="false">IF(E34&gt;0,E74+G74,0)</f>
        <v>0</v>
      </c>
      <c r="D74" s="1" t="n">
        <f aca="false">'Dominion Bid'!O34</f>
        <v>0</v>
      </c>
      <c r="E74" s="1" t="n">
        <f aca="false">'Oxy Bid'!O34</f>
        <v>0</v>
      </c>
      <c r="F74" s="1" t="n">
        <v>0</v>
      </c>
      <c r="G74" s="9" t="n">
        <v>4000000</v>
      </c>
    </row>
    <row r="75" customFormat="false" ht="12.75" hidden="true" customHeight="false" outlineLevel="0" collapsed="false">
      <c r="A75" s="7" t="n">
        <v>37303</v>
      </c>
      <c r="B75" s="8" t="n">
        <f aca="false">D75+F75</f>
        <v>0</v>
      </c>
      <c r="C75" s="8" t="n">
        <f aca="false">IF(E35&gt;0,E75+G75,0)</f>
        <v>0</v>
      </c>
      <c r="D75" s="1" t="n">
        <f aca="false">'Dominion Bid'!O35</f>
        <v>0</v>
      </c>
      <c r="E75" s="1" t="n">
        <f aca="false">'Oxy Bid'!O35</f>
        <v>0</v>
      </c>
      <c r="F75" s="1" t="n">
        <v>0</v>
      </c>
      <c r="G75" s="9" t="n">
        <v>4000000</v>
      </c>
    </row>
    <row r="76" customFormat="false" ht="12.75" hidden="false" customHeight="false" outlineLevel="0" collapsed="false">
      <c r="A76" s="7" t="n">
        <v>37302</v>
      </c>
      <c r="B76" s="8" t="n">
        <f aca="false">D76+F76</f>
        <v>40628947.7615694</v>
      </c>
      <c r="C76" s="8" t="n">
        <f aca="false">E76+G76</f>
        <v>45113984.1071428</v>
      </c>
      <c r="D76" s="1" t="n">
        <f aca="false">'Dominion Bid'!O36</f>
        <v>40628947.7615694</v>
      </c>
      <c r="E76" s="1" t="n">
        <f aca="false">'Oxy Bid'!O36</f>
        <v>41113984.1071428</v>
      </c>
      <c r="F76" s="1" t="n">
        <v>0</v>
      </c>
      <c r="G76" s="9" t="n">
        <v>4000000</v>
      </c>
    </row>
    <row r="77" customFormat="false" ht="12.75" hidden="false" customHeight="false" outlineLevel="0" collapsed="false">
      <c r="A77" s="7" t="n">
        <v>37301</v>
      </c>
      <c r="B77" s="8" t="n">
        <f aca="false">D77+F77</f>
        <v>41077194.3856891</v>
      </c>
      <c r="C77" s="8" t="n">
        <f aca="false">E77+G77</f>
        <v>45566211.6071429</v>
      </c>
      <c r="D77" s="1" t="n">
        <f aca="false">'Dominion Bid'!O37</f>
        <v>41077194.3856891</v>
      </c>
      <c r="E77" s="1" t="n">
        <f aca="false">'Oxy Bid'!O37</f>
        <v>41566211.6071429</v>
      </c>
      <c r="F77" s="1" t="n">
        <v>0</v>
      </c>
      <c r="G77" s="9" t="n">
        <v>4000000</v>
      </c>
    </row>
    <row r="78" customFormat="false" ht="12.75" hidden="false" customHeight="false" outlineLevel="0" collapsed="false">
      <c r="A78" s="7" t="n">
        <v>37300</v>
      </c>
      <c r="B78" s="8" t="n">
        <f aca="false">D78+F78</f>
        <v>39314513.0967052</v>
      </c>
      <c r="C78" s="8" t="n">
        <f aca="false">E78+G78</f>
        <v>43818316.4285714</v>
      </c>
      <c r="D78" s="1" t="n">
        <f aca="false">'Dominion Bid'!O38</f>
        <v>39314513.0967052</v>
      </c>
      <c r="E78" s="1" t="n">
        <f aca="false">'Oxy Bid'!O38</f>
        <v>39818316.4285714</v>
      </c>
      <c r="F78" s="1" t="n">
        <v>0</v>
      </c>
      <c r="G78" s="9" t="n">
        <v>4000000</v>
      </c>
    </row>
    <row r="79" customFormat="false" ht="12.75" hidden="false" customHeight="false" outlineLevel="0" collapsed="false">
      <c r="A79" s="7" t="n">
        <v>37299</v>
      </c>
      <c r="B79" s="8" t="n">
        <f aca="false">D79+F79</f>
        <v>38477000</v>
      </c>
      <c r="C79" s="8" t="n">
        <f aca="false">E79+G79</f>
        <v>43000000</v>
      </c>
      <c r="D79" s="1" t="n">
        <f aca="false">'Dominion Bid'!O39</f>
        <v>38477000</v>
      </c>
      <c r="E79" s="1" t="n">
        <f aca="false">'Oxy Bid'!O39</f>
        <v>39000000</v>
      </c>
      <c r="F79" s="1" t="n">
        <v>0</v>
      </c>
      <c r="G79" s="9" t="n">
        <v>4000000</v>
      </c>
    </row>
    <row r="80" customFormat="false" ht="12.75" hidden="false" customHeight="false" outlineLevel="0" collapsed="false">
      <c r="A80" s="7" t="n">
        <v>37298</v>
      </c>
      <c r="B80" s="8"/>
      <c r="C80" s="8"/>
    </row>
  </sheetData>
  <mergeCells count="6">
    <mergeCell ref="B6:C6"/>
    <mergeCell ref="D6:E6"/>
    <mergeCell ref="F6:G6"/>
    <mergeCell ref="B46:C46"/>
    <mergeCell ref="D46:E46"/>
    <mergeCell ref="F46:G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13"/>
    <col collapsed="false" customWidth="true" hidden="false" outlineLevel="0" max="6" min="6" style="0" width="11.7"/>
    <col collapsed="false" customWidth="true" hidden="false" outlineLevel="0" max="14" min="14" style="0" width="13.85"/>
    <col collapsed="false" customWidth="true" hidden="false" outlineLevel="0" max="15" min="15" style="0" width="12.28"/>
  </cols>
  <sheetData>
    <row r="1" customFormat="false" ht="12.75" hidden="false" customHeight="false" outlineLevel="0" collapsed="false">
      <c r="E1" s="0" t="s">
        <v>8</v>
      </c>
      <c r="F1" s="0" t="s">
        <v>9</v>
      </c>
    </row>
    <row r="2" customFormat="false" ht="12.75" hidden="false" customHeight="false" outlineLevel="0" collapsed="false">
      <c r="A2" s="0" t="s">
        <v>10</v>
      </c>
      <c r="E2" s="10" t="n">
        <v>50000000</v>
      </c>
      <c r="F2" s="10" t="n">
        <v>39000000</v>
      </c>
    </row>
    <row r="3" customFormat="false" ht="12.75" hidden="false" customHeight="false" outlineLevel="0" collapsed="false">
      <c r="A3" s="0" t="s">
        <v>11</v>
      </c>
    </row>
    <row r="5" customFormat="false" ht="12.75" hidden="false" customHeight="false" outlineLevel="0" collapsed="false">
      <c r="A5" s="0" t="s">
        <v>12</v>
      </c>
    </row>
    <row r="6" customFormat="false" ht="25.5" hidden="false" customHeight="false" outlineLevel="0" collapsed="false">
      <c r="B6" s="11" t="n">
        <v>37316</v>
      </c>
      <c r="C6" s="11" t="n">
        <v>37347</v>
      </c>
      <c r="D6" s="11" t="n">
        <v>37377</v>
      </c>
      <c r="E6" s="11" t="n">
        <v>37408</v>
      </c>
      <c r="F6" s="11" t="n">
        <v>37438</v>
      </c>
      <c r="G6" s="11" t="n">
        <v>37469</v>
      </c>
      <c r="H6" s="11" t="n">
        <v>37500</v>
      </c>
      <c r="I6" s="11" t="n">
        <v>37530</v>
      </c>
      <c r="J6" s="12" t="s">
        <v>13</v>
      </c>
      <c r="K6" s="12" t="s">
        <v>14</v>
      </c>
    </row>
    <row r="7" customFormat="false" ht="12.75" hidden="false" customHeight="false" outlineLevel="0" collapsed="false">
      <c r="B7" s="13" t="n">
        <v>1</v>
      </c>
      <c r="C7" s="13" t="n">
        <v>1</v>
      </c>
      <c r="D7" s="13" t="n">
        <v>1</v>
      </c>
      <c r="E7" s="13" t="n">
        <v>1</v>
      </c>
      <c r="F7" s="13" t="n">
        <v>1</v>
      </c>
      <c r="G7" s="13" t="n">
        <v>1</v>
      </c>
      <c r="H7" s="13" t="n">
        <v>1</v>
      </c>
      <c r="I7" s="13" t="n">
        <v>1</v>
      </c>
      <c r="J7" s="0" t="n">
        <f aca="false">SUM(B7:I7)</f>
        <v>8</v>
      </c>
      <c r="K7" s="0" t="n">
        <f aca="false">SUM(C7:I7)</f>
        <v>7</v>
      </c>
    </row>
    <row r="8" customFormat="false" ht="12.75" hidden="false" customHeight="false" outlineLevel="0" collapsed="false">
      <c r="A8" s="7" t="n">
        <v>37330</v>
      </c>
      <c r="B8" s="0" t="n">
        <f aca="false">B$7*'NYMEX Settlements'!B8</f>
        <v>0</v>
      </c>
      <c r="C8" s="0" t="n">
        <f aca="false">C$7*'NYMEX Settlements'!C8</f>
        <v>0</v>
      </c>
      <c r="D8" s="0" t="n">
        <f aca="false">D$7*'NYMEX Settlements'!D8</f>
        <v>0</v>
      </c>
      <c r="E8" s="0" t="n">
        <f aca="false">E$7*'NYMEX Settlements'!E8</f>
        <v>0</v>
      </c>
      <c r="F8" s="0" t="n">
        <f aca="false">F$7*'NYMEX Settlements'!F8</f>
        <v>0</v>
      </c>
      <c r="G8" s="0" t="n">
        <f aca="false">G$7*'NYMEX Settlements'!G8</f>
        <v>0</v>
      </c>
      <c r="H8" s="0" t="n">
        <f aca="false">H$7*'NYMEX Settlements'!H8</f>
        <v>0</v>
      </c>
      <c r="I8" s="0" t="n">
        <f aca="false">I$7*'NYMEX Settlements'!I8</f>
        <v>0</v>
      </c>
      <c r="J8" s="14" t="n">
        <f aca="false">(SUM(B8:I8))/J$7</f>
        <v>0</v>
      </c>
      <c r="K8" s="14" t="n">
        <f aca="false">(SUM(C8:I8))/K$7</f>
        <v>0</v>
      </c>
      <c r="L8" s="14"/>
      <c r="M8" s="14" t="n">
        <f aca="false">IF(K8=0,0,(K$39-K8))</f>
        <v>0</v>
      </c>
      <c r="N8" s="15" t="n">
        <f aca="false">IF(J8&gt;0,(E$2+(25123750*(K$39-K8))),0)</f>
        <v>0</v>
      </c>
      <c r="O8" s="15" t="n">
        <f aca="false">IF(K8&gt;0,(F$2+(25123750*(K$39-K8))),0)</f>
        <v>0</v>
      </c>
    </row>
    <row r="9" customFormat="false" ht="12.75" hidden="false" customHeight="false" outlineLevel="0" collapsed="false">
      <c r="A9" s="7" t="n">
        <v>37329</v>
      </c>
      <c r="B9" s="0" t="n">
        <f aca="false">B$7*'NYMEX Settlements'!B9</f>
        <v>0</v>
      </c>
      <c r="C9" s="0" t="n">
        <f aca="false">C$7*'NYMEX Settlements'!C9</f>
        <v>0</v>
      </c>
      <c r="D9" s="0" t="n">
        <f aca="false">D$7*'NYMEX Settlements'!D9</f>
        <v>0</v>
      </c>
      <c r="E9" s="0" t="n">
        <f aca="false">E$7*'NYMEX Settlements'!E9</f>
        <v>0</v>
      </c>
      <c r="F9" s="0" t="n">
        <f aca="false">F$7*'NYMEX Settlements'!F9</f>
        <v>0</v>
      </c>
      <c r="G9" s="0" t="n">
        <f aca="false">G$7*'NYMEX Settlements'!G9</f>
        <v>0</v>
      </c>
      <c r="H9" s="0" t="n">
        <f aca="false">H$7*'NYMEX Settlements'!H9</f>
        <v>0</v>
      </c>
      <c r="I9" s="0" t="n">
        <f aca="false">I$7*'NYMEX Settlements'!I9</f>
        <v>0</v>
      </c>
      <c r="J9" s="14" t="n">
        <f aca="false">(SUM(B9:I9))/J$7</f>
        <v>0</v>
      </c>
      <c r="K9" s="14" t="n">
        <f aca="false">(SUM(C9:I9))/K$7</f>
        <v>0</v>
      </c>
      <c r="L9" s="14"/>
      <c r="M9" s="14" t="n">
        <f aca="false">IF(K9=0,0,(K$39-K9))</f>
        <v>0</v>
      </c>
      <c r="N9" s="15" t="n">
        <f aca="false">IF(J9&gt;0,(E$2+(25123750*(K$39-K9))),0)</f>
        <v>0</v>
      </c>
      <c r="O9" s="15" t="n">
        <f aca="false">IF(K9&gt;0,(F$2+(25123750*(K$39-K9))),0)</f>
        <v>0</v>
      </c>
    </row>
    <row r="10" customFormat="false" ht="12.75" hidden="false" customHeight="false" outlineLevel="0" collapsed="false">
      <c r="A10" s="7" t="n">
        <v>37328</v>
      </c>
      <c r="B10" s="0" t="n">
        <f aca="false">B$7*'NYMEX Settlements'!B10</f>
        <v>0</v>
      </c>
      <c r="C10" s="0" t="n">
        <f aca="false">C$7*'NYMEX Settlements'!C10</f>
        <v>0</v>
      </c>
      <c r="D10" s="0" t="n">
        <f aca="false">D$7*'NYMEX Settlements'!D10</f>
        <v>0</v>
      </c>
      <c r="E10" s="0" t="n">
        <f aca="false">E$7*'NYMEX Settlements'!E10</f>
        <v>0</v>
      </c>
      <c r="F10" s="0" t="n">
        <f aca="false">F$7*'NYMEX Settlements'!F10</f>
        <v>0</v>
      </c>
      <c r="G10" s="0" t="n">
        <f aca="false">G$7*'NYMEX Settlements'!G10</f>
        <v>0</v>
      </c>
      <c r="H10" s="0" t="n">
        <f aca="false">H$7*'NYMEX Settlements'!H10</f>
        <v>0</v>
      </c>
      <c r="I10" s="0" t="n">
        <f aca="false">I$7*'NYMEX Settlements'!I10</f>
        <v>0</v>
      </c>
      <c r="J10" s="14" t="n">
        <f aca="false">(SUM(B10:I10))/J$7</f>
        <v>0</v>
      </c>
      <c r="K10" s="14" t="n">
        <f aca="false">(SUM(C10:I10))/K$7</f>
        <v>0</v>
      </c>
      <c r="L10" s="14"/>
      <c r="M10" s="14" t="n">
        <f aca="false">IF(K10=0,0,(K$39-K10))</f>
        <v>0</v>
      </c>
      <c r="N10" s="15" t="n">
        <f aca="false">IF(J10&gt;0,(E$2+(25123750*(K$39-K10))),0)</f>
        <v>0</v>
      </c>
      <c r="O10" s="15" t="n">
        <f aca="false">IF(K10&gt;0,(F$2+(25123750*(K$39-K10))),0)</f>
        <v>0</v>
      </c>
    </row>
    <row r="11" customFormat="false" ht="12.75" hidden="false" customHeight="false" outlineLevel="0" collapsed="false">
      <c r="A11" s="7" t="n">
        <v>37327</v>
      </c>
      <c r="B11" s="0" t="n">
        <f aca="false">B$7*'NYMEX Settlements'!B11</f>
        <v>0</v>
      </c>
      <c r="C11" s="0" t="n">
        <f aca="false">C$7*'NYMEX Settlements'!C11</f>
        <v>0</v>
      </c>
      <c r="D11" s="0" t="n">
        <f aca="false">D$7*'NYMEX Settlements'!D11</f>
        <v>0</v>
      </c>
      <c r="E11" s="0" t="n">
        <f aca="false">E$7*'NYMEX Settlements'!E11</f>
        <v>0</v>
      </c>
      <c r="F11" s="0" t="n">
        <f aca="false">F$7*'NYMEX Settlements'!F11</f>
        <v>0</v>
      </c>
      <c r="G11" s="0" t="n">
        <f aca="false">G$7*'NYMEX Settlements'!G11</f>
        <v>0</v>
      </c>
      <c r="H11" s="0" t="n">
        <f aca="false">H$7*'NYMEX Settlements'!H11</f>
        <v>0</v>
      </c>
      <c r="I11" s="0" t="n">
        <f aca="false">I$7*'NYMEX Settlements'!I11</f>
        <v>0</v>
      </c>
      <c r="J11" s="14" t="n">
        <f aca="false">(SUM(B11:I11))/J$7</f>
        <v>0</v>
      </c>
      <c r="K11" s="14" t="n">
        <f aca="false">(SUM(C11:I11))/K$7</f>
        <v>0</v>
      </c>
      <c r="L11" s="14"/>
      <c r="M11" s="14" t="n">
        <f aca="false">IF(K11=0,0,(K$39-K11))</f>
        <v>0</v>
      </c>
      <c r="N11" s="15" t="n">
        <f aca="false">IF(J11&gt;0,(E$2+(25123750*(K$39-K11))),0)</f>
        <v>0</v>
      </c>
      <c r="O11" s="15" t="n">
        <f aca="false">IF(K11&gt;0,(F$2+(25123750*(K$39-K11))),0)</f>
        <v>0</v>
      </c>
    </row>
    <row r="12" customFormat="false" ht="12.75" hidden="false" customHeight="false" outlineLevel="0" collapsed="false">
      <c r="A12" s="7" t="n">
        <v>37326</v>
      </c>
      <c r="B12" s="0" t="n">
        <f aca="false">B$7*'NYMEX Settlements'!B12</f>
        <v>0</v>
      </c>
      <c r="C12" s="0" t="n">
        <f aca="false">C$7*'NYMEX Settlements'!C12</f>
        <v>0</v>
      </c>
      <c r="D12" s="0" t="n">
        <f aca="false">D$7*'NYMEX Settlements'!D12</f>
        <v>0</v>
      </c>
      <c r="E12" s="0" t="n">
        <f aca="false">E$7*'NYMEX Settlements'!E12</f>
        <v>0</v>
      </c>
      <c r="F12" s="0" t="n">
        <f aca="false">F$7*'NYMEX Settlements'!F12</f>
        <v>0</v>
      </c>
      <c r="G12" s="0" t="n">
        <f aca="false">G$7*'NYMEX Settlements'!G12</f>
        <v>0</v>
      </c>
      <c r="H12" s="0" t="n">
        <f aca="false">H$7*'NYMEX Settlements'!H12</f>
        <v>0</v>
      </c>
      <c r="I12" s="0" t="n">
        <f aca="false">I$7*'NYMEX Settlements'!I12</f>
        <v>0</v>
      </c>
      <c r="J12" s="14" t="n">
        <f aca="false">(SUM(B12:I12))/J$7</f>
        <v>0</v>
      </c>
      <c r="K12" s="14" t="n">
        <f aca="false">(SUM(C12:I12))/K$7</f>
        <v>0</v>
      </c>
      <c r="L12" s="14"/>
      <c r="M12" s="14" t="n">
        <f aca="false">IF(K12=0,0,(K$39-K12))</f>
        <v>0</v>
      </c>
      <c r="N12" s="15" t="n">
        <f aca="false">IF(J12&gt;0,(E$2+(25123750*(K$39-K12))),0)</f>
        <v>0</v>
      </c>
      <c r="O12" s="15" t="n">
        <f aca="false">IF(K12&gt;0,(F$2+(25123750*(K$39-K12))),0)</f>
        <v>0</v>
      </c>
    </row>
    <row r="13" customFormat="false" ht="12.75" hidden="false" customHeight="false" outlineLevel="0" collapsed="false">
      <c r="A13" s="7" t="n">
        <v>37325</v>
      </c>
      <c r="B13" s="0" t="n">
        <f aca="false">B$7*'NYMEX Settlements'!B13</f>
        <v>0</v>
      </c>
      <c r="C13" s="0" t="n">
        <f aca="false">C$7*'NYMEX Settlements'!C13</f>
        <v>0</v>
      </c>
      <c r="D13" s="0" t="n">
        <f aca="false">D$7*'NYMEX Settlements'!D13</f>
        <v>0</v>
      </c>
      <c r="E13" s="0" t="n">
        <f aca="false">E$7*'NYMEX Settlements'!E13</f>
        <v>0</v>
      </c>
      <c r="F13" s="0" t="n">
        <f aca="false">F$7*'NYMEX Settlements'!F13</f>
        <v>0</v>
      </c>
      <c r="G13" s="0" t="n">
        <f aca="false">G$7*'NYMEX Settlements'!G13</f>
        <v>0</v>
      </c>
      <c r="H13" s="0" t="n">
        <f aca="false">H$7*'NYMEX Settlements'!H13</f>
        <v>0</v>
      </c>
      <c r="I13" s="0" t="n">
        <f aca="false">I$7*'NYMEX Settlements'!I13</f>
        <v>0</v>
      </c>
      <c r="J13" s="14" t="n">
        <f aca="false">(SUM(B13:I13))/J$7</f>
        <v>0</v>
      </c>
      <c r="K13" s="14" t="n">
        <f aca="false">(SUM(C13:I13))/K$7</f>
        <v>0</v>
      </c>
      <c r="L13" s="14"/>
      <c r="M13" s="14" t="n">
        <f aca="false">IF(K13=0,0,(K$39-K13))</f>
        <v>0</v>
      </c>
      <c r="N13" s="15" t="n">
        <f aca="false">IF(J13&gt;0,(E$2+(25123750*(K$39-K13))),0)</f>
        <v>0</v>
      </c>
      <c r="O13" s="15" t="n">
        <f aca="false">IF(K13&gt;0,(F$2+(25123750*(K$39-K13))),0)</f>
        <v>0</v>
      </c>
    </row>
    <row r="14" customFormat="false" ht="12.75" hidden="false" customHeight="false" outlineLevel="0" collapsed="false">
      <c r="A14" s="7" t="n">
        <v>37324</v>
      </c>
      <c r="B14" s="0" t="n">
        <f aca="false">B$7*'NYMEX Settlements'!B14</f>
        <v>0</v>
      </c>
      <c r="C14" s="0" t="n">
        <f aca="false">C$7*'NYMEX Settlements'!C14</f>
        <v>0</v>
      </c>
      <c r="D14" s="0" t="n">
        <f aca="false">D$7*'NYMEX Settlements'!D14</f>
        <v>0</v>
      </c>
      <c r="E14" s="0" t="n">
        <f aca="false">E$7*'NYMEX Settlements'!E14</f>
        <v>0</v>
      </c>
      <c r="F14" s="0" t="n">
        <f aca="false">F$7*'NYMEX Settlements'!F14</f>
        <v>0</v>
      </c>
      <c r="G14" s="0" t="n">
        <f aca="false">G$7*'NYMEX Settlements'!G14</f>
        <v>0</v>
      </c>
      <c r="H14" s="0" t="n">
        <f aca="false">H$7*'NYMEX Settlements'!H14</f>
        <v>0</v>
      </c>
      <c r="I14" s="0" t="n">
        <f aca="false">I$7*'NYMEX Settlements'!I14</f>
        <v>0</v>
      </c>
      <c r="J14" s="14" t="n">
        <f aca="false">(SUM(B14:I14))/J$7</f>
        <v>0</v>
      </c>
      <c r="K14" s="14" t="n">
        <f aca="false">(SUM(C14:I14))/K$7</f>
        <v>0</v>
      </c>
      <c r="L14" s="14"/>
      <c r="M14" s="14" t="n">
        <f aca="false">IF(K14=0,0,(K$39-K14))</f>
        <v>0</v>
      </c>
      <c r="N14" s="15" t="n">
        <f aca="false">IF(J14&gt;0,(E$2+(25123750*(K$39-K14))),0)</f>
        <v>0</v>
      </c>
      <c r="O14" s="15" t="n">
        <f aca="false">IF(K14&gt;0,(F$2+(25123750*(K$39-K14))),0)</f>
        <v>0</v>
      </c>
    </row>
    <row r="15" customFormat="false" ht="12.75" hidden="false" customHeight="false" outlineLevel="0" collapsed="false">
      <c r="A15" s="7" t="n">
        <v>37323</v>
      </c>
      <c r="B15" s="0" t="n">
        <f aca="false">B$7*'NYMEX Settlements'!B15</f>
        <v>0</v>
      </c>
      <c r="C15" s="0" t="n">
        <f aca="false">C$7*'NYMEX Settlements'!C15</f>
        <v>0</v>
      </c>
      <c r="D15" s="0" t="n">
        <f aca="false">D$7*'NYMEX Settlements'!D15</f>
        <v>0</v>
      </c>
      <c r="E15" s="0" t="n">
        <f aca="false">E$7*'NYMEX Settlements'!E15</f>
        <v>0</v>
      </c>
      <c r="F15" s="0" t="n">
        <f aca="false">F$7*'NYMEX Settlements'!F15</f>
        <v>0</v>
      </c>
      <c r="G15" s="0" t="n">
        <f aca="false">G$7*'NYMEX Settlements'!G15</f>
        <v>0</v>
      </c>
      <c r="H15" s="0" t="n">
        <f aca="false">H$7*'NYMEX Settlements'!H15</f>
        <v>0</v>
      </c>
      <c r="I15" s="0" t="n">
        <f aca="false">I$7*'NYMEX Settlements'!I15</f>
        <v>0</v>
      </c>
      <c r="J15" s="14" t="n">
        <f aca="false">(SUM(B15:I15))/J$7</f>
        <v>0</v>
      </c>
      <c r="K15" s="14" t="n">
        <f aca="false">(SUM(C15:I15))/K$7</f>
        <v>0</v>
      </c>
      <c r="L15" s="14"/>
      <c r="M15" s="14" t="n">
        <f aca="false">IF(K15=0,0,(K$39-K15))</f>
        <v>0</v>
      </c>
      <c r="N15" s="15" t="n">
        <f aca="false">IF(J15&gt;0,(E$2+(25123750*(K$39-K15))),0)</f>
        <v>0</v>
      </c>
      <c r="O15" s="15" t="n">
        <f aca="false">IF(K15&gt;0,(F$2+(25123750*(K$39-K15))),0)</f>
        <v>0</v>
      </c>
    </row>
    <row r="16" customFormat="false" ht="12.75" hidden="false" customHeight="false" outlineLevel="0" collapsed="false">
      <c r="A16" s="7" t="n">
        <v>37322</v>
      </c>
      <c r="B16" s="0" t="n">
        <f aca="false">B$7*'NYMEX Settlements'!B16</f>
        <v>0</v>
      </c>
      <c r="C16" s="0" t="n">
        <f aca="false">C$7*'NYMEX Settlements'!C16</f>
        <v>0</v>
      </c>
      <c r="D16" s="0" t="n">
        <f aca="false">D$7*'NYMEX Settlements'!D16</f>
        <v>0</v>
      </c>
      <c r="E16" s="0" t="n">
        <f aca="false">E$7*'NYMEX Settlements'!E16</f>
        <v>0</v>
      </c>
      <c r="F16" s="0" t="n">
        <f aca="false">F$7*'NYMEX Settlements'!F16</f>
        <v>0</v>
      </c>
      <c r="G16" s="0" t="n">
        <f aca="false">G$7*'NYMEX Settlements'!G16</f>
        <v>0</v>
      </c>
      <c r="H16" s="0" t="n">
        <f aca="false">H$7*'NYMEX Settlements'!H16</f>
        <v>0</v>
      </c>
      <c r="I16" s="0" t="n">
        <f aca="false">I$7*'NYMEX Settlements'!I16</f>
        <v>0</v>
      </c>
      <c r="J16" s="14" t="n">
        <f aca="false">(SUM(B16:I16))/J$7</f>
        <v>0</v>
      </c>
      <c r="K16" s="14" t="n">
        <f aca="false">(SUM(C16:I16))/K$7</f>
        <v>0</v>
      </c>
      <c r="L16" s="14"/>
      <c r="M16" s="14" t="n">
        <f aca="false">IF(K16=0,0,(K$39-K16))</f>
        <v>0</v>
      </c>
      <c r="N16" s="15" t="n">
        <f aca="false">IF(J16&gt;0,(E$2+(25123750*(K$39-K16))),0)</f>
        <v>0</v>
      </c>
      <c r="O16" s="15" t="n">
        <f aca="false">IF(K16&gt;0,(F$2+(25123750*(K$39-K16))),0)</f>
        <v>0</v>
      </c>
    </row>
    <row r="17" customFormat="false" ht="12.75" hidden="false" customHeight="false" outlineLevel="0" collapsed="false">
      <c r="A17" s="7" t="n">
        <v>37321</v>
      </c>
      <c r="B17" s="0" t="n">
        <f aca="false">B$7*'NYMEX Settlements'!B17</f>
        <v>0</v>
      </c>
      <c r="C17" s="0" t="n">
        <f aca="false">C$7*'NYMEX Settlements'!C17</f>
        <v>0</v>
      </c>
      <c r="D17" s="0" t="n">
        <f aca="false">D$7*'NYMEX Settlements'!D17</f>
        <v>0</v>
      </c>
      <c r="E17" s="0" t="n">
        <f aca="false">E$7*'NYMEX Settlements'!E17</f>
        <v>0</v>
      </c>
      <c r="F17" s="0" t="n">
        <f aca="false">F$7*'NYMEX Settlements'!F17</f>
        <v>0</v>
      </c>
      <c r="G17" s="0" t="n">
        <f aca="false">G$7*'NYMEX Settlements'!G17</f>
        <v>0</v>
      </c>
      <c r="H17" s="0" t="n">
        <f aca="false">H$7*'NYMEX Settlements'!H17</f>
        <v>0</v>
      </c>
      <c r="I17" s="0" t="n">
        <f aca="false">I$7*'NYMEX Settlements'!I17</f>
        <v>0</v>
      </c>
      <c r="J17" s="14" t="n">
        <f aca="false">(SUM(B17:I17))/J$7</f>
        <v>0</v>
      </c>
      <c r="K17" s="14" t="n">
        <f aca="false">(SUM(C17:I17))/K$7</f>
        <v>0</v>
      </c>
      <c r="L17" s="14"/>
      <c r="M17" s="14" t="n">
        <f aca="false">IF(K17=0,0,(K$39-K17))</f>
        <v>0</v>
      </c>
      <c r="N17" s="15" t="n">
        <f aca="false">IF(J17&gt;0,(E$2+(25123750*(K$39-K17))),0)</f>
        <v>0</v>
      </c>
      <c r="O17" s="15" t="n">
        <f aca="false">IF(K17&gt;0,(F$2+(25123750*(K$39-K17))),0)</f>
        <v>0</v>
      </c>
    </row>
    <row r="18" customFormat="false" ht="12.75" hidden="false" customHeight="false" outlineLevel="0" collapsed="false">
      <c r="A18" s="7" t="n">
        <v>37320</v>
      </c>
      <c r="B18" s="0" t="n">
        <f aca="false">B$7*'NYMEX Settlements'!B18</f>
        <v>0</v>
      </c>
      <c r="C18" s="0" t="n">
        <f aca="false">C$7*'NYMEX Settlements'!C18</f>
        <v>0</v>
      </c>
      <c r="D18" s="0" t="n">
        <f aca="false">D$7*'NYMEX Settlements'!D18</f>
        <v>0</v>
      </c>
      <c r="E18" s="0" t="n">
        <f aca="false">E$7*'NYMEX Settlements'!E18</f>
        <v>0</v>
      </c>
      <c r="F18" s="0" t="n">
        <f aca="false">F$7*'NYMEX Settlements'!F18</f>
        <v>0</v>
      </c>
      <c r="G18" s="0" t="n">
        <f aca="false">G$7*'NYMEX Settlements'!G18</f>
        <v>0</v>
      </c>
      <c r="H18" s="0" t="n">
        <f aca="false">H$7*'NYMEX Settlements'!H18</f>
        <v>0</v>
      </c>
      <c r="I18" s="0" t="n">
        <f aca="false">I$7*'NYMEX Settlements'!I18</f>
        <v>0</v>
      </c>
      <c r="J18" s="14" t="n">
        <f aca="false">(SUM(B18:I18))/J$7</f>
        <v>0</v>
      </c>
      <c r="K18" s="14" t="n">
        <f aca="false">(SUM(C18:I18))/K$7</f>
        <v>0</v>
      </c>
      <c r="L18" s="14"/>
      <c r="M18" s="14" t="n">
        <f aca="false">IF(K18=0,0,(K$39-K18))</f>
        <v>0</v>
      </c>
      <c r="N18" s="15" t="n">
        <f aca="false">IF(J18&gt;0,(E$2+(25123750*(K$39-K18))),0)</f>
        <v>0</v>
      </c>
      <c r="O18" s="15" t="n">
        <f aca="false">IF(K18&gt;0,(F$2+(25123750*(K$39-K18))),0)</f>
        <v>0</v>
      </c>
    </row>
    <row r="19" customFormat="false" ht="12.75" hidden="false" customHeight="false" outlineLevel="0" collapsed="false">
      <c r="A19" s="7" t="n">
        <v>37319</v>
      </c>
      <c r="B19" s="0" t="n">
        <f aca="false">B$7*'NYMEX Settlements'!B19</f>
        <v>0</v>
      </c>
      <c r="C19" s="0" t="n">
        <f aca="false">C$7*'NYMEX Settlements'!C19</f>
        <v>0</v>
      </c>
      <c r="D19" s="0" t="n">
        <f aca="false">D$7*'NYMEX Settlements'!D19</f>
        <v>0</v>
      </c>
      <c r="E19" s="0" t="n">
        <f aca="false">E$7*'NYMEX Settlements'!E19</f>
        <v>0</v>
      </c>
      <c r="F19" s="0" t="n">
        <f aca="false">F$7*'NYMEX Settlements'!F19</f>
        <v>0</v>
      </c>
      <c r="G19" s="0" t="n">
        <f aca="false">G$7*'NYMEX Settlements'!G19</f>
        <v>0</v>
      </c>
      <c r="H19" s="0" t="n">
        <f aca="false">H$7*'NYMEX Settlements'!H19</f>
        <v>0</v>
      </c>
      <c r="I19" s="0" t="n">
        <f aca="false">I$7*'NYMEX Settlements'!I19</f>
        <v>0</v>
      </c>
      <c r="J19" s="14" t="n">
        <f aca="false">(SUM(B19:I19))/J$7</f>
        <v>0</v>
      </c>
      <c r="K19" s="14" t="n">
        <f aca="false">(SUM(C19:I19))/K$7</f>
        <v>0</v>
      </c>
      <c r="L19" s="14"/>
      <c r="M19" s="14" t="n">
        <f aca="false">IF(K19=0,0,(K$39-K19))</f>
        <v>0</v>
      </c>
      <c r="N19" s="15" t="n">
        <f aca="false">IF(J19&gt;0,(E$2+(25123750*(K$39-K19))),0)</f>
        <v>0</v>
      </c>
      <c r="O19" s="15" t="n">
        <f aca="false">IF(K19&gt;0,(F$2+(25123750*(K$39-K19))),0)</f>
        <v>0</v>
      </c>
    </row>
    <row r="20" customFormat="false" ht="12.75" hidden="false" customHeight="false" outlineLevel="0" collapsed="false">
      <c r="A20" s="7" t="n">
        <v>37318</v>
      </c>
      <c r="B20" s="0" t="n">
        <f aca="false">B$7*'NYMEX Settlements'!B20</f>
        <v>0</v>
      </c>
      <c r="C20" s="0" t="n">
        <f aca="false">C$7*'NYMEX Settlements'!C20</f>
        <v>0</v>
      </c>
      <c r="D20" s="0" t="n">
        <f aca="false">D$7*'NYMEX Settlements'!D20</f>
        <v>0</v>
      </c>
      <c r="E20" s="0" t="n">
        <f aca="false">E$7*'NYMEX Settlements'!E20</f>
        <v>0</v>
      </c>
      <c r="F20" s="0" t="n">
        <f aca="false">F$7*'NYMEX Settlements'!F20</f>
        <v>0</v>
      </c>
      <c r="G20" s="0" t="n">
        <f aca="false">G$7*'NYMEX Settlements'!G20</f>
        <v>0</v>
      </c>
      <c r="H20" s="0" t="n">
        <f aca="false">H$7*'NYMEX Settlements'!H20</f>
        <v>0</v>
      </c>
      <c r="I20" s="0" t="n">
        <f aca="false">I$7*'NYMEX Settlements'!I20</f>
        <v>0</v>
      </c>
      <c r="J20" s="14" t="n">
        <f aca="false">(SUM(B20:I20))/J$7</f>
        <v>0</v>
      </c>
      <c r="K20" s="14" t="n">
        <f aca="false">(SUM(C20:I20))/K$7</f>
        <v>0</v>
      </c>
      <c r="L20" s="14"/>
      <c r="M20" s="14" t="n">
        <f aca="false">IF(K20=0,0,(K$39-K20))</f>
        <v>0</v>
      </c>
      <c r="N20" s="15" t="n">
        <f aca="false">IF(J20&gt;0,(E$2+(25123750*(K$39-K20))),0)</f>
        <v>0</v>
      </c>
      <c r="O20" s="15" t="n">
        <f aca="false">IF(K20&gt;0,(F$2+(25123750*(K$39-K20))),0)</f>
        <v>0</v>
      </c>
    </row>
    <row r="21" customFormat="false" ht="12.75" hidden="false" customHeight="false" outlineLevel="0" collapsed="false">
      <c r="A21" s="7" t="n">
        <v>37317</v>
      </c>
      <c r="B21" s="0" t="n">
        <f aca="false">B$7*'NYMEX Settlements'!B21</f>
        <v>0</v>
      </c>
      <c r="C21" s="0" t="n">
        <f aca="false">C$7*'NYMEX Settlements'!C21</f>
        <v>0</v>
      </c>
      <c r="D21" s="0" t="n">
        <f aca="false">D$7*'NYMEX Settlements'!D21</f>
        <v>0</v>
      </c>
      <c r="E21" s="0" t="n">
        <f aca="false">E$7*'NYMEX Settlements'!E21</f>
        <v>0</v>
      </c>
      <c r="F21" s="0" t="n">
        <f aca="false">F$7*'NYMEX Settlements'!F21</f>
        <v>0</v>
      </c>
      <c r="G21" s="0" t="n">
        <f aca="false">G$7*'NYMEX Settlements'!G21</f>
        <v>0</v>
      </c>
      <c r="H21" s="0" t="n">
        <f aca="false">H$7*'NYMEX Settlements'!H21</f>
        <v>0</v>
      </c>
      <c r="I21" s="0" t="n">
        <f aca="false">I$7*'NYMEX Settlements'!I21</f>
        <v>0</v>
      </c>
      <c r="J21" s="14" t="n">
        <f aca="false">(SUM(B21:I21))/J$7</f>
        <v>0</v>
      </c>
      <c r="K21" s="14" t="n">
        <f aca="false">(SUM(C21:I21))/K$7</f>
        <v>0</v>
      </c>
      <c r="L21" s="14"/>
      <c r="M21" s="14" t="n">
        <f aca="false">IF(K21=0,0,(K$39-K21))</f>
        <v>0</v>
      </c>
      <c r="N21" s="15" t="n">
        <f aca="false">IF(J21&gt;0,(E$2+(25123750*(K$39-K21))),0)</f>
        <v>0</v>
      </c>
      <c r="O21" s="15" t="n">
        <f aca="false">IF(K21&gt;0,(F$2+(25123750*(K$39-K21))),0)</f>
        <v>0</v>
      </c>
    </row>
    <row r="22" customFormat="false" ht="12.75" hidden="false" customHeight="false" outlineLevel="0" collapsed="false">
      <c r="A22" s="7" t="n">
        <v>37316</v>
      </c>
      <c r="B22" s="0" t="n">
        <f aca="false">B$7*'NYMEX Settlements'!B22</f>
        <v>0</v>
      </c>
      <c r="C22" s="0" t="n">
        <f aca="false">C$7*'NYMEX Settlements'!C22</f>
        <v>0</v>
      </c>
      <c r="D22" s="0" t="n">
        <f aca="false">D$7*'NYMEX Settlements'!D22</f>
        <v>0</v>
      </c>
      <c r="E22" s="0" t="n">
        <f aca="false">E$7*'NYMEX Settlements'!E22</f>
        <v>0</v>
      </c>
      <c r="F22" s="0" t="n">
        <f aca="false">F$7*'NYMEX Settlements'!F22</f>
        <v>0</v>
      </c>
      <c r="G22" s="0" t="n">
        <f aca="false">G$7*'NYMEX Settlements'!G22</f>
        <v>0</v>
      </c>
      <c r="H22" s="0" t="n">
        <f aca="false">H$7*'NYMEX Settlements'!H22</f>
        <v>0</v>
      </c>
      <c r="I22" s="0" t="n">
        <f aca="false">I$7*'NYMEX Settlements'!I22</f>
        <v>0</v>
      </c>
      <c r="J22" s="14" t="n">
        <f aca="false">(SUM(B22:I22))/J$7</f>
        <v>0</v>
      </c>
      <c r="K22" s="14" t="n">
        <f aca="false">(SUM(C22:I22))/K$7</f>
        <v>0</v>
      </c>
      <c r="L22" s="14"/>
      <c r="M22" s="14" t="n">
        <f aca="false">IF(K22=0,0,(K$39-K22))</f>
        <v>0</v>
      </c>
      <c r="N22" s="15" t="n">
        <f aca="false">IF(J22&gt;0,(E$2+(25123750*(K$39-K22))),0)</f>
        <v>0</v>
      </c>
      <c r="O22" s="15" t="n">
        <f aca="false">IF(K22&gt;0,(F$2+(25123750*(K$39-K22))),0)</f>
        <v>0</v>
      </c>
    </row>
    <row r="23" customFormat="false" ht="12.75" hidden="false" customHeight="false" outlineLevel="0" collapsed="false">
      <c r="A23" s="7" t="n">
        <v>37315</v>
      </c>
      <c r="B23" s="0" t="n">
        <f aca="false">B$7*'NYMEX Settlements'!B23</f>
        <v>0</v>
      </c>
      <c r="C23" s="0" t="n">
        <f aca="false">C$7*'NYMEX Settlements'!C23</f>
        <v>0</v>
      </c>
      <c r="D23" s="0" t="n">
        <f aca="false">D$7*'NYMEX Settlements'!D23</f>
        <v>0</v>
      </c>
      <c r="E23" s="0" t="n">
        <f aca="false">E$7*'NYMEX Settlements'!E23</f>
        <v>0</v>
      </c>
      <c r="F23" s="0" t="n">
        <f aca="false">F$7*'NYMEX Settlements'!F23</f>
        <v>0</v>
      </c>
      <c r="G23" s="0" t="n">
        <f aca="false">G$7*'NYMEX Settlements'!G23</f>
        <v>0</v>
      </c>
      <c r="H23" s="0" t="n">
        <f aca="false">H$7*'NYMEX Settlements'!H23</f>
        <v>0</v>
      </c>
      <c r="I23" s="0" t="n">
        <f aca="false">I$7*'NYMEX Settlements'!I23</f>
        <v>0</v>
      </c>
      <c r="J23" s="14" t="n">
        <f aca="false">(SUM(B23:I23))/J$7</f>
        <v>0</v>
      </c>
      <c r="K23" s="14" t="n">
        <f aca="false">(SUM(C23:I23))/K$7</f>
        <v>0</v>
      </c>
      <c r="L23" s="14"/>
      <c r="M23" s="14" t="n">
        <f aca="false">IF(K23=0,0,(K$39-K23))</f>
        <v>0</v>
      </c>
      <c r="N23" s="15" t="n">
        <f aca="false">IF(J23&gt;0,(E$2+(25123750*(K$39-K23))),0)</f>
        <v>0</v>
      </c>
      <c r="O23" s="15" t="n">
        <f aca="false">IF(K23&gt;0,(F$2+(25123750*(K$39-K23))),0)</f>
        <v>0</v>
      </c>
    </row>
    <row r="24" customFormat="false" ht="12.75" hidden="false" customHeight="false" outlineLevel="0" collapsed="false">
      <c r="A24" s="7" t="n">
        <v>37314</v>
      </c>
      <c r="B24" s="0" t="n">
        <f aca="false">B$7*'NYMEX Settlements'!B24</f>
        <v>0</v>
      </c>
      <c r="C24" s="0" t="n">
        <f aca="false">C$7*'NYMEX Settlements'!C24</f>
        <v>0</v>
      </c>
      <c r="D24" s="0" t="n">
        <f aca="false">D$7*'NYMEX Settlements'!D24</f>
        <v>0</v>
      </c>
      <c r="E24" s="0" t="n">
        <f aca="false">E$7*'NYMEX Settlements'!E24</f>
        <v>0</v>
      </c>
      <c r="F24" s="0" t="n">
        <f aca="false">F$7*'NYMEX Settlements'!F24</f>
        <v>0</v>
      </c>
      <c r="G24" s="0" t="n">
        <f aca="false">G$7*'NYMEX Settlements'!G24</f>
        <v>0</v>
      </c>
      <c r="H24" s="0" t="n">
        <f aca="false">H$7*'NYMEX Settlements'!H24</f>
        <v>0</v>
      </c>
      <c r="I24" s="0" t="n">
        <f aca="false">I$7*'NYMEX Settlements'!I24</f>
        <v>0</v>
      </c>
      <c r="J24" s="14" t="n">
        <f aca="false">(SUM(B24:I24))/J$7</f>
        <v>0</v>
      </c>
      <c r="K24" s="14" t="n">
        <f aca="false">(SUM(C24:I24))/K$7</f>
        <v>0</v>
      </c>
      <c r="L24" s="14"/>
      <c r="M24" s="14" t="n">
        <f aca="false">IF(K24=0,0,(K$39-K24))</f>
        <v>0</v>
      </c>
      <c r="N24" s="15" t="n">
        <f aca="false">IF(J24&gt;0,(E$2+(25123750*(K$39-K24))),0)</f>
        <v>0</v>
      </c>
      <c r="O24" s="15" t="n">
        <f aca="false">IF(K24&gt;0,(F$2+(25123750*(K$39-K24))),0)</f>
        <v>0</v>
      </c>
    </row>
    <row r="25" customFormat="false" ht="12.75" hidden="false" customHeight="false" outlineLevel="0" collapsed="false">
      <c r="A25" s="7" t="n">
        <v>37313</v>
      </c>
      <c r="B25" s="0" t="n">
        <f aca="false">B$7*'NYMEX Settlements'!B25</f>
        <v>0</v>
      </c>
      <c r="C25" s="0" t="n">
        <f aca="false">C$7*'NYMEX Settlements'!C25</f>
        <v>0</v>
      </c>
      <c r="D25" s="0" t="n">
        <f aca="false">D$7*'NYMEX Settlements'!D25</f>
        <v>0</v>
      </c>
      <c r="E25" s="0" t="n">
        <f aca="false">E$7*'NYMEX Settlements'!E25</f>
        <v>0</v>
      </c>
      <c r="F25" s="0" t="n">
        <f aca="false">F$7*'NYMEX Settlements'!F25</f>
        <v>0</v>
      </c>
      <c r="G25" s="0" t="n">
        <f aca="false">G$7*'NYMEX Settlements'!G25</f>
        <v>0</v>
      </c>
      <c r="H25" s="0" t="n">
        <f aca="false">H$7*'NYMEX Settlements'!H25</f>
        <v>0</v>
      </c>
      <c r="I25" s="0" t="n">
        <f aca="false">I$7*'NYMEX Settlements'!I25</f>
        <v>0</v>
      </c>
      <c r="J25" s="14" t="n">
        <f aca="false">(SUM(B25:I25))/J$7</f>
        <v>0</v>
      </c>
      <c r="K25" s="14" t="n">
        <f aca="false">(SUM(C25:I25))/K$7</f>
        <v>0</v>
      </c>
      <c r="L25" s="14"/>
      <c r="M25" s="14" t="n">
        <f aca="false">IF(K25=0,0,(K$39-K25))</f>
        <v>0</v>
      </c>
      <c r="N25" s="15" t="n">
        <f aca="false">IF(J25&gt;0,(E$2+(25123750*(K$39-K25))),0)</f>
        <v>0</v>
      </c>
      <c r="O25" s="15" t="n">
        <f aca="false">IF(K25&gt;0,(F$2+(25123750*(K$39-K25))),0)</f>
        <v>0</v>
      </c>
    </row>
    <row r="26" customFormat="false" ht="12.75" hidden="false" customHeight="false" outlineLevel="0" collapsed="false">
      <c r="A26" s="7" t="n">
        <v>37312</v>
      </c>
      <c r="B26" s="0" t="n">
        <f aca="false">B$7*'NYMEX Settlements'!B26</f>
        <v>0</v>
      </c>
      <c r="C26" s="0" t="n">
        <f aca="false">C$7*'NYMEX Settlements'!C26</f>
        <v>0</v>
      </c>
      <c r="D26" s="0" t="n">
        <f aca="false">D$7*'NYMEX Settlements'!D26</f>
        <v>0</v>
      </c>
      <c r="E26" s="0" t="n">
        <f aca="false">E$7*'NYMEX Settlements'!E26</f>
        <v>0</v>
      </c>
      <c r="F26" s="0" t="n">
        <f aca="false">F$7*'NYMEX Settlements'!F26</f>
        <v>0</v>
      </c>
      <c r="G26" s="0" t="n">
        <f aca="false">G$7*'NYMEX Settlements'!G26</f>
        <v>0</v>
      </c>
      <c r="H26" s="0" t="n">
        <f aca="false">H$7*'NYMEX Settlements'!H26</f>
        <v>0</v>
      </c>
      <c r="I26" s="0" t="n">
        <f aca="false">I$7*'NYMEX Settlements'!I26</f>
        <v>0</v>
      </c>
      <c r="J26" s="14" t="n">
        <f aca="false">(SUM(B26:I26))/J$7</f>
        <v>0</v>
      </c>
      <c r="K26" s="14" t="n">
        <f aca="false">(SUM(C26:I26))/K$7</f>
        <v>0</v>
      </c>
      <c r="L26" s="14"/>
      <c r="M26" s="14" t="n">
        <f aca="false">IF(K26=0,0,(K$39-K26))</f>
        <v>0</v>
      </c>
      <c r="N26" s="15" t="n">
        <f aca="false">IF(J26&gt;0,(E$2+(25123750*(K$39-K26))),0)</f>
        <v>0</v>
      </c>
      <c r="O26" s="15" t="n">
        <f aca="false">IF(K26&gt;0,(F$2+(25123750*(K$39-K26))),0)</f>
        <v>0</v>
      </c>
    </row>
    <row r="27" customFormat="false" ht="12.75" hidden="false" customHeight="false" outlineLevel="0" collapsed="false">
      <c r="A27" s="7" t="n">
        <v>37311</v>
      </c>
      <c r="B27" s="0" t="n">
        <f aca="false">B$7*'NYMEX Settlements'!B27</f>
        <v>0</v>
      </c>
      <c r="C27" s="0" t="n">
        <f aca="false">C$7*'NYMEX Settlements'!C27</f>
        <v>0</v>
      </c>
      <c r="D27" s="0" t="n">
        <f aca="false">D$7*'NYMEX Settlements'!D27</f>
        <v>0</v>
      </c>
      <c r="E27" s="0" t="n">
        <f aca="false">E$7*'NYMEX Settlements'!E27</f>
        <v>0</v>
      </c>
      <c r="F27" s="0" t="n">
        <f aca="false">F$7*'NYMEX Settlements'!F27</f>
        <v>0</v>
      </c>
      <c r="G27" s="0" t="n">
        <f aca="false">G$7*'NYMEX Settlements'!G27</f>
        <v>0</v>
      </c>
      <c r="H27" s="0" t="n">
        <f aca="false">H$7*'NYMEX Settlements'!H27</f>
        <v>0</v>
      </c>
      <c r="I27" s="0" t="n">
        <f aca="false">I$7*'NYMEX Settlements'!I27</f>
        <v>0</v>
      </c>
      <c r="J27" s="14" t="n">
        <f aca="false">(SUM(B27:I27))/J$7</f>
        <v>0</v>
      </c>
      <c r="K27" s="14" t="n">
        <f aca="false">(SUM(C27:I27))/K$7</f>
        <v>0</v>
      </c>
      <c r="L27" s="14"/>
      <c r="M27" s="14" t="n">
        <f aca="false">IF(K27=0,0,(K$39-K27))</f>
        <v>0</v>
      </c>
      <c r="N27" s="15" t="n">
        <f aca="false">IF(J27&gt;0,(E$2+(25123750*(K$39-K27))),0)</f>
        <v>0</v>
      </c>
      <c r="O27" s="15" t="n">
        <f aca="false">IF(K27&gt;0,(F$2+(25123750*(K$39-K27))),0)</f>
        <v>0</v>
      </c>
    </row>
    <row r="28" customFormat="false" ht="12.75" hidden="false" customHeight="false" outlineLevel="0" collapsed="false">
      <c r="A28" s="7" t="n">
        <v>37310</v>
      </c>
      <c r="B28" s="0" t="n">
        <f aca="false">B$7*'NYMEX Settlements'!B28</f>
        <v>0</v>
      </c>
      <c r="C28" s="0" t="n">
        <f aca="false">C$7*'NYMEX Settlements'!C28</f>
        <v>0</v>
      </c>
      <c r="D28" s="0" t="n">
        <f aca="false">D$7*'NYMEX Settlements'!D28</f>
        <v>0</v>
      </c>
      <c r="E28" s="0" t="n">
        <f aca="false">E$7*'NYMEX Settlements'!E28</f>
        <v>0</v>
      </c>
      <c r="F28" s="0" t="n">
        <f aca="false">F$7*'NYMEX Settlements'!F28</f>
        <v>0</v>
      </c>
      <c r="G28" s="0" t="n">
        <f aca="false">G$7*'NYMEX Settlements'!G28</f>
        <v>0</v>
      </c>
      <c r="H28" s="0" t="n">
        <f aca="false">H$7*'NYMEX Settlements'!H28</f>
        <v>0</v>
      </c>
      <c r="I28" s="0" t="n">
        <f aca="false">I$7*'NYMEX Settlements'!I28</f>
        <v>0</v>
      </c>
      <c r="J28" s="14" t="n">
        <f aca="false">(SUM(B28:I28))/J$7</f>
        <v>0</v>
      </c>
      <c r="K28" s="14" t="n">
        <f aca="false">(SUM(C28:I28))/K$7</f>
        <v>0</v>
      </c>
      <c r="L28" s="14"/>
      <c r="M28" s="14" t="n">
        <f aca="false">IF(K28=0,0,(K$39-K28))</f>
        <v>0</v>
      </c>
      <c r="N28" s="15" t="n">
        <f aca="false">IF(J28&gt;0,(E$2+(25123750*(K$39-K28))),0)</f>
        <v>0</v>
      </c>
      <c r="O28" s="15" t="n">
        <f aca="false">IF(K28&gt;0,(F$2+(25123750*(K$39-K28))),0)</f>
        <v>0</v>
      </c>
    </row>
    <row r="29" customFormat="false" ht="12.75" hidden="false" customHeight="false" outlineLevel="0" collapsed="false">
      <c r="A29" s="7" t="n">
        <v>37309</v>
      </c>
      <c r="B29" s="0" t="n">
        <f aca="false">B$7*'NYMEX Settlements'!B29</f>
        <v>0</v>
      </c>
      <c r="C29" s="0" t="n">
        <f aca="false">C$7*'NYMEX Settlements'!C29</f>
        <v>0</v>
      </c>
      <c r="D29" s="0" t="n">
        <f aca="false">D$7*'NYMEX Settlements'!D29</f>
        <v>0</v>
      </c>
      <c r="E29" s="0" t="n">
        <f aca="false">E$7*'NYMEX Settlements'!E29</f>
        <v>0</v>
      </c>
      <c r="F29" s="0" t="n">
        <f aca="false">F$7*'NYMEX Settlements'!F29</f>
        <v>0</v>
      </c>
      <c r="G29" s="0" t="n">
        <f aca="false">G$7*'NYMEX Settlements'!G29</f>
        <v>0</v>
      </c>
      <c r="H29" s="0" t="n">
        <f aca="false">H$7*'NYMEX Settlements'!H29</f>
        <v>0</v>
      </c>
      <c r="I29" s="0" t="n">
        <f aca="false">I$7*'NYMEX Settlements'!I29</f>
        <v>0</v>
      </c>
      <c r="J29" s="14" t="n">
        <f aca="false">(SUM(B29:I29))/J$7</f>
        <v>0</v>
      </c>
      <c r="K29" s="14" t="n">
        <f aca="false">(SUM(C29:I29))/K$7</f>
        <v>0</v>
      </c>
      <c r="L29" s="14"/>
      <c r="M29" s="14" t="n">
        <f aca="false">IF(K29=0,0,(K$39-K29))</f>
        <v>0</v>
      </c>
      <c r="N29" s="15" t="n">
        <f aca="false">IF(J29&gt;0,(E$2+(25123750*(K$39-K29))),0)</f>
        <v>0</v>
      </c>
      <c r="O29" s="15" t="n">
        <f aca="false">IF(K29&gt;0,(F$2+(25123750*(K$39-K29))),0)</f>
        <v>0</v>
      </c>
    </row>
    <row r="30" customFormat="false" ht="12.75" hidden="false" customHeight="false" outlineLevel="0" collapsed="false">
      <c r="A30" s="7" t="n">
        <v>37308</v>
      </c>
      <c r="B30" s="0" t="n">
        <f aca="false">B$7*'NYMEX Settlements'!B30</f>
        <v>0</v>
      </c>
      <c r="C30" s="0" t="n">
        <f aca="false">C$7*'NYMEX Settlements'!C30</f>
        <v>0</v>
      </c>
      <c r="D30" s="0" t="n">
        <f aca="false">D$7*'NYMEX Settlements'!D30</f>
        <v>0</v>
      </c>
      <c r="E30" s="0" t="n">
        <f aca="false">E$7*'NYMEX Settlements'!E30</f>
        <v>0</v>
      </c>
      <c r="F30" s="0" t="n">
        <f aca="false">F$7*'NYMEX Settlements'!F30</f>
        <v>0</v>
      </c>
      <c r="G30" s="0" t="n">
        <f aca="false">G$7*'NYMEX Settlements'!G30</f>
        <v>0</v>
      </c>
      <c r="H30" s="0" t="n">
        <f aca="false">H$7*'NYMEX Settlements'!H30</f>
        <v>0</v>
      </c>
      <c r="I30" s="0" t="n">
        <f aca="false">I$7*'NYMEX Settlements'!I30</f>
        <v>0</v>
      </c>
      <c r="J30" s="14" t="n">
        <f aca="false">(SUM(B30:I30))/J$7</f>
        <v>0</v>
      </c>
      <c r="K30" s="14" t="n">
        <f aca="false">(SUM(C30:I30))/K$7</f>
        <v>0</v>
      </c>
      <c r="L30" s="14"/>
      <c r="M30" s="14" t="n">
        <f aca="false">IF(K30=0,0,(K$39-K30))</f>
        <v>0</v>
      </c>
      <c r="N30" s="15" t="n">
        <f aca="false">IF(J30&gt;0,(E$2+(25123750*(K$39-K30))),0)</f>
        <v>0</v>
      </c>
      <c r="O30" s="15" t="n">
        <f aca="false">IF(K30&gt;0,(F$2+(25123750*(K$39-K30))),0)</f>
        <v>0</v>
      </c>
    </row>
    <row r="31" customFormat="false" ht="12.75" hidden="false" customHeight="false" outlineLevel="0" collapsed="false">
      <c r="A31" s="7" t="n">
        <v>37307</v>
      </c>
      <c r="B31" s="0" t="n">
        <f aca="false">B$7*'NYMEX Settlements'!B31</f>
        <v>0</v>
      </c>
      <c r="C31" s="0" t="n">
        <f aca="false">C$7*'NYMEX Settlements'!C31</f>
        <v>0</v>
      </c>
      <c r="D31" s="0" t="n">
        <f aca="false">D$7*'NYMEX Settlements'!D31</f>
        <v>0</v>
      </c>
      <c r="E31" s="0" t="n">
        <f aca="false">E$7*'NYMEX Settlements'!E31</f>
        <v>0</v>
      </c>
      <c r="F31" s="0" t="n">
        <f aca="false">F$7*'NYMEX Settlements'!F31</f>
        <v>0</v>
      </c>
      <c r="G31" s="0" t="n">
        <f aca="false">G$7*'NYMEX Settlements'!G31</f>
        <v>0</v>
      </c>
      <c r="H31" s="0" t="n">
        <f aca="false">H$7*'NYMEX Settlements'!H31</f>
        <v>0</v>
      </c>
      <c r="I31" s="0" t="n">
        <f aca="false">I$7*'NYMEX Settlements'!I31</f>
        <v>0</v>
      </c>
      <c r="J31" s="14" t="n">
        <f aca="false">(SUM(B31:I31))/J$7</f>
        <v>0</v>
      </c>
      <c r="K31" s="14" t="n">
        <f aca="false">(SUM(C31:I31))/K$7</f>
        <v>0</v>
      </c>
      <c r="L31" s="14"/>
      <c r="M31" s="14" t="n">
        <f aca="false">IF(K31=0,0,(K$39-K31))</f>
        <v>0</v>
      </c>
      <c r="N31" s="15" t="n">
        <f aca="false">IF(J31&gt;0,(E$2+(25123750*(K$39-K31))),0)</f>
        <v>0</v>
      </c>
      <c r="O31" s="15" t="n">
        <f aca="false">IF(K31&gt;0,(F$2+(25123750*(K$39-K31))),0)</f>
        <v>0</v>
      </c>
    </row>
    <row r="32" customFormat="false" ht="12.75" hidden="false" customHeight="false" outlineLevel="0" collapsed="false">
      <c r="A32" s="7" t="n">
        <v>37306</v>
      </c>
      <c r="B32" s="0" t="n">
        <f aca="false">B$7*'NYMEX Settlements'!B32</f>
        <v>0</v>
      </c>
      <c r="C32" s="0" t="n">
        <f aca="false">C$7*'NYMEX Settlements'!C32</f>
        <v>0</v>
      </c>
      <c r="D32" s="0" t="n">
        <f aca="false">D$7*'NYMEX Settlements'!D32</f>
        <v>0</v>
      </c>
      <c r="E32" s="0" t="n">
        <f aca="false">E$7*'NYMEX Settlements'!E32</f>
        <v>0</v>
      </c>
      <c r="F32" s="0" t="n">
        <f aca="false">F$7*'NYMEX Settlements'!F32</f>
        <v>0</v>
      </c>
      <c r="G32" s="0" t="n">
        <f aca="false">G$7*'NYMEX Settlements'!G32</f>
        <v>0</v>
      </c>
      <c r="H32" s="0" t="n">
        <f aca="false">H$7*'NYMEX Settlements'!H32</f>
        <v>0</v>
      </c>
      <c r="I32" s="0" t="n">
        <f aca="false">I$7*'NYMEX Settlements'!I32</f>
        <v>0</v>
      </c>
      <c r="J32" s="14" t="n">
        <f aca="false">(SUM(B32:I32))/J$7</f>
        <v>0</v>
      </c>
      <c r="K32" s="14" t="n">
        <f aca="false">(SUM(C32:I32))/K$7</f>
        <v>0</v>
      </c>
      <c r="L32" s="14"/>
      <c r="M32" s="14" t="n">
        <f aca="false">IF(K32=0,0,(K$39-K32))</f>
        <v>0</v>
      </c>
      <c r="N32" s="15" t="n">
        <f aca="false">IF(J32&gt;0,(E$2+(25123750*(K$39-K32))),0)</f>
        <v>0</v>
      </c>
      <c r="O32" s="15" t="n">
        <f aca="false">IF(K32&gt;0,(F$2+(25123750*(K$39-K32))),0)</f>
        <v>0</v>
      </c>
    </row>
    <row r="33" customFormat="false" ht="12.75" hidden="false" customHeight="false" outlineLevel="0" collapsed="false">
      <c r="A33" s="7" t="n">
        <v>37305</v>
      </c>
      <c r="B33" s="0" t="n">
        <f aca="false">B$7*'NYMEX Settlements'!B33</f>
        <v>0</v>
      </c>
      <c r="C33" s="0" t="n">
        <f aca="false">C$7*'NYMEX Settlements'!C33</f>
        <v>0</v>
      </c>
      <c r="D33" s="0" t="n">
        <f aca="false">D$7*'NYMEX Settlements'!D33</f>
        <v>0</v>
      </c>
      <c r="E33" s="0" t="n">
        <f aca="false">E$7*'NYMEX Settlements'!E33</f>
        <v>0</v>
      </c>
      <c r="F33" s="0" t="n">
        <f aca="false">F$7*'NYMEX Settlements'!F33</f>
        <v>0</v>
      </c>
      <c r="G33" s="0" t="n">
        <f aca="false">G$7*'NYMEX Settlements'!G33</f>
        <v>0</v>
      </c>
      <c r="H33" s="0" t="n">
        <f aca="false">H$7*'NYMEX Settlements'!H33</f>
        <v>0</v>
      </c>
      <c r="I33" s="0" t="n">
        <f aca="false">I$7*'NYMEX Settlements'!I33</f>
        <v>0</v>
      </c>
      <c r="J33" s="14" t="n">
        <f aca="false">(SUM(B33:I33))/J$7</f>
        <v>0</v>
      </c>
      <c r="K33" s="14" t="n">
        <f aca="false">(SUM(C33:I33))/K$7</f>
        <v>0</v>
      </c>
      <c r="L33" s="14"/>
      <c r="M33" s="14" t="n">
        <f aca="false">IF(K33=0,0,(K$39-K33))</f>
        <v>0</v>
      </c>
      <c r="N33" s="15" t="n">
        <f aca="false">IF(J33&gt;0,(E$2+(25123750*(K$39-K33))),0)</f>
        <v>0</v>
      </c>
      <c r="O33" s="15" t="n">
        <f aca="false">IF(K33&gt;0,(F$2+(25123750*(K$39-K33))),0)</f>
        <v>0</v>
      </c>
    </row>
    <row r="34" customFormat="false" ht="12.75" hidden="false" customHeight="false" outlineLevel="0" collapsed="false">
      <c r="A34" s="7" t="n">
        <v>37304</v>
      </c>
      <c r="B34" s="0" t="n">
        <f aca="false">B$7*'NYMEX Settlements'!B34</f>
        <v>0</v>
      </c>
      <c r="C34" s="0" t="n">
        <f aca="false">C$7*'NYMEX Settlements'!C34</f>
        <v>0</v>
      </c>
      <c r="D34" s="0" t="n">
        <f aca="false">D$7*'NYMEX Settlements'!D34</f>
        <v>0</v>
      </c>
      <c r="E34" s="0" t="n">
        <f aca="false">E$7*'NYMEX Settlements'!E34</f>
        <v>0</v>
      </c>
      <c r="F34" s="0" t="n">
        <f aca="false">F$7*'NYMEX Settlements'!F34</f>
        <v>0</v>
      </c>
      <c r="G34" s="0" t="n">
        <f aca="false">G$7*'NYMEX Settlements'!G34</f>
        <v>0</v>
      </c>
      <c r="H34" s="0" t="n">
        <f aca="false">H$7*'NYMEX Settlements'!H34</f>
        <v>0</v>
      </c>
      <c r="I34" s="0" t="n">
        <f aca="false">I$7*'NYMEX Settlements'!I34</f>
        <v>0</v>
      </c>
      <c r="J34" s="14" t="n">
        <f aca="false">(SUM(B34:I34))/J$7</f>
        <v>0</v>
      </c>
      <c r="K34" s="14" t="n">
        <f aca="false">(SUM(C34:I34))/K$7</f>
        <v>0</v>
      </c>
      <c r="L34" s="14"/>
      <c r="M34" s="14" t="n">
        <f aca="false">IF(K34=0,0,(K$39-K34))</f>
        <v>0</v>
      </c>
      <c r="N34" s="15" t="n">
        <f aca="false">IF(J34&gt;0,(E$2+(25123750*(K$39-K34))),0)</f>
        <v>0</v>
      </c>
      <c r="O34" s="15" t="n">
        <f aca="false">IF(K34&gt;0,(F$2+(25123750*(K$39-K34))),0)</f>
        <v>0</v>
      </c>
    </row>
    <row r="35" customFormat="false" ht="12.75" hidden="false" customHeight="false" outlineLevel="0" collapsed="false">
      <c r="A35" s="7" t="n">
        <v>37303</v>
      </c>
      <c r="B35" s="0" t="n">
        <f aca="false">B$7*'NYMEX Settlements'!B35</f>
        <v>0</v>
      </c>
      <c r="C35" s="0" t="n">
        <f aca="false">C$7*'NYMEX Settlements'!C35</f>
        <v>0</v>
      </c>
      <c r="D35" s="0" t="n">
        <f aca="false">D$7*'NYMEX Settlements'!D35</f>
        <v>0</v>
      </c>
      <c r="E35" s="0" t="n">
        <f aca="false">E$7*'NYMEX Settlements'!E35</f>
        <v>0</v>
      </c>
      <c r="F35" s="0" t="n">
        <f aca="false">F$7*'NYMEX Settlements'!F35</f>
        <v>0</v>
      </c>
      <c r="G35" s="0" t="n">
        <f aca="false">G$7*'NYMEX Settlements'!G35</f>
        <v>0</v>
      </c>
      <c r="H35" s="0" t="n">
        <f aca="false">H$7*'NYMEX Settlements'!H35</f>
        <v>0</v>
      </c>
      <c r="I35" s="0" t="n">
        <f aca="false">I$7*'NYMEX Settlements'!I35</f>
        <v>0</v>
      </c>
      <c r="J35" s="14" t="n">
        <f aca="false">(SUM(B35:I35))/J$7</f>
        <v>0</v>
      </c>
      <c r="K35" s="14" t="n">
        <f aca="false">(SUM(C35:I35))/K$7</f>
        <v>0</v>
      </c>
      <c r="L35" s="14"/>
      <c r="M35" s="14" t="n">
        <f aca="false">IF(K35=0,0,(K$39-K35))</f>
        <v>0</v>
      </c>
      <c r="N35" s="15" t="n">
        <f aca="false">IF(J35&gt;0,(E$2+(25123750*(K$39-K35))),0)</f>
        <v>0</v>
      </c>
      <c r="O35" s="15" t="n">
        <f aca="false">IF(K35&gt;0,(F$2+(25123750*(K$39-K35))),0)</f>
        <v>0</v>
      </c>
    </row>
    <row r="36" customFormat="false" ht="12.75" hidden="false" customHeight="false" outlineLevel="0" collapsed="false">
      <c r="A36" s="7" t="n">
        <v>37302</v>
      </c>
      <c r="B36" s="0" t="n">
        <f aca="false">B$7*'NYMEX Settlements'!B36</f>
        <v>2.2</v>
      </c>
      <c r="C36" s="0" t="n">
        <f aca="false">C$7*'NYMEX Settlements'!C36</f>
        <v>2.25</v>
      </c>
      <c r="D36" s="0" t="n">
        <f aca="false">D$7*'NYMEX Settlements'!D36</f>
        <v>2.335</v>
      </c>
      <c r="E36" s="0" t="n">
        <f aca="false">E$7*'NYMEX Settlements'!E36</f>
        <v>2.41</v>
      </c>
      <c r="F36" s="0" t="n">
        <f aca="false">F$7*'NYMEX Settlements'!F36</f>
        <v>2.485</v>
      </c>
      <c r="G36" s="0" t="n">
        <f aca="false">G$7*'NYMEX Settlements'!G36</f>
        <v>2.555</v>
      </c>
      <c r="H36" s="0" t="n">
        <f aca="false">H$7*'NYMEX Settlements'!H36</f>
        <v>2.55</v>
      </c>
      <c r="I36" s="0" t="n">
        <f aca="false">I$7*'NYMEX Settlements'!I36</f>
        <v>2.585</v>
      </c>
      <c r="J36" s="14" t="n">
        <f aca="false">(SUM(B36:I36))/J$7</f>
        <v>2.42125</v>
      </c>
      <c r="K36" s="14" t="n">
        <f aca="false">(SUM(C36:I36))/K$7</f>
        <v>2.45285714285714</v>
      </c>
      <c r="L36" s="14"/>
      <c r="M36" s="14" t="n">
        <f aca="false">IF(K36=0,0,(K$39-K36))</f>
        <v>0.0841428571428566</v>
      </c>
      <c r="N36" s="15" t="n">
        <f aca="false">IF(J36&gt;0,(E$2+(25123750*(K$39-K36))),0)</f>
        <v>52113984.1071428</v>
      </c>
      <c r="O36" s="15" t="n">
        <f aca="false">IF(K36&gt;0,(F$2+(25123750*(K$39-K36))),0)</f>
        <v>41113984.1071428</v>
      </c>
    </row>
    <row r="37" customFormat="false" ht="12.75" hidden="false" customHeight="false" outlineLevel="0" collapsed="false">
      <c r="A37" s="7" t="n">
        <v>37301</v>
      </c>
      <c r="B37" s="0" t="n">
        <f aca="false">B$7*'NYMEX Settlements'!B37</f>
        <v>2.18</v>
      </c>
      <c r="C37" s="0" t="n">
        <f aca="false">C$7*'NYMEX Settlements'!C37</f>
        <v>2.236</v>
      </c>
      <c r="D37" s="0" t="n">
        <f aca="false">D$7*'NYMEX Settlements'!D37</f>
        <v>2.318</v>
      </c>
      <c r="E37" s="0" t="n">
        <f aca="false">E$7*'NYMEX Settlements'!E37</f>
        <v>2.393</v>
      </c>
      <c r="F37" s="0" t="n">
        <f aca="false">F$7*'NYMEX Settlements'!F37</f>
        <v>2.472</v>
      </c>
      <c r="G37" s="0" t="n">
        <f aca="false">G$7*'NYMEX Settlements'!G37</f>
        <v>2.53</v>
      </c>
      <c r="H37" s="0" t="n">
        <f aca="false">H$7*'NYMEX Settlements'!H37</f>
        <v>2.532</v>
      </c>
      <c r="I37" s="0" t="n">
        <f aca="false">I$7*'NYMEX Settlements'!I37</f>
        <v>2.563</v>
      </c>
      <c r="J37" s="14" t="n">
        <f aca="false">(SUM(B37:I37))/J$7</f>
        <v>2.403</v>
      </c>
      <c r="K37" s="14" t="n">
        <f aca="false">(SUM(C37:I37))/K$7</f>
        <v>2.43485714285714</v>
      </c>
      <c r="L37" s="14"/>
      <c r="M37" s="14" t="n">
        <f aca="false">IF(K37=0,0,(K$39-K37))</f>
        <v>0.102142857142857</v>
      </c>
      <c r="N37" s="15" t="n">
        <f aca="false">IF(J37&gt;0,(E$2+(25123750*(K$39-K37))),0)</f>
        <v>52566211.6071429</v>
      </c>
      <c r="O37" s="15" t="n">
        <f aca="false">IF(K37&gt;0,(F$2+(25123750*(K$39-K37))),0)</f>
        <v>41566211.6071429</v>
      </c>
    </row>
    <row r="38" customFormat="false" ht="12.75" hidden="false" customHeight="false" outlineLevel="0" collapsed="false">
      <c r="A38" s="7" t="n">
        <v>37300</v>
      </c>
      <c r="B38" s="0" t="n">
        <f aca="false">B$7*'NYMEX Settlements'!B38</f>
        <v>2.256</v>
      </c>
      <c r="C38" s="0" t="n">
        <f aca="false">C$7*'NYMEX Settlements'!C38</f>
        <v>2.32</v>
      </c>
      <c r="D38" s="0" t="n">
        <f aca="false">D$7*'NYMEX Settlements'!D38</f>
        <v>2.398</v>
      </c>
      <c r="E38" s="0" t="n">
        <f aca="false">E$7*'NYMEX Settlements'!E38</f>
        <v>2.465</v>
      </c>
      <c r="F38" s="0" t="n">
        <f aca="false">F$7*'NYMEX Settlements'!F38</f>
        <v>2.533</v>
      </c>
      <c r="G38" s="0" t="n">
        <f aca="false">G$7*'NYMEX Settlements'!G38</f>
        <v>2.588</v>
      </c>
      <c r="H38" s="0" t="n">
        <f aca="false">H$7*'NYMEX Settlements'!H38</f>
        <v>2.599</v>
      </c>
      <c r="I38" s="0" t="n">
        <f aca="false">I$7*'NYMEX Settlements'!I38</f>
        <v>2.628</v>
      </c>
      <c r="J38" s="14" t="n">
        <f aca="false">(SUM(B38:I38))/J$7</f>
        <v>2.473375</v>
      </c>
      <c r="K38" s="14" t="n">
        <f aca="false">(SUM(C38:I38))/K$7</f>
        <v>2.50442857142857</v>
      </c>
      <c r="L38" s="14"/>
      <c r="M38" s="14" t="n">
        <f aca="false">IF(K38=0,0,(K$39-K38))</f>
        <v>0.0325714285714285</v>
      </c>
      <c r="N38" s="15" t="n">
        <f aca="false">IF(J38&gt;0,(E$2+(25123750*(K$39-K38))),0)</f>
        <v>50818316.4285714</v>
      </c>
      <c r="O38" s="15" t="n">
        <f aca="false">IF(K38&gt;0,(F$2+(25123750*(K$39-K38))),0)</f>
        <v>39818316.4285714</v>
      </c>
    </row>
    <row r="39" customFormat="false" ht="12.75" hidden="false" customHeight="false" outlineLevel="0" collapsed="false">
      <c r="A39" s="7" t="n">
        <v>37299</v>
      </c>
      <c r="B39" s="0" t="n">
        <f aca="false">B$7*'NYMEX Settlements'!B39</f>
        <v>2.305</v>
      </c>
      <c r="C39" s="0" t="n">
        <f aca="false">C$7*'NYMEX Settlements'!C39</f>
        <v>2.369</v>
      </c>
      <c r="D39" s="0" t="n">
        <f aca="false">D$7*'NYMEX Settlements'!D39</f>
        <v>2.444</v>
      </c>
      <c r="E39" s="0" t="n">
        <f aca="false">E$7*'NYMEX Settlements'!E39</f>
        <v>2.507</v>
      </c>
      <c r="F39" s="0" t="n">
        <f aca="false">F$7*'NYMEX Settlements'!F39</f>
        <v>2.565</v>
      </c>
      <c r="G39" s="0" t="n">
        <f aca="false">G$7*'NYMEX Settlements'!G39</f>
        <v>2.615</v>
      </c>
      <c r="H39" s="0" t="n">
        <f aca="false">H$7*'NYMEX Settlements'!H39</f>
        <v>2.617</v>
      </c>
      <c r="I39" s="0" t="n">
        <f aca="false">I$7*'NYMEX Settlements'!I39</f>
        <v>2.644</v>
      </c>
      <c r="J39" s="16" t="s">
        <v>15</v>
      </c>
      <c r="K39" s="16" t="n">
        <v>2.537</v>
      </c>
      <c r="N39" s="15" t="n">
        <f aca="false">E2</f>
        <v>50000000</v>
      </c>
      <c r="O39" s="15" t="n">
        <f aca="false">F2</f>
        <v>39000000</v>
      </c>
    </row>
    <row r="40" customFormat="false" ht="12.75" hidden="false" customHeight="false" outlineLevel="0" collapsed="false">
      <c r="A40" s="7" t="n">
        <v>37298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13"/>
    <col collapsed="false" customWidth="true" hidden="false" outlineLevel="0" max="6" min="6" style="0" width="11.7"/>
    <col collapsed="false" customWidth="true" hidden="false" outlineLevel="0" max="14" min="14" style="0" width="13.85"/>
    <col collapsed="false" customWidth="true" hidden="false" outlineLevel="0" max="15" min="15" style="0" width="12.28"/>
  </cols>
  <sheetData>
    <row r="1" customFormat="false" ht="12.75" hidden="false" customHeight="false" outlineLevel="0" collapsed="false">
      <c r="E1" s="0" t="s">
        <v>8</v>
      </c>
      <c r="F1" s="0" t="s">
        <v>9</v>
      </c>
    </row>
    <row r="2" customFormat="false" ht="12.75" hidden="false" customHeight="false" outlineLevel="0" collapsed="false">
      <c r="A2" s="0" t="s">
        <v>10</v>
      </c>
      <c r="E2" s="10" t="n">
        <v>49083000</v>
      </c>
      <c r="F2" s="10" t="n">
        <v>38477000</v>
      </c>
    </row>
    <row r="3" customFormat="false" ht="12.75" hidden="false" customHeight="false" outlineLevel="0" collapsed="false">
      <c r="A3" s="0" t="s">
        <v>11</v>
      </c>
    </row>
    <row r="5" customFormat="false" ht="12.75" hidden="false" customHeight="false" outlineLevel="0" collapsed="false">
      <c r="A5" s="0" t="s">
        <v>12</v>
      </c>
    </row>
    <row r="6" customFormat="false" ht="25.5" hidden="false" customHeight="false" outlineLevel="0" collapsed="false">
      <c r="B6" s="11" t="n">
        <v>37316</v>
      </c>
      <c r="C6" s="11" t="n">
        <v>37347</v>
      </c>
      <c r="D6" s="11" t="n">
        <v>37377</v>
      </c>
      <c r="E6" s="11" t="n">
        <v>37408</v>
      </c>
      <c r="F6" s="11" t="n">
        <v>37438</v>
      </c>
      <c r="G6" s="11" t="n">
        <v>37469</v>
      </c>
      <c r="H6" s="11" t="n">
        <v>37500</v>
      </c>
      <c r="I6" s="11" t="n">
        <v>37530</v>
      </c>
      <c r="J6" s="12" t="s">
        <v>13</v>
      </c>
      <c r="K6" s="12" t="s">
        <v>14</v>
      </c>
    </row>
    <row r="7" customFormat="false" ht="12.75" hidden="false" customHeight="false" outlineLevel="0" collapsed="false">
      <c r="B7" s="13" t="n">
        <v>523</v>
      </c>
      <c r="C7" s="13" t="n">
        <v>356</v>
      </c>
      <c r="D7" s="13" t="n">
        <v>275</v>
      </c>
      <c r="E7" s="13" t="n">
        <v>266</v>
      </c>
      <c r="F7" s="13" t="n">
        <v>275</v>
      </c>
      <c r="G7" s="13" t="n">
        <v>275</v>
      </c>
      <c r="H7" s="13" t="n">
        <v>266</v>
      </c>
      <c r="I7" s="13" t="n">
        <v>275</v>
      </c>
      <c r="J7" s="0" t="n">
        <f aca="false">SUM(B7:I7)</f>
        <v>2511</v>
      </c>
      <c r="K7" s="0" t="n">
        <f aca="false">SUM(C7:I7)</f>
        <v>1988</v>
      </c>
      <c r="N7" s="15"/>
      <c r="O7" s="15"/>
    </row>
    <row r="8" customFormat="false" ht="12.75" hidden="false" customHeight="false" outlineLevel="0" collapsed="false">
      <c r="A8" s="7" t="n">
        <v>37330</v>
      </c>
      <c r="B8" s="0" t="n">
        <f aca="false">B$7*'NYMEX Settlements'!B8</f>
        <v>0</v>
      </c>
      <c r="C8" s="0" t="n">
        <f aca="false">C$7*'NYMEX Settlements'!C8</f>
        <v>0</v>
      </c>
      <c r="D8" s="0" t="n">
        <f aca="false">D$7*'NYMEX Settlements'!D8</f>
        <v>0</v>
      </c>
      <c r="E8" s="0" t="n">
        <f aca="false">E$7*'NYMEX Settlements'!E8</f>
        <v>0</v>
      </c>
      <c r="F8" s="0" t="n">
        <f aca="false">F$7*'NYMEX Settlements'!F8</f>
        <v>0</v>
      </c>
      <c r="G8" s="0" t="n">
        <f aca="false">G$7*'NYMEX Settlements'!G8</f>
        <v>0</v>
      </c>
      <c r="H8" s="0" t="n">
        <f aca="false">H$7*'NYMEX Settlements'!H8</f>
        <v>0</v>
      </c>
      <c r="I8" s="0" t="n">
        <f aca="false">I$7*'NYMEX Settlements'!I8</f>
        <v>0</v>
      </c>
      <c r="J8" s="14" t="n">
        <f aca="false">(SUM(B8:I8))/J$7</f>
        <v>0</v>
      </c>
      <c r="K8" s="14" t="n">
        <f aca="false">(SUM(C8:I8))/K$7</f>
        <v>0</v>
      </c>
      <c r="L8" s="14" t="n">
        <f aca="false">IF(J8=0,0,(J$39-J8))</f>
        <v>0</v>
      </c>
      <c r="M8" s="14" t="n">
        <f aca="false">IF(K8=0,0,(K$39-K8))</f>
        <v>0</v>
      </c>
      <c r="N8" s="15" t="n">
        <f aca="false">IF(J8&gt;0,E$2+(25123750*(J$39-J8)),0)</f>
        <v>0</v>
      </c>
      <c r="O8" s="15" t="n">
        <f aca="false">IF(K8&gt;0,F$2+(25123750*(K$39-K8)),0)</f>
        <v>0</v>
      </c>
    </row>
    <row r="9" customFormat="false" ht="12.75" hidden="false" customHeight="false" outlineLevel="0" collapsed="false">
      <c r="A9" s="7" t="n">
        <v>37329</v>
      </c>
      <c r="B9" s="0" t="n">
        <f aca="false">B$7*'NYMEX Settlements'!B9</f>
        <v>0</v>
      </c>
      <c r="C9" s="0" t="n">
        <f aca="false">C$7*'NYMEX Settlements'!C9</f>
        <v>0</v>
      </c>
      <c r="D9" s="0" t="n">
        <f aca="false">D$7*'NYMEX Settlements'!D9</f>
        <v>0</v>
      </c>
      <c r="E9" s="0" t="n">
        <f aca="false">E$7*'NYMEX Settlements'!E9</f>
        <v>0</v>
      </c>
      <c r="F9" s="0" t="n">
        <f aca="false">F$7*'NYMEX Settlements'!F9</f>
        <v>0</v>
      </c>
      <c r="G9" s="0" t="n">
        <f aca="false">G$7*'NYMEX Settlements'!G9</f>
        <v>0</v>
      </c>
      <c r="H9" s="0" t="n">
        <f aca="false">H$7*'NYMEX Settlements'!H9</f>
        <v>0</v>
      </c>
      <c r="I9" s="0" t="n">
        <f aca="false">I$7*'NYMEX Settlements'!I9</f>
        <v>0</v>
      </c>
      <c r="J9" s="14" t="n">
        <f aca="false">(SUM(B9:I9))/J$7</f>
        <v>0</v>
      </c>
      <c r="K9" s="14" t="n">
        <f aca="false">(SUM(C9:I9))/K$7</f>
        <v>0</v>
      </c>
      <c r="L9" s="14" t="n">
        <f aca="false">IF(J9=0,0,(J$39-J9))</f>
        <v>0</v>
      </c>
      <c r="M9" s="14" t="n">
        <f aca="false">IF(K9=0,0,(K$39-K9))</f>
        <v>0</v>
      </c>
      <c r="N9" s="15" t="n">
        <f aca="false">IF(J9&gt;0,E$2+(25123750*(J$39-J9)),0)</f>
        <v>0</v>
      </c>
      <c r="O9" s="15" t="n">
        <f aca="false">IF(K9&gt;0,F$2+(25123750*(K$39-K9)),0)</f>
        <v>0</v>
      </c>
    </row>
    <row r="10" customFormat="false" ht="12.75" hidden="false" customHeight="false" outlineLevel="0" collapsed="false">
      <c r="A10" s="7" t="n">
        <v>37328</v>
      </c>
      <c r="B10" s="0" t="n">
        <f aca="false">B$7*'NYMEX Settlements'!B10</f>
        <v>0</v>
      </c>
      <c r="C10" s="0" t="n">
        <f aca="false">C$7*'NYMEX Settlements'!C10</f>
        <v>0</v>
      </c>
      <c r="D10" s="0" t="n">
        <f aca="false">D$7*'NYMEX Settlements'!D10</f>
        <v>0</v>
      </c>
      <c r="E10" s="0" t="n">
        <f aca="false">E$7*'NYMEX Settlements'!E10</f>
        <v>0</v>
      </c>
      <c r="F10" s="0" t="n">
        <f aca="false">F$7*'NYMEX Settlements'!F10</f>
        <v>0</v>
      </c>
      <c r="G10" s="0" t="n">
        <f aca="false">G$7*'NYMEX Settlements'!G10</f>
        <v>0</v>
      </c>
      <c r="H10" s="0" t="n">
        <f aca="false">H$7*'NYMEX Settlements'!H10</f>
        <v>0</v>
      </c>
      <c r="I10" s="0" t="n">
        <f aca="false">I$7*'NYMEX Settlements'!I10</f>
        <v>0</v>
      </c>
      <c r="J10" s="14" t="n">
        <f aca="false">(SUM(B10:I10))/J$7</f>
        <v>0</v>
      </c>
      <c r="K10" s="14" t="n">
        <f aca="false">(SUM(C10:I10))/K$7</f>
        <v>0</v>
      </c>
      <c r="L10" s="14" t="n">
        <f aca="false">IF(J10=0,0,(J$39-J10))</f>
        <v>0</v>
      </c>
      <c r="M10" s="14" t="n">
        <f aca="false">IF(K10=0,0,(K$39-K10))</f>
        <v>0</v>
      </c>
      <c r="N10" s="15" t="n">
        <f aca="false">IF(J10&gt;0,E$2+(25123750*(J$39-J10)),0)</f>
        <v>0</v>
      </c>
      <c r="O10" s="15" t="n">
        <f aca="false">IF(K10&gt;0,F$2+(25123750*(K$39-K10)),0)</f>
        <v>0</v>
      </c>
    </row>
    <row r="11" customFormat="false" ht="12.75" hidden="false" customHeight="false" outlineLevel="0" collapsed="false">
      <c r="A11" s="7" t="n">
        <v>37327</v>
      </c>
      <c r="B11" s="0" t="n">
        <f aca="false">B$7*'NYMEX Settlements'!B11</f>
        <v>0</v>
      </c>
      <c r="C11" s="0" t="n">
        <f aca="false">C$7*'NYMEX Settlements'!C11</f>
        <v>0</v>
      </c>
      <c r="D11" s="0" t="n">
        <f aca="false">D$7*'NYMEX Settlements'!D11</f>
        <v>0</v>
      </c>
      <c r="E11" s="0" t="n">
        <f aca="false">E$7*'NYMEX Settlements'!E11</f>
        <v>0</v>
      </c>
      <c r="F11" s="0" t="n">
        <f aca="false">F$7*'NYMEX Settlements'!F11</f>
        <v>0</v>
      </c>
      <c r="G11" s="0" t="n">
        <f aca="false">G$7*'NYMEX Settlements'!G11</f>
        <v>0</v>
      </c>
      <c r="H11" s="0" t="n">
        <f aca="false">H$7*'NYMEX Settlements'!H11</f>
        <v>0</v>
      </c>
      <c r="I11" s="0" t="n">
        <f aca="false">I$7*'NYMEX Settlements'!I11</f>
        <v>0</v>
      </c>
      <c r="J11" s="14" t="n">
        <f aca="false">(SUM(B11:I11))/J$7</f>
        <v>0</v>
      </c>
      <c r="K11" s="14" t="n">
        <f aca="false">(SUM(C11:I11))/K$7</f>
        <v>0</v>
      </c>
      <c r="L11" s="14" t="n">
        <f aca="false">IF(J11=0,0,(J$39-J11))</f>
        <v>0</v>
      </c>
      <c r="M11" s="14" t="n">
        <f aca="false">IF(K11=0,0,(K$39-K11))</f>
        <v>0</v>
      </c>
      <c r="N11" s="15" t="n">
        <f aca="false">IF(J11&gt;0,E$2+(25123750*(J$39-J11)),0)</f>
        <v>0</v>
      </c>
      <c r="O11" s="15" t="n">
        <f aca="false">IF(K11&gt;0,F$2+(25123750*(K$39-K11)),0)</f>
        <v>0</v>
      </c>
    </row>
    <row r="12" customFormat="false" ht="12.75" hidden="false" customHeight="false" outlineLevel="0" collapsed="false">
      <c r="A12" s="7" t="n">
        <v>37326</v>
      </c>
      <c r="B12" s="0" t="n">
        <f aca="false">B$7*'NYMEX Settlements'!B12</f>
        <v>0</v>
      </c>
      <c r="C12" s="0" t="n">
        <f aca="false">C$7*'NYMEX Settlements'!C12</f>
        <v>0</v>
      </c>
      <c r="D12" s="0" t="n">
        <f aca="false">D$7*'NYMEX Settlements'!D12</f>
        <v>0</v>
      </c>
      <c r="E12" s="0" t="n">
        <f aca="false">E$7*'NYMEX Settlements'!E12</f>
        <v>0</v>
      </c>
      <c r="F12" s="0" t="n">
        <f aca="false">F$7*'NYMEX Settlements'!F12</f>
        <v>0</v>
      </c>
      <c r="G12" s="0" t="n">
        <f aca="false">G$7*'NYMEX Settlements'!G12</f>
        <v>0</v>
      </c>
      <c r="H12" s="0" t="n">
        <f aca="false">H$7*'NYMEX Settlements'!H12</f>
        <v>0</v>
      </c>
      <c r="I12" s="0" t="n">
        <f aca="false">I$7*'NYMEX Settlements'!I12</f>
        <v>0</v>
      </c>
      <c r="J12" s="14" t="n">
        <f aca="false">(SUM(B12:I12))/J$7</f>
        <v>0</v>
      </c>
      <c r="K12" s="14" t="n">
        <f aca="false">(SUM(C12:I12))/K$7</f>
        <v>0</v>
      </c>
      <c r="L12" s="14" t="n">
        <f aca="false">IF(J12=0,0,(J$39-J12))</f>
        <v>0</v>
      </c>
      <c r="M12" s="14" t="n">
        <f aca="false">IF(K12=0,0,(K$39-K12))</f>
        <v>0</v>
      </c>
      <c r="N12" s="15" t="n">
        <f aca="false">IF(J12&gt;0,E$2+(25123750*(J$39-J12)),0)</f>
        <v>0</v>
      </c>
      <c r="O12" s="15" t="n">
        <f aca="false">IF(K12&gt;0,F$2+(25123750*(K$39-K12)),0)</f>
        <v>0</v>
      </c>
    </row>
    <row r="13" customFormat="false" ht="12.75" hidden="false" customHeight="false" outlineLevel="0" collapsed="false">
      <c r="A13" s="7" t="n">
        <v>37325</v>
      </c>
      <c r="B13" s="0" t="n">
        <f aca="false">B$7*'NYMEX Settlements'!B13</f>
        <v>0</v>
      </c>
      <c r="C13" s="0" t="n">
        <f aca="false">C$7*'NYMEX Settlements'!C13</f>
        <v>0</v>
      </c>
      <c r="D13" s="0" t="n">
        <f aca="false">D$7*'NYMEX Settlements'!D13</f>
        <v>0</v>
      </c>
      <c r="E13" s="0" t="n">
        <f aca="false">E$7*'NYMEX Settlements'!E13</f>
        <v>0</v>
      </c>
      <c r="F13" s="0" t="n">
        <f aca="false">F$7*'NYMEX Settlements'!F13</f>
        <v>0</v>
      </c>
      <c r="G13" s="0" t="n">
        <f aca="false">G$7*'NYMEX Settlements'!G13</f>
        <v>0</v>
      </c>
      <c r="H13" s="0" t="n">
        <f aca="false">H$7*'NYMEX Settlements'!H13</f>
        <v>0</v>
      </c>
      <c r="I13" s="0" t="n">
        <f aca="false">I$7*'NYMEX Settlements'!I13</f>
        <v>0</v>
      </c>
      <c r="J13" s="14" t="n">
        <f aca="false">(SUM(B13:I13))/J$7</f>
        <v>0</v>
      </c>
      <c r="K13" s="14" t="n">
        <f aca="false">(SUM(C13:I13))/K$7</f>
        <v>0</v>
      </c>
      <c r="L13" s="14" t="n">
        <f aca="false">IF(J13=0,0,(J$39-J13))</f>
        <v>0</v>
      </c>
      <c r="M13" s="14" t="n">
        <f aca="false">IF(K13=0,0,(K$39-K13))</f>
        <v>0</v>
      </c>
      <c r="N13" s="15" t="n">
        <f aca="false">IF(J13&gt;0,E$2+(25123750*(J$39-J13)),0)</f>
        <v>0</v>
      </c>
      <c r="O13" s="15" t="n">
        <f aca="false">IF(K13&gt;0,F$2+(25123750*(K$39-K13)),0)</f>
        <v>0</v>
      </c>
    </row>
    <row r="14" customFormat="false" ht="12.75" hidden="false" customHeight="false" outlineLevel="0" collapsed="false">
      <c r="A14" s="7" t="n">
        <v>37324</v>
      </c>
      <c r="B14" s="0" t="n">
        <f aca="false">B$7*'NYMEX Settlements'!B14</f>
        <v>0</v>
      </c>
      <c r="C14" s="0" t="n">
        <f aca="false">C$7*'NYMEX Settlements'!C14</f>
        <v>0</v>
      </c>
      <c r="D14" s="0" t="n">
        <f aca="false">D$7*'NYMEX Settlements'!D14</f>
        <v>0</v>
      </c>
      <c r="E14" s="0" t="n">
        <f aca="false">E$7*'NYMEX Settlements'!E14</f>
        <v>0</v>
      </c>
      <c r="F14" s="0" t="n">
        <f aca="false">F$7*'NYMEX Settlements'!F14</f>
        <v>0</v>
      </c>
      <c r="G14" s="0" t="n">
        <f aca="false">G$7*'NYMEX Settlements'!G14</f>
        <v>0</v>
      </c>
      <c r="H14" s="0" t="n">
        <f aca="false">H$7*'NYMEX Settlements'!H14</f>
        <v>0</v>
      </c>
      <c r="I14" s="0" t="n">
        <f aca="false">I$7*'NYMEX Settlements'!I14</f>
        <v>0</v>
      </c>
      <c r="J14" s="14" t="n">
        <f aca="false">(SUM(B14:I14))/J$7</f>
        <v>0</v>
      </c>
      <c r="K14" s="14" t="n">
        <f aca="false">(SUM(C14:I14))/K$7</f>
        <v>0</v>
      </c>
      <c r="L14" s="14" t="n">
        <f aca="false">IF(J14=0,0,(J$39-J14))</f>
        <v>0</v>
      </c>
      <c r="M14" s="14" t="n">
        <f aca="false">IF(K14=0,0,(K$39-K14))</f>
        <v>0</v>
      </c>
      <c r="N14" s="15" t="n">
        <f aca="false">IF(J14&gt;0,E$2+(25123750*(J$39-J14)),0)</f>
        <v>0</v>
      </c>
      <c r="O14" s="15" t="n">
        <f aca="false">IF(K14&gt;0,F$2+(25123750*(K$39-K14)),0)</f>
        <v>0</v>
      </c>
    </row>
    <row r="15" customFormat="false" ht="12.75" hidden="false" customHeight="false" outlineLevel="0" collapsed="false">
      <c r="A15" s="7" t="n">
        <v>37323</v>
      </c>
      <c r="B15" s="0" t="n">
        <f aca="false">B$7*'NYMEX Settlements'!B15</f>
        <v>0</v>
      </c>
      <c r="C15" s="0" t="n">
        <f aca="false">C$7*'NYMEX Settlements'!C15</f>
        <v>0</v>
      </c>
      <c r="D15" s="0" t="n">
        <f aca="false">D$7*'NYMEX Settlements'!D15</f>
        <v>0</v>
      </c>
      <c r="E15" s="0" t="n">
        <f aca="false">E$7*'NYMEX Settlements'!E15</f>
        <v>0</v>
      </c>
      <c r="F15" s="0" t="n">
        <f aca="false">F$7*'NYMEX Settlements'!F15</f>
        <v>0</v>
      </c>
      <c r="G15" s="0" t="n">
        <f aca="false">G$7*'NYMEX Settlements'!G15</f>
        <v>0</v>
      </c>
      <c r="H15" s="0" t="n">
        <f aca="false">H$7*'NYMEX Settlements'!H15</f>
        <v>0</v>
      </c>
      <c r="I15" s="0" t="n">
        <f aca="false">I$7*'NYMEX Settlements'!I15</f>
        <v>0</v>
      </c>
      <c r="J15" s="14" t="n">
        <f aca="false">(SUM(B15:I15))/J$7</f>
        <v>0</v>
      </c>
      <c r="K15" s="14" t="n">
        <f aca="false">(SUM(C15:I15))/K$7</f>
        <v>0</v>
      </c>
      <c r="L15" s="14" t="n">
        <f aca="false">IF(J15=0,0,(J$39-J15))</f>
        <v>0</v>
      </c>
      <c r="M15" s="14" t="n">
        <f aca="false">IF(K15=0,0,(K$39-K15))</f>
        <v>0</v>
      </c>
      <c r="N15" s="15" t="n">
        <f aca="false">IF(J15&gt;0,E$2+(25123750*(J$39-J15)),0)</f>
        <v>0</v>
      </c>
      <c r="O15" s="15" t="n">
        <f aca="false">IF(K15&gt;0,F$2+(25123750*(K$39-K15)),0)</f>
        <v>0</v>
      </c>
    </row>
    <row r="16" customFormat="false" ht="12.75" hidden="false" customHeight="false" outlineLevel="0" collapsed="false">
      <c r="A16" s="7" t="n">
        <v>37322</v>
      </c>
      <c r="B16" s="0" t="n">
        <f aca="false">B$7*'NYMEX Settlements'!B16</f>
        <v>0</v>
      </c>
      <c r="C16" s="0" t="n">
        <f aca="false">C$7*'NYMEX Settlements'!C16</f>
        <v>0</v>
      </c>
      <c r="D16" s="0" t="n">
        <f aca="false">D$7*'NYMEX Settlements'!D16</f>
        <v>0</v>
      </c>
      <c r="E16" s="0" t="n">
        <f aca="false">E$7*'NYMEX Settlements'!E16</f>
        <v>0</v>
      </c>
      <c r="F16" s="0" t="n">
        <f aca="false">F$7*'NYMEX Settlements'!F16</f>
        <v>0</v>
      </c>
      <c r="G16" s="0" t="n">
        <f aca="false">G$7*'NYMEX Settlements'!G16</f>
        <v>0</v>
      </c>
      <c r="H16" s="0" t="n">
        <f aca="false">H$7*'NYMEX Settlements'!H16</f>
        <v>0</v>
      </c>
      <c r="I16" s="0" t="n">
        <f aca="false">I$7*'NYMEX Settlements'!I16</f>
        <v>0</v>
      </c>
      <c r="J16" s="14" t="n">
        <f aca="false">(SUM(B16:I16))/J$7</f>
        <v>0</v>
      </c>
      <c r="K16" s="14" t="n">
        <f aca="false">(SUM(C16:I16))/K$7</f>
        <v>0</v>
      </c>
      <c r="L16" s="14" t="n">
        <f aca="false">IF(J16=0,0,(J$39-J16))</f>
        <v>0</v>
      </c>
      <c r="M16" s="14" t="n">
        <f aca="false">IF(K16=0,0,(K$39-K16))</f>
        <v>0</v>
      </c>
      <c r="N16" s="15" t="n">
        <f aca="false">IF(J16&gt;0,E$2+(25123750*(J$39-J16)),0)</f>
        <v>0</v>
      </c>
      <c r="O16" s="15" t="n">
        <f aca="false">IF(K16&gt;0,F$2+(25123750*(K$39-K16)),0)</f>
        <v>0</v>
      </c>
    </row>
    <row r="17" customFormat="false" ht="12.75" hidden="false" customHeight="false" outlineLevel="0" collapsed="false">
      <c r="A17" s="7" t="n">
        <v>37321</v>
      </c>
      <c r="B17" s="0" t="n">
        <f aca="false">B$7*'NYMEX Settlements'!B17</f>
        <v>0</v>
      </c>
      <c r="C17" s="0" t="n">
        <f aca="false">C$7*'NYMEX Settlements'!C17</f>
        <v>0</v>
      </c>
      <c r="D17" s="0" t="n">
        <f aca="false">D$7*'NYMEX Settlements'!D17</f>
        <v>0</v>
      </c>
      <c r="E17" s="0" t="n">
        <f aca="false">E$7*'NYMEX Settlements'!E17</f>
        <v>0</v>
      </c>
      <c r="F17" s="0" t="n">
        <f aca="false">F$7*'NYMEX Settlements'!F17</f>
        <v>0</v>
      </c>
      <c r="G17" s="0" t="n">
        <f aca="false">G$7*'NYMEX Settlements'!G17</f>
        <v>0</v>
      </c>
      <c r="H17" s="0" t="n">
        <f aca="false">H$7*'NYMEX Settlements'!H17</f>
        <v>0</v>
      </c>
      <c r="I17" s="0" t="n">
        <f aca="false">I$7*'NYMEX Settlements'!I17</f>
        <v>0</v>
      </c>
      <c r="J17" s="14" t="n">
        <f aca="false">(SUM(B17:I17))/J$7</f>
        <v>0</v>
      </c>
      <c r="K17" s="14" t="n">
        <f aca="false">(SUM(C17:I17))/K$7</f>
        <v>0</v>
      </c>
      <c r="L17" s="14" t="n">
        <f aca="false">IF(J17=0,0,(J$39-J17))</f>
        <v>0</v>
      </c>
      <c r="M17" s="14" t="n">
        <f aca="false">IF(K17=0,0,(K$39-K17))</f>
        <v>0</v>
      </c>
      <c r="N17" s="15" t="n">
        <f aca="false">IF(J17&gt;0,E$2+(25123750*(J$39-J17)),0)</f>
        <v>0</v>
      </c>
      <c r="O17" s="15" t="n">
        <f aca="false">IF(K17&gt;0,F$2+(25123750*(K$39-K17)),0)</f>
        <v>0</v>
      </c>
    </row>
    <row r="18" customFormat="false" ht="12.75" hidden="false" customHeight="false" outlineLevel="0" collapsed="false">
      <c r="A18" s="7" t="n">
        <v>37320</v>
      </c>
      <c r="B18" s="0" t="n">
        <f aca="false">B$7*'NYMEX Settlements'!B18</f>
        <v>0</v>
      </c>
      <c r="C18" s="0" t="n">
        <f aca="false">C$7*'NYMEX Settlements'!C18</f>
        <v>0</v>
      </c>
      <c r="D18" s="0" t="n">
        <f aca="false">D$7*'NYMEX Settlements'!D18</f>
        <v>0</v>
      </c>
      <c r="E18" s="0" t="n">
        <f aca="false">E$7*'NYMEX Settlements'!E18</f>
        <v>0</v>
      </c>
      <c r="F18" s="0" t="n">
        <f aca="false">F$7*'NYMEX Settlements'!F18</f>
        <v>0</v>
      </c>
      <c r="G18" s="0" t="n">
        <f aca="false">G$7*'NYMEX Settlements'!G18</f>
        <v>0</v>
      </c>
      <c r="H18" s="0" t="n">
        <f aca="false">H$7*'NYMEX Settlements'!H18</f>
        <v>0</v>
      </c>
      <c r="I18" s="0" t="n">
        <f aca="false">I$7*'NYMEX Settlements'!I18</f>
        <v>0</v>
      </c>
      <c r="J18" s="14" t="n">
        <f aca="false">(SUM(B18:I18))/J$7</f>
        <v>0</v>
      </c>
      <c r="K18" s="14" t="n">
        <f aca="false">(SUM(C18:I18))/K$7</f>
        <v>0</v>
      </c>
      <c r="L18" s="14" t="n">
        <f aca="false">IF(J18=0,0,(J$39-J18))</f>
        <v>0</v>
      </c>
      <c r="M18" s="14" t="n">
        <f aca="false">IF(K18=0,0,(K$39-K18))</f>
        <v>0</v>
      </c>
      <c r="N18" s="15" t="n">
        <f aca="false">IF(J18&gt;0,E$2+(25123750*(J$39-J18)),0)</f>
        <v>0</v>
      </c>
      <c r="O18" s="15" t="n">
        <f aca="false">IF(K18&gt;0,F$2+(25123750*(K$39-K18)),0)</f>
        <v>0</v>
      </c>
    </row>
    <row r="19" customFormat="false" ht="12.75" hidden="false" customHeight="false" outlineLevel="0" collapsed="false">
      <c r="A19" s="7" t="n">
        <v>37319</v>
      </c>
      <c r="B19" s="0" t="n">
        <f aca="false">B$7*'NYMEX Settlements'!B19</f>
        <v>0</v>
      </c>
      <c r="C19" s="0" t="n">
        <f aca="false">C$7*'NYMEX Settlements'!C19</f>
        <v>0</v>
      </c>
      <c r="D19" s="0" t="n">
        <f aca="false">D$7*'NYMEX Settlements'!D19</f>
        <v>0</v>
      </c>
      <c r="E19" s="0" t="n">
        <f aca="false">E$7*'NYMEX Settlements'!E19</f>
        <v>0</v>
      </c>
      <c r="F19" s="0" t="n">
        <f aca="false">F$7*'NYMEX Settlements'!F19</f>
        <v>0</v>
      </c>
      <c r="G19" s="0" t="n">
        <f aca="false">G$7*'NYMEX Settlements'!G19</f>
        <v>0</v>
      </c>
      <c r="H19" s="0" t="n">
        <f aca="false">H$7*'NYMEX Settlements'!H19</f>
        <v>0</v>
      </c>
      <c r="I19" s="0" t="n">
        <f aca="false">I$7*'NYMEX Settlements'!I19</f>
        <v>0</v>
      </c>
      <c r="J19" s="14" t="n">
        <f aca="false">(SUM(B19:I19))/J$7</f>
        <v>0</v>
      </c>
      <c r="K19" s="14" t="n">
        <f aca="false">(SUM(C19:I19))/K$7</f>
        <v>0</v>
      </c>
      <c r="L19" s="14" t="n">
        <f aca="false">IF(J19=0,0,(J$39-J19))</f>
        <v>0</v>
      </c>
      <c r="M19" s="14" t="n">
        <f aca="false">IF(K19=0,0,(K$39-K19))</f>
        <v>0</v>
      </c>
      <c r="N19" s="15" t="n">
        <f aca="false">IF(J19&gt;0,E$2+(25123750*(J$39-J19)),0)</f>
        <v>0</v>
      </c>
      <c r="O19" s="15" t="n">
        <f aca="false">IF(K19&gt;0,F$2+(25123750*(K$39-K19)),0)</f>
        <v>0</v>
      </c>
    </row>
    <row r="20" customFormat="false" ht="12.75" hidden="false" customHeight="false" outlineLevel="0" collapsed="false">
      <c r="A20" s="7" t="n">
        <v>37318</v>
      </c>
      <c r="B20" s="0" t="n">
        <f aca="false">B$7*'NYMEX Settlements'!B20</f>
        <v>0</v>
      </c>
      <c r="C20" s="0" t="n">
        <f aca="false">C$7*'NYMEX Settlements'!C20</f>
        <v>0</v>
      </c>
      <c r="D20" s="0" t="n">
        <f aca="false">D$7*'NYMEX Settlements'!D20</f>
        <v>0</v>
      </c>
      <c r="E20" s="0" t="n">
        <f aca="false">E$7*'NYMEX Settlements'!E20</f>
        <v>0</v>
      </c>
      <c r="F20" s="0" t="n">
        <f aca="false">F$7*'NYMEX Settlements'!F20</f>
        <v>0</v>
      </c>
      <c r="G20" s="0" t="n">
        <f aca="false">G$7*'NYMEX Settlements'!G20</f>
        <v>0</v>
      </c>
      <c r="H20" s="0" t="n">
        <f aca="false">H$7*'NYMEX Settlements'!H20</f>
        <v>0</v>
      </c>
      <c r="I20" s="0" t="n">
        <f aca="false">I$7*'NYMEX Settlements'!I20</f>
        <v>0</v>
      </c>
      <c r="J20" s="14" t="n">
        <f aca="false">(SUM(B20:I20))/J$7</f>
        <v>0</v>
      </c>
      <c r="K20" s="14" t="n">
        <f aca="false">(SUM(C20:I20))/K$7</f>
        <v>0</v>
      </c>
      <c r="L20" s="14" t="n">
        <f aca="false">IF(J20=0,0,(J$39-J20))</f>
        <v>0</v>
      </c>
      <c r="M20" s="14" t="n">
        <f aca="false">IF(K20=0,0,(K$39-K20))</f>
        <v>0</v>
      </c>
      <c r="N20" s="15" t="n">
        <f aca="false">IF(J20&gt;0,E$2+(25123750*(J$39-J20)),0)</f>
        <v>0</v>
      </c>
      <c r="O20" s="15" t="n">
        <f aca="false">IF(K20&gt;0,F$2+(25123750*(K$39-K20)),0)</f>
        <v>0</v>
      </c>
    </row>
    <row r="21" customFormat="false" ht="12.75" hidden="false" customHeight="false" outlineLevel="0" collapsed="false">
      <c r="A21" s="7" t="n">
        <v>37317</v>
      </c>
      <c r="B21" s="0" t="n">
        <f aca="false">B$7*'NYMEX Settlements'!B21</f>
        <v>0</v>
      </c>
      <c r="C21" s="0" t="n">
        <f aca="false">C$7*'NYMEX Settlements'!C21</f>
        <v>0</v>
      </c>
      <c r="D21" s="0" t="n">
        <f aca="false">D$7*'NYMEX Settlements'!D21</f>
        <v>0</v>
      </c>
      <c r="E21" s="0" t="n">
        <f aca="false">E$7*'NYMEX Settlements'!E21</f>
        <v>0</v>
      </c>
      <c r="F21" s="0" t="n">
        <f aca="false">F$7*'NYMEX Settlements'!F21</f>
        <v>0</v>
      </c>
      <c r="G21" s="0" t="n">
        <f aca="false">G$7*'NYMEX Settlements'!G21</f>
        <v>0</v>
      </c>
      <c r="H21" s="0" t="n">
        <f aca="false">H$7*'NYMEX Settlements'!H21</f>
        <v>0</v>
      </c>
      <c r="I21" s="0" t="n">
        <f aca="false">I$7*'NYMEX Settlements'!I21</f>
        <v>0</v>
      </c>
      <c r="J21" s="14" t="n">
        <f aca="false">(SUM(B21:I21))/J$7</f>
        <v>0</v>
      </c>
      <c r="K21" s="14" t="n">
        <f aca="false">(SUM(C21:I21))/K$7</f>
        <v>0</v>
      </c>
      <c r="L21" s="14" t="n">
        <f aca="false">IF(J21=0,0,(J$39-J21))</f>
        <v>0</v>
      </c>
      <c r="M21" s="14" t="n">
        <f aca="false">IF(K21=0,0,(K$39-K21))</f>
        <v>0</v>
      </c>
      <c r="N21" s="15" t="n">
        <f aca="false">IF(J21&gt;0,E$2+(25123750*(J$39-J21)),0)</f>
        <v>0</v>
      </c>
      <c r="O21" s="15" t="n">
        <f aca="false">IF(K21&gt;0,F$2+(25123750*(K$39-K21)),0)</f>
        <v>0</v>
      </c>
    </row>
    <row r="22" customFormat="false" ht="12.75" hidden="false" customHeight="false" outlineLevel="0" collapsed="false">
      <c r="A22" s="7" t="n">
        <v>37316</v>
      </c>
      <c r="B22" s="0" t="n">
        <f aca="false">B$7*'NYMEX Settlements'!B22</f>
        <v>0</v>
      </c>
      <c r="C22" s="0" t="n">
        <f aca="false">C$7*'NYMEX Settlements'!C22</f>
        <v>0</v>
      </c>
      <c r="D22" s="0" t="n">
        <f aca="false">D$7*'NYMEX Settlements'!D22</f>
        <v>0</v>
      </c>
      <c r="E22" s="0" t="n">
        <f aca="false">E$7*'NYMEX Settlements'!E22</f>
        <v>0</v>
      </c>
      <c r="F22" s="0" t="n">
        <f aca="false">F$7*'NYMEX Settlements'!F22</f>
        <v>0</v>
      </c>
      <c r="G22" s="0" t="n">
        <f aca="false">G$7*'NYMEX Settlements'!G22</f>
        <v>0</v>
      </c>
      <c r="H22" s="0" t="n">
        <f aca="false">H$7*'NYMEX Settlements'!H22</f>
        <v>0</v>
      </c>
      <c r="I22" s="0" t="n">
        <f aca="false">I$7*'NYMEX Settlements'!I22</f>
        <v>0</v>
      </c>
      <c r="J22" s="14" t="n">
        <f aca="false">(SUM(B22:I22))/J$7</f>
        <v>0</v>
      </c>
      <c r="K22" s="14" t="n">
        <f aca="false">(SUM(C22:I22))/K$7</f>
        <v>0</v>
      </c>
      <c r="L22" s="14" t="n">
        <f aca="false">IF(J22=0,0,(J$39-J22))</f>
        <v>0</v>
      </c>
      <c r="M22" s="14" t="n">
        <f aca="false">IF(K22=0,0,(K$39-K22))</f>
        <v>0</v>
      </c>
      <c r="N22" s="15" t="n">
        <f aca="false">IF(J22&gt;0,E$2+(25123750*(J$39-J22)),0)</f>
        <v>0</v>
      </c>
      <c r="O22" s="15" t="n">
        <f aca="false">IF(K22&gt;0,F$2+(25123750*(K$39-K22)),0)</f>
        <v>0</v>
      </c>
    </row>
    <row r="23" customFormat="false" ht="12.75" hidden="false" customHeight="false" outlineLevel="0" collapsed="false">
      <c r="A23" s="7" t="n">
        <v>37315</v>
      </c>
      <c r="B23" s="0" t="n">
        <f aca="false">B$7*'NYMEX Settlements'!B23</f>
        <v>0</v>
      </c>
      <c r="C23" s="0" t="n">
        <f aca="false">C$7*'NYMEX Settlements'!C23</f>
        <v>0</v>
      </c>
      <c r="D23" s="0" t="n">
        <f aca="false">D$7*'NYMEX Settlements'!D23</f>
        <v>0</v>
      </c>
      <c r="E23" s="0" t="n">
        <f aca="false">E$7*'NYMEX Settlements'!E23</f>
        <v>0</v>
      </c>
      <c r="F23" s="0" t="n">
        <f aca="false">F$7*'NYMEX Settlements'!F23</f>
        <v>0</v>
      </c>
      <c r="G23" s="0" t="n">
        <f aca="false">G$7*'NYMEX Settlements'!G23</f>
        <v>0</v>
      </c>
      <c r="H23" s="0" t="n">
        <f aca="false">H$7*'NYMEX Settlements'!H23</f>
        <v>0</v>
      </c>
      <c r="I23" s="0" t="n">
        <f aca="false">I$7*'NYMEX Settlements'!I23</f>
        <v>0</v>
      </c>
      <c r="J23" s="14" t="n">
        <f aca="false">(SUM(B23:I23))/J$7</f>
        <v>0</v>
      </c>
      <c r="K23" s="14" t="n">
        <f aca="false">(SUM(C23:I23))/K$7</f>
        <v>0</v>
      </c>
      <c r="L23" s="14" t="n">
        <f aca="false">IF(J23=0,0,(J$39-J23))</f>
        <v>0</v>
      </c>
      <c r="M23" s="14" t="n">
        <f aca="false">IF(K23=0,0,(K$39-K23))</f>
        <v>0</v>
      </c>
      <c r="N23" s="15" t="n">
        <f aca="false">IF(J23&gt;0,E$2+(25123750*(J$39-J23)),0)</f>
        <v>0</v>
      </c>
      <c r="O23" s="15" t="n">
        <f aca="false">IF(K23&gt;0,F$2+(25123750*(K$39-K23)),0)</f>
        <v>0</v>
      </c>
    </row>
    <row r="24" customFormat="false" ht="12.75" hidden="false" customHeight="false" outlineLevel="0" collapsed="false">
      <c r="A24" s="7" t="n">
        <v>37314</v>
      </c>
      <c r="B24" s="0" t="n">
        <f aca="false">B$7*'NYMEX Settlements'!B24</f>
        <v>0</v>
      </c>
      <c r="C24" s="0" t="n">
        <f aca="false">C$7*'NYMEX Settlements'!C24</f>
        <v>0</v>
      </c>
      <c r="D24" s="0" t="n">
        <f aca="false">D$7*'NYMEX Settlements'!D24</f>
        <v>0</v>
      </c>
      <c r="E24" s="0" t="n">
        <f aca="false">E$7*'NYMEX Settlements'!E24</f>
        <v>0</v>
      </c>
      <c r="F24" s="0" t="n">
        <f aca="false">F$7*'NYMEX Settlements'!F24</f>
        <v>0</v>
      </c>
      <c r="G24" s="0" t="n">
        <f aca="false">G$7*'NYMEX Settlements'!G24</f>
        <v>0</v>
      </c>
      <c r="H24" s="0" t="n">
        <f aca="false">H$7*'NYMEX Settlements'!H24</f>
        <v>0</v>
      </c>
      <c r="I24" s="0" t="n">
        <f aca="false">I$7*'NYMEX Settlements'!I24</f>
        <v>0</v>
      </c>
      <c r="J24" s="14" t="n">
        <f aca="false">(SUM(B24:I24))/J$7</f>
        <v>0</v>
      </c>
      <c r="K24" s="14" t="n">
        <f aca="false">(SUM(C24:I24))/K$7</f>
        <v>0</v>
      </c>
      <c r="L24" s="14" t="n">
        <f aca="false">IF(J24=0,0,(J$39-J24))</f>
        <v>0</v>
      </c>
      <c r="M24" s="14" t="n">
        <f aca="false">IF(K24=0,0,(K$39-K24))</f>
        <v>0</v>
      </c>
      <c r="N24" s="15" t="n">
        <f aca="false">IF(J24&gt;0,E$2+(25123750*(J$39-J24)),0)</f>
        <v>0</v>
      </c>
      <c r="O24" s="15" t="n">
        <f aca="false">IF(K24&gt;0,F$2+(25123750*(K$39-K24)),0)</f>
        <v>0</v>
      </c>
    </row>
    <row r="25" customFormat="false" ht="12.75" hidden="false" customHeight="false" outlineLevel="0" collapsed="false">
      <c r="A25" s="7" t="n">
        <v>37313</v>
      </c>
      <c r="B25" s="0" t="n">
        <f aca="false">B$7*'NYMEX Settlements'!B25</f>
        <v>0</v>
      </c>
      <c r="C25" s="0" t="n">
        <f aca="false">C$7*'NYMEX Settlements'!C25</f>
        <v>0</v>
      </c>
      <c r="D25" s="0" t="n">
        <f aca="false">D$7*'NYMEX Settlements'!D25</f>
        <v>0</v>
      </c>
      <c r="E25" s="0" t="n">
        <f aca="false">E$7*'NYMEX Settlements'!E25</f>
        <v>0</v>
      </c>
      <c r="F25" s="0" t="n">
        <f aca="false">F$7*'NYMEX Settlements'!F25</f>
        <v>0</v>
      </c>
      <c r="G25" s="0" t="n">
        <f aca="false">G$7*'NYMEX Settlements'!G25</f>
        <v>0</v>
      </c>
      <c r="H25" s="0" t="n">
        <f aca="false">H$7*'NYMEX Settlements'!H25</f>
        <v>0</v>
      </c>
      <c r="I25" s="0" t="n">
        <f aca="false">I$7*'NYMEX Settlements'!I25</f>
        <v>0</v>
      </c>
      <c r="J25" s="14" t="n">
        <f aca="false">(SUM(B25:I25))/J$7</f>
        <v>0</v>
      </c>
      <c r="K25" s="14" t="n">
        <f aca="false">(SUM(C25:I25))/K$7</f>
        <v>0</v>
      </c>
      <c r="L25" s="14" t="n">
        <f aca="false">IF(J25=0,0,(J$39-J25))</f>
        <v>0</v>
      </c>
      <c r="M25" s="14" t="n">
        <f aca="false">IF(K25=0,0,(K$39-K25))</f>
        <v>0</v>
      </c>
      <c r="N25" s="15" t="n">
        <f aca="false">IF(J25&gt;0,E$2+(25123750*(J$39-J25)),0)</f>
        <v>0</v>
      </c>
      <c r="O25" s="15" t="n">
        <f aca="false">IF(K25&gt;0,F$2+(25123750*(K$39-K25)),0)</f>
        <v>0</v>
      </c>
    </row>
    <row r="26" customFormat="false" ht="12.75" hidden="false" customHeight="false" outlineLevel="0" collapsed="false">
      <c r="A26" s="7" t="n">
        <v>37312</v>
      </c>
      <c r="B26" s="0" t="n">
        <f aca="false">B$7*'NYMEX Settlements'!B26</f>
        <v>0</v>
      </c>
      <c r="C26" s="0" t="n">
        <f aca="false">C$7*'NYMEX Settlements'!C26</f>
        <v>0</v>
      </c>
      <c r="D26" s="0" t="n">
        <f aca="false">D$7*'NYMEX Settlements'!D26</f>
        <v>0</v>
      </c>
      <c r="E26" s="0" t="n">
        <f aca="false">E$7*'NYMEX Settlements'!E26</f>
        <v>0</v>
      </c>
      <c r="F26" s="0" t="n">
        <f aca="false">F$7*'NYMEX Settlements'!F26</f>
        <v>0</v>
      </c>
      <c r="G26" s="0" t="n">
        <f aca="false">G$7*'NYMEX Settlements'!G26</f>
        <v>0</v>
      </c>
      <c r="H26" s="0" t="n">
        <f aca="false">H$7*'NYMEX Settlements'!H26</f>
        <v>0</v>
      </c>
      <c r="I26" s="0" t="n">
        <f aca="false">I$7*'NYMEX Settlements'!I26</f>
        <v>0</v>
      </c>
      <c r="J26" s="14" t="n">
        <f aca="false">(SUM(B26:I26))/J$7</f>
        <v>0</v>
      </c>
      <c r="K26" s="14" t="n">
        <f aca="false">(SUM(C26:I26))/K$7</f>
        <v>0</v>
      </c>
      <c r="L26" s="14" t="n">
        <f aca="false">IF(J26=0,0,(J$39-J26))</f>
        <v>0</v>
      </c>
      <c r="M26" s="14" t="n">
        <f aca="false">IF(K26=0,0,(K$39-K26))</f>
        <v>0</v>
      </c>
      <c r="N26" s="15" t="n">
        <f aca="false">IF(J26&gt;0,E$2+(25123750*(J$39-J26)),0)</f>
        <v>0</v>
      </c>
      <c r="O26" s="15" t="n">
        <f aca="false">IF(K26&gt;0,F$2+(25123750*(K$39-K26)),0)</f>
        <v>0</v>
      </c>
    </row>
    <row r="27" customFormat="false" ht="12.75" hidden="false" customHeight="false" outlineLevel="0" collapsed="false">
      <c r="A27" s="7" t="n">
        <v>37311</v>
      </c>
      <c r="B27" s="0" t="n">
        <f aca="false">B$7*'NYMEX Settlements'!B27</f>
        <v>0</v>
      </c>
      <c r="C27" s="0" t="n">
        <f aca="false">C$7*'NYMEX Settlements'!C27</f>
        <v>0</v>
      </c>
      <c r="D27" s="0" t="n">
        <f aca="false">D$7*'NYMEX Settlements'!D27</f>
        <v>0</v>
      </c>
      <c r="E27" s="0" t="n">
        <f aca="false">E$7*'NYMEX Settlements'!E27</f>
        <v>0</v>
      </c>
      <c r="F27" s="0" t="n">
        <f aca="false">F$7*'NYMEX Settlements'!F27</f>
        <v>0</v>
      </c>
      <c r="G27" s="0" t="n">
        <f aca="false">G$7*'NYMEX Settlements'!G27</f>
        <v>0</v>
      </c>
      <c r="H27" s="0" t="n">
        <f aca="false">H$7*'NYMEX Settlements'!H27</f>
        <v>0</v>
      </c>
      <c r="I27" s="0" t="n">
        <f aca="false">I$7*'NYMEX Settlements'!I27</f>
        <v>0</v>
      </c>
      <c r="J27" s="14" t="n">
        <f aca="false">(SUM(B27:I27))/J$7</f>
        <v>0</v>
      </c>
      <c r="K27" s="14" t="n">
        <f aca="false">(SUM(C27:I27))/K$7</f>
        <v>0</v>
      </c>
      <c r="L27" s="14" t="n">
        <f aca="false">IF(J27=0,0,(J$39-J27))</f>
        <v>0</v>
      </c>
      <c r="M27" s="14" t="n">
        <f aca="false">IF(K27=0,0,(K$39-K27))</f>
        <v>0</v>
      </c>
      <c r="N27" s="15" t="n">
        <f aca="false">IF(J27&gt;0,E$2+(25123750*(J$39-J27)),0)</f>
        <v>0</v>
      </c>
      <c r="O27" s="15" t="n">
        <f aca="false">IF(K27&gt;0,F$2+(25123750*(K$39-K27)),0)</f>
        <v>0</v>
      </c>
    </row>
    <row r="28" customFormat="false" ht="12.75" hidden="false" customHeight="false" outlineLevel="0" collapsed="false">
      <c r="A28" s="7" t="n">
        <v>37310</v>
      </c>
      <c r="B28" s="0" t="n">
        <f aca="false">B$7*'NYMEX Settlements'!B28</f>
        <v>0</v>
      </c>
      <c r="C28" s="0" t="n">
        <f aca="false">C$7*'NYMEX Settlements'!C28</f>
        <v>0</v>
      </c>
      <c r="D28" s="0" t="n">
        <f aca="false">D$7*'NYMEX Settlements'!D28</f>
        <v>0</v>
      </c>
      <c r="E28" s="0" t="n">
        <f aca="false">E$7*'NYMEX Settlements'!E28</f>
        <v>0</v>
      </c>
      <c r="F28" s="0" t="n">
        <f aca="false">F$7*'NYMEX Settlements'!F28</f>
        <v>0</v>
      </c>
      <c r="G28" s="0" t="n">
        <f aca="false">G$7*'NYMEX Settlements'!G28</f>
        <v>0</v>
      </c>
      <c r="H28" s="0" t="n">
        <f aca="false">H$7*'NYMEX Settlements'!H28</f>
        <v>0</v>
      </c>
      <c r="I28" s="0" t="n">
        <f aca="false">I$7*'NYMEX Settlements'!I28</f>
        <v>0</v>
      </c>
      <c r="J28" s="14" t="n">
        <f aca="false">(SUM(B28:I28))/J$7</f>
        <v>0</v>
      </c>
      <c r="K28" s="14" t="n">
        <f aca="false">(SUM(C28:I28))/K$7</f>
        <v>0</v>
      </c>
      <c r="L28" s="14" t="n">
        <f aca="false">IF(J28=0,0,(J$39-J28))</f>
        <v>0</v>
      </c>
      <c r="M28" s="14" t="n">
        <f aca="false">IF(K28=0,0,(K$39-K28))</f>
        <v>0</v>
      </c>
      <c r="N28" s="15" t="n">
        <f aca="false">IF(J28&gt;0,E$2+(25123750*(J$39-J28)),0)</f>
        <v>0</v>
      </c>
      <c r="O28" s="15" t="n">
        <f aca="false">IF(K28&gt;0,F$2+(25123750*(K$39-K28)),0)</f>
        <v>0</v>
      </c>
    </row>
    <row r="29" customFormat="false" ht="12.75" hidden="false" customHeight="false" outlineLevel="0" collapsed="false">
      <c r="A29" s="7" t="n">
        <v>37309</v>
      </c>
      <c r="B29" s="0" t="n">
        <f aca="false">B$7*'NYMEX Settlements'!B29</f>
        <v>0</v>
      </c>
      <c r="C29" s="0" t="n">
        <f aca="false">C$7*'NYMEX Settlements'!C29</f>
        <v>0</v>
      </c>
      <c r="D29" s="0" t="n">
        <f aca="false">D$7*'NYMEX Settlements'!D29</f>
        <v>0</v>
      </c>
      <c r="E29" s="0" t="n">
        <f aca="false">E$7*'NYMEX Settlements'!E29</f>
        <v>0</v>
      </c>
      <c r="F29" s="0" t="n">
        <f aca="false">F$7*'NYMEX Settlements'!F29</f>
        <v>0</v>
      </c>
      <c r="G29" s="0" t="n">
        <f aca="false">G$7*'NYMEX Settlements'!G29</f>
        <v>0</v>
      </c>
      <c r="H29" s="0" t="n">
        <f aca="false">H$7*'NYMEX Settlements'!H29</f>
        <v>0</v>
      </c>
      <c r="I29" s="0" t="n">
        <f aca="false">I$7*'NYMEX Settlements'!I29</f>
        <v>0</v>
      </c>
      <c r="J29" s="14" t="n">
        <f aca="false">(SUM(B29:I29))/J$7</f>
        <v>0</v>
      </c>
      <c r="K29" s="14" t="n">
        <f aca="false">(SUM(C29:I29))/K$7</f>
        <v>0</v>
      </c>
      <c r="L29" s="14" t="n">
        <f aca="false">IF(J29=0,0,(J$39-J29))</f>
        <v>0</v>
      </c>
      <c r="M29" s="14" t="n">
        <f aca="false">IF(K29=0,0,(K$39-K29))</f>
        <v>0</v>
      </c>
      <c r="N29" s="15" t="n">
        <f aca="false">IF(J29&gt;0,E$2+(25123750*(J$39-J29)),0)</f>
        <v>0</v>
      </c>
      <c r="O29" s="15" t="n">
        <f aca="false">IF(K29&gt;0,F$2+(25123750*(K$39-K29)),0)</f>
        <v>0</v>
      </c>
    </row>
    <row r="30" customFormat="false" ht="12.75" hidden="false" customHeight="false" outlineLevel="0" collapsed="false">
      <c r="A30" s="7" t="n">
        <v>37308</v>
      </c>
      <c r="B30" s="0" t="n">
        <f aca="false">B$7*'NYMEX Settlements'!B30</f>
        <v>0</v>
      </c>
      <c r="C30" s="0" t="n">
        <f aca="false">C$7*'NYMEX Settlements'!C30</f>
        <v>0</v>
      </c>
      <c r="D30" s="0" t="n">
        <f aca="false">D$7*'NYMEX Settlements'!D30</f>
        <v>0</v>
      </c>
      <c r="E30" s="0" t="n">
        <f aca="false">E$7*'NYMEX Settlements'!E30</f>
        <v>0</v>
      </c>
      <c r="F30" s="0" t="n">
        <f aca="false">F$7*'NYMEX Settlements'!F30</f>
        <v>0</v>
      </c>
      <c r="G30" s="0" t="n">
        <f aca="false">G$7*'NYMEX Settlements'!G30</f>
        <v>0</v>
      </c>
      <c r="H30" s="0" t="n">
        <f aca="false">H$7*'NYMEX Settlements'!H30</f>
        <v>0</v>
      </c>
      <c r="I30" s="0" t="n">
        <f aca="false">I$7*'NYMEX Settlements'!I30</f>
        <v>0</v>
      </c>
      <c r="J30" s="14" t="n">
        <f aca="false">(SUM(B30:I30))/J$7</f>
        <v>0</v>
      </c>
      <c r="K30" s="14" t="n">
        <f aca="false">(SUM(C30:I30))/K$7</f>
        <v>0</v>
      </c>
      <c r="L30" s="14" t="n">
        <f aca="false">IF(J30=0,0,(J$39-J30))</f>
        <v>0</v>
      </c>
      <c r="M30" s="14" t="n">
        <f aca="false">IF(K30=0,0,(K$39-K30))</f>
        <v>0</v>
      </c>
      <c r="N30" s="15" t="n">
        <f aca="false">IF(J30&gt;0,E$2+(25123750*(J$39-J30)),0)</f>
        <v>0</v>
      </c>
      <c r="O30" s="15" t="n">
        <f aca="false">IF(K30&gt;0,F$2+(25123750*(K$39-K30)),0)</f>
        <v>0</v>
      </c>
    </row>
    <row r="31" customFormat="false" ht="12.75" hidden="false" customHeight="false" outlineLevel="0" collapsed="false">
      <c r="A31" s="7" t="n">
        <v>37307</v>
      </c>
      <c r="B31" s="0" t="n">
        <f aca="false">B$7*'NYMEX Settlements'!B31</f>
        <v>0</v>
      </c>
      <c r="C31" s="0" t="n">
        <f aca="false">C$7*'NYMEX Settlements'!C31</f>
        <v>0</v>
      </c>
      <c r="D31" s="0" t="n">
        <f aca="false">D$7*'NYMEX Settlements'!D31</f>
        <v>0</v>
      </c>
      <c r="E31" s="0" t="n">
        <f aca="false">E$7*'NYMEX Settlements'!E31</f>
        <v>0</v>
      </c>
      <c r="F31" s="0" t="n">
        <f aca="false">F$7*'NYMEX Settlements'!F31</f>
        <v>0</v>
      </c>
      <c r="G31" s="0" t="n">
        <f aca="false">G$7*'NYMEX Settlements'!G31</f>
        <v>0</v>
      </c>
      <c r="H31" s="0" t="n">
        <f aca="false">H$7*'NYMEX Settlements'!H31</f>
        <v>0</v>
      </c>
      <c r="I31" s="0" t="n">
        <f aca="false">I$7*'NYMEX Settlements'!I31</f>
        <v>0</v>
      </c>
      <c r="J31" s="14" t="n">
        <f aca="false">(SUM(B31:I31))/J$7</f>
        <v>0</v>
      </c>
      <c r="K31" s="14" t="n">
        <f aca="false">(SUM(C31:I31))/K$7</f>
        <v>0</v>
      </c>
      <c r="L31" s="14" t="n">
        <f aca="false">IF(J31=0,0,(J$39-J31))</f>
        <v>0</v>
      </c>
      <c r="M31" s="14" t="n">
        <f aca="false">IF(K31=0,0,(K$39-K31))</f>
        <v>0</v>
      </c>
      <c r="N31" s="15" t="n">
        <f aca="false">IF(J31&gt;0,E$2+(25123750*(J$39-J31)),0)</f>
        <v>0</v>
      </c>
      <c r="O31" s="15" t="n">
        <f aca="false">IF(K31&gt;0,F$2+(25123750*(K$39-K31)),0)</f>
        <v>0</v>
      </c>
    </row>
    <row r="32" customFormat="false" ht="12.75" hidden="false" customHeight="false" outlineLevel="0" collapsed="false">
      <c r="A32" s="7" t="n">
        <v>37306</v>
      </c>
      <c r="B32" s="0" t="n">
        <f aca="false">B$7*'NYMEX Settlements'!B32</f>
        <v>0</v>
      </c>
      <c r="C32" s="0" t="n">
        <f aca="false">C$7*'NYMEX Settlements'!C32</f>
        <v>0</v>
      </c>
      <c r="D32" s="0" t="n">
        <f aca="false">D$7*'NYMEX Settlements'!D32</f>
        <v>0</v>
      </c>
      <c r="E32" s="0" t="n">
        <f aca="false">E$7*'NYMEX Settlements'!E32</f>
        <v>0</v>
      </c>
      <c r="F32" s="0" t="n">
        <f aca="false">F$7*'NYMEX Settlements'!F32</f>
        <v>0</v>
      </c>
      <c r="G32" s="0" t="n">
        <f aca="false">G$7*'NYMEX Settlements'!G32</f>
        <v>0</v>
      </c>
      <c r="H32" s="0" t="n">
        <f aca="false">H$7*'NYMEX Settlements'!H32</f>
        <v>0</v>
      </c>
      <c r="I32" s="0" t="n">
        <f aca="false">I$7*'NYMEX Settlements'!I32</f>
        <v>0</v>
      </c>
      <c r="J32" s="14" t="n">
        <f aca="false">(SUM(B32:I32))/J$7</f>
        <v>0</v>
      </c>
      <c r="K32" s="14" t="n">
        <f aca="false">(SUM(C32:I32))/K$7</f>
        <v>0</v>
      </c>
      <c r="L32" s="14" t="n">
        <f aca="false">IF(J32=0,0,(J$39-J32))</f>
        <v>0</v>
      </c>
      <c r="M32" s="14" t="n">
        <f aca="false">IF(K32=0,0,(K$39-K32))</f>
        <v>0</v>
      </c>
      <c r="N32" s="15" t="n">
        <f aca="false">IF(J32&gt;0,E$2+(25123750*(J$39-J32)),0)</f>
        <v>0</v>
      </c>
      <c r="O32" s="15" t="n">
        <f aca="false">IF(K32&gt;0,F$2+(25123750*(K$39-K32)),0)</f>
        <v>0</v>
      </c>
    </row>
    <row r="33" customFormat="false" ht="12.75" hidden="false" customHeight="false" outlineLevel="0" collapsed="false">
      <c r="A33" s="7" t="n">
        <v>37305</v>
      </c>
      <c r="B33" s="0" t="n">
        <f aca="false">B$7*'NYMEX Settlements'!B33</f>
        <v>0</v>
      </c>
      <c r="C33" s="0" t="n">
        <f aca="false">C$7*'NYMEX Settlements'!C33</f>
        <v>0</v>
      </c>
      <c r="D33" s="0" t="n">
        <f aca="false">D$7*'NYMEX Settlements'!D33</f>
        <v>0</v>
      </c>
      <c r="E33" s="0" t="n">
        <f aca="false">E$7*'NYMEX Settlements'!E33</f>
        <v>0</v>
      </c>
      <c r="F33" s="0" t="n">
        <f aca="false">F$7*'NYMEX Settlements'!F33</f>
        <v>0</v>
      </c>
      <c r="G33" s="0" t="n">
        <f aca="false">G$7*'NYMEX Settlements'!G33</f>
        <v>0</v>
      </c>
      <c r="H33" s="0" t="n">
        <f aca="false">H$7*'NYMEX Settlements'!H33</f>
        <v>0</v>
      </c>
      <c r="I33" s="0" t="n">
        <f aca="false">I$7*'NYMEX Settlements'!I33</f>
        <v>0</v>
      </c>
      <c r="J33" s="14" t="n">
        <f aca="false">(SUM(B33:I33))/J$7</f>
        <v>0</v>
      </c>
      <c r="K33" s="14" t="n">
        <f aca="false">(SUM(C33:I33))/K$7</f>
        <v>0</v>
      </c>
      <c r="L33" s="14" t="n">
        <f aca="false">IF(J33=0,0,(J$39-J33))</f>
        <v>0</v>
      </c>
      <c r="M33" s="14" t="n">
        <f aca="false">IF(K33=0,0,(K$39-K33))</f>
        <v>0</v>
      </c>
      <c r="N33" s="15" t="n">
        <f aca="false">IF(J33&gt;0,E$2+(25123750*(J$39-J33)),0)</f>
        <v>0</v>
      </c>
      <c r="O33" s="15" t="n">
        <f aca="false">IF(K33&gt;0,F$2+(25123750*(K$39-K33)),0)</f>
        <v>0</v>
      </c>
    </row>
    <row r="34" customFormat="false" ht="12.75" hidden="false" customHeight="false" outlineLevel="0" collapsed="false">
      <c r="A34" s="7" t="n">
        <v>37304</v>
      </c>
      <c r="B34" s="0" t="n">
        <f aca="false">B$7*'NYMEX Settlements'!B34</f>
        <v>0</v>
      </c>
      <c r="C34" s="0" t="n">
        <f aca="false">C$7*'NYMEX Settlements'!C34</f>
        <v>0</v>
      </c>
      <c r="D34" s="0" t="n">
        <f aca="false">D$7*'NYMEX Settlements'!D34</f>
        <v>0</v>
      </c>
      <c r="E34" s="0" t="n">
        <f aca="false">E$7*'NYMEX Settlements'!E34</f>
        <v>0</v>
      </c>
      <c r="F34" s="0" t="n">
        <f aca="false">F$7*'NYMEX Settlements'!F34</f>
        <v>0</v>
      </c>
      <c r="G34" s="0" t="n">
        <f aca="false">G$7*'NYMEX Settlements'!G34</f>
        <v>0</v>
      </c>
      <c r="H34" s="0" t="n">
        <f aca="false">H$7*'NYMEX Settlements'!H34</f>
        <v>0</v>
      </c>
      <c r="I34" s="0" t="n">
        <f aca="false">I$7*'NYMEX Settlements'!I34</f>
        <v>0</v>
      </c>
      <c r="J34" s="14" t="n">
        <f aca="false">(SUM(B34:I34))/J$7</f>
        <v>0</v>
      </c>
      <c r="K34" s="14" t="n">
        <f aca="false">(SUM(C34:I34))/K$7</f>
        <v>0</v>
      </c>
      <c r="L34" s="14" t="n">
        <f aca="false">IF(J34=0,0,(J$39-J34))</f>
        <v>0</v>
      </c>
      <c r="M34" s="14" t="n">
        <f aca="false">IF(K34=0,0,(K$39-K34))</f>
        <v>0</v>
      </c>
      <c r="N34" s="15" t="n">
        <f aca="false">IF(J34&gt;0,E$2+(25123750*(J$39-J34)),0)</f>
        <v>0</v>
      </c>
      <c r="O34" s="15" t="n">
        <f aca="false">IF(K34&gt;0,F$2+(25123750*(K$39-K34)),0)</f>
        <v>0</v>
      </c>
    </row>
    <row r="35" customFormat="false" ht="12.75" hidden="false" customHeight="false" outlineLevel="0" collapsed="false">
      <c r="A35" s="7" t="n">
        <v>37303</v>
      </c>
      <c r="B35" s="0" t="n">
        <f aca="false">B$7*'NYMEX Settlements'!B35</f>
        <v>0</v>
      </c>
      <c r="C35" s="0" t="n">
        <f aca="false">C$7*'NYMEX Settlements'!C35</f>
        <v>0</v>
      </c>
      <c r="D35" s="0" t="n">
        <f aca="false">D$7*'NYMEX Settlements'!D35</f>
        <v>0</v>
      </c>
      <c r="E35" s="0" t="n">
        <f aca="false">E$7*'NYMEX Settlements'!E35</f>
        <v>0</v>
      </c>
      <c r="F35" s="0" t="n">
        <f aca="false">F$7*'NYMEX Settlements'!F35</f>
        <v>0</v>
      </c>
      <c r="G35" s="0" t="n">
        <f aca="false">G$7*'NYMEX Settlements'!G35</f>
        <v>0</v>
      </c>
      <c r="H35" s="0" t="n">
        <f aca="false">H$7*'NYMEX Settlements'!H35</f>
        <v>0</v>
      </c>
      <c r="I35" s="0" t="n">
        <f aca="false">I$7*'NYMEX Settlements'!I35</f>
        <v>0</v>
      </c>
      <c r="J35" s="14" t="n">
        <f aca="false">(SUM(B35:I35))/J$7</f>
        <v>0</v>
      </c>
      <c r="K35" s="14" t="n">
        <f aca="false">(SUM(C35:I35))/K$7</f>
        <v>0</v>
      </c>
      <c r="L35" s="14" t="n">
        <f aca="false">IF(J35=0,0,(J$39-J35))</f>
        <v>0</v>
      </c>
      <c r="M35" s="14" t="n">
        <f aca="false">IF(K35=0,0,(K$39-K35))</f>
        <v>0</v>
      </c>
      <c r="N35" s="15" t="n">
        <f aca="false">IF(J35&gt;0,E$2+(25123750*(J$39-J35)),0)</f>
        <v>0</v>
      </c>
      <c r="O35" s="15" t="n">
        <f aca="false">IF(K35&gt;0,F$2+(25123750*(K$39-K35)),0)</f>
        <v>0</v>
      </c>
    </row>
    <row r="36" customFormat="false" ht="12.75" hidden="false" customHeight="false" outlineLevel="0" collapsed="false">
      <c r="A36" s="7" t="n">
        <v>37302</v>
      </c>
      <c r="B36" s="0" t="n">
        <f aca="false">B$7*'NYMEX Settlements'!B36</f>
        <v>1150.6</v>
      </c>
      <c r="C36" s="0" t="n">
        <f aca="false">C$7*'NYMEX Settlements'!C36</f>
        <v>801</v>
      </c>
      <c r="D36" s="0" t="n">
        <f aca="false">D$7*'NYMEX Settlements'!D36</f>
        <v>642.125</v>
      </c>
      <c r="E36" s="0" t="n">
        <f aca="false">E$7*'NYMEX Settlements'!E36</f>
        <v>641.06</v>
      </c>
      <c r="F36" s="0" t="n">
        <f aca="false">F$7*'NYMEX Settlements'!F36</f>
        <v>683.375</v>
      </c>
      <c r="G36" s="0" t="n">
        <f aca="false">G$7*'NYMEX Settlements'!G36</f>
        <v>702.625</v>
      </c>
      <c r="H36" s="0" t="n">
        <f aca="false">H$7*'NYMEX Settlements'!H36</f>
        <v>678.3</v>
      </c>
      <c r="I36" s="0" t="n">
        <f aca="false">I$7*'NYMEX Settlements'!I36</f>
        <v>710.875</v>
      </c>
      <c r="J36" s="14" t="n">
        <f aca="false">(SUM(B36:I36))/J$7</f>
        <v>2.39345280764636</v>
      </c>
      <c r="K36" s="14" t="n">
        <f aca="false">(SUM(C36:I36))/K$7</f>
        <v>2.44434607645875</v>
      </c>
      <c r="L36" s="14" t="n">
        <f aca="false">IF(J36=0,0,(J$39-J36))</f>
        <v>0.0895471923536442</v>
      </c>
      <c r="M36" s="14" t="n">
        <f aca="false">IF(K36=0,0,(K$39-K36))</f>
        <v>0.0856539235412472</v>
      </c>
      <c r="N36" s="15" t="n">
        <f aca="false">IF(J36&gt;0,E$2+(25123750*(J$39-J36)),0)</f>
        <v>51332761.2738949</v>
      </c>
      <c r="O36" s="15" t="n">
        <f aca="false">IF(K36&gt;0,F$2+(25123750*(K$39-K36)),0)</f>
        <v>40628947.7615694</v>
      </c>
    </row>
    <row r="37" customFormat="false" ht="12.75" hidden="false" customHeight="false" outlineLevel="0" collapsed="false">
      <c r="A37" s="7" t="n">
        <v>37301</v>
      </c>
      <c r="B37" s="0" t="n">
        <f aca="false">B$7*'NYMEX Settlements'!B37</f>
        <v>1140.14</v>
      </c>
      <c r="C37" s="0" t="n">
        <f aca="false">C$7*'NYMEX Settlements'!C37</f>
        <v>796.016</v>
      </c>
      <c r="D37" s="0" t="n">
        <f aca="false">D$7*'NYMEX Settlements'!D37</f>
        <v>637.45</v>
      </c>
      <c r="E37" s="0" t="n">
        <f aca="false">E$7*'NYMEX Settlements'!E37</f>
        <v>636.538</v>
      </c>
      <c r="F37" s="0" t="n">
        <f aca="false">F$7*'NYMEX Settlements'!F37</f>
        <v>679.8</v>
      </c>
      <c r="G37" s="0" t="n">
        <f aca="false">G$7*'NYMEX Settlements'!G37</f>
        <v>695.75</v>
      </c>
      <c r="H37" s="0" t="n">
        <f aca="false">H$7*'NYMEX Settlements'!H37</f>
        <v>673.512</v>
      </c>
      <c r="I37" s="0" t="n">
        <f aca="false">I$7*'NYMEX Settlements'!I37</f>
        <v>704.825</v>
      </c>
      <c r="J37" s="14" t="n">
        <f aca="false">(SUM(B37:I37))/J$7</f>
        <v>2.37516168857029</v>
      </c>
      <c r="K37" s="14" t="n">
        <f aca="false">(SUM(C37:I37))/K$7</f>
        <v>2.42650452716298</v>
      </c>
      <c r="L37" s="14" t="n">
        <f aca="false">IF(J37=0,0,(J$39-J37))</f>
        <v>0.107838311429709</v>
      </c>
      <c r="M37" s="14" t="n">
        <f aca="false">IF(K37=0,0,(K$39-K37))</f>
        <v>0.103495472837022</v>
      </c>
      <c r="N37" s="15" t="n">
        <f aca="false">IF(J37&gt;0,E$2+(25123750*(J$39-J37)),0)</f>
        <v>51792302.7767822</v>
      </c>
      <c r="O37" s="15" t="n">
        <f aca="false">IF(K37&gt;0,F$2+(25123750*(K$39-K37)),0)</f>
        <v>41077194.3856891</v>
      </c>
    </row>
    <row r="38" customFormat="false" ht="12.75" hidden="false" customHeight="false" outlineLevel="0" collapsed="false">
      <c r="A38" s="7" t="n">
        <v>37300</v>
      </c>
      <c r="B38" s="0" t="n">
        <f aca="false">B$7*'NYMEX Settlements'!B38</f>
        <v>1179.888</v>
      </c>
      <c r="C38" s="0" t="n">
        <f aca="false">C$7*'NYMEX Settlements'!C38</f>
        <v>825.92</v>
      </c>
      <c r="D38" s="0" t="n">
        <f aca="false">D$7*'NYMEX Settlements'!D38</f>
        <v>659.45</v>
      </c>
      <c r="E38" s="0" t="n">
        <f aca="false">E$7*'NYMEX Settlements'!E38</f>
        <v>655.69</v>
      </c>
      <c r="F38" s="0" t="n">
        <f aca="false">F$7*'NYMEX Settlements'!F38</f>
        <v>696.575</v>
      </c>
      <c r="G38" s="0" t="n">
        <f aca="false">G$7*'NYMEX Settlements'!G38</f>
        <v>711.7</v>
      </c>
      <c r="H38" s="0" t="n">
        <f aca="false">H$7*'NYMEX Settlements'!H38</f>
        <v>691.334</v>
      </c>
      <c r="I38" s="0" t="n">
        <f aca="false">I$7*'NYMEX Settlements'!I38</f>
        <v>722.7</v>
      </c>
      <c r="J38" s="14" t="n">
        <f aca="false">(SUM(B38:I38))/J$7</f>
        <v>2.44653803265631</v>
      </c>
      <c r="K38" s="14" t="n">
        <f aca="false">(SUM(C38:I38))/K$7</f>
        <v>2.49666448692153</v>
      </c>
      <c r="L38" s="14" t="n">
        <f aca="false">IF(J38=0,0,(J$39-J38))</f>
        <v>0.0364619673436879</v>
      </c>
      <c r="M38" s="14" t="n">
        <f aca="false">IF(K38=0,0,(K$39-K38))</f>
        <v>0.0333355130784709</v>
      </c>
      <c r="N38" s="15" t="n">
        <f aca="false">IF(J38&gt;0,E$2+(25123750*(J$39-J38)),0)</f>
        <v>49999061.352051</v>
      </c>
      <c r="O38" s="15" t="n">
        <f aca="false">IF(K38&gt;0,F$2+(25123750*(K$39-K38)),0)</f>
        <v>39314513.0967052</v>
      </c>
    </row>
    <row r="39" customFormat="false" ht="12.75" hidden="false" customHeight="false" outlineLevel="0" collapsed="false">
      <c r="A39" s="7" t="n">
        <v>37299</v>
      </c>
      <c r="B39" s="0" t="n">
        <f aca="false">B$7*'NYMEX Settlements'!B39</f>
        <v>1205.515</v>
      </c>
      <c r="C39" s="0" t="n">
        <f aca="false">C$7*'NYMEX Settlements'!C39</f>
        <v>843.364</v>
      </c>
      <c r="D39" s="0" t="n">
        <f aca="false">D$7*'NYMEX Settlements'!D39</f>
        <v>672.1</v>
      </c>
      <c r="E39" s="0" t="n">
        <f aca="false">E$7*'NYMEX Settlements'!E39</f>
        <v>666.862</v>
      </c>
      <c r="F39" s="0" t="n">
        <f aca="false">F$7*'NYMEX Settlements'!F39</f>
        <v>705.375</v>
      </c>
      <c r="G39" s="0" t="n">
        <f aca="false">G$7*'NYMEX Settlements'!G39</f>
        <v>719.125</v>
      </c>
      <c r="H39" s="0" t="n">
        <f aca="false">H$7*'NYMEX Settlements'!H39</f>
        <v>696.122</v>
      </c>
      <c r="I39" s="0" t="n">
        <f aca="false">I$7*'NYMEX Settlements'!I39</f>
        <v>727.1</v>
      </c>
      <c r="J39" s="16" t="n">
        <v>2.483</v>
      </c>
      <c r="K39" s="16" t="n">
        <v>2.53</v>
      </c>
      <c r="N39" s="15" t="n">
        <f aca="false">E2</f>
        <v>49083000</v>
      </c>
      <c r="O39" s="15" t="n">
        <f aca="false">F2</f>
        <v>38477000</v>
      </c>
    </row>
    <row r="40" customFormat="false" ht="12.75" hidden="false" customHeight="false" outlineLevel="0" collapsed="false">
      <c r="A40" s="7" t="n">
        <v>37298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W4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37" activeCellId="0" sqref="K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0.13"/>
    <col collapsed="false" customWidth="true" hidden="false" outlineLevel="0" max="9" min="2" style="18" width="10.13"/>
    <col collapsed="false" customWidth="true" hidden="false" outlineLevel="0" max="10" min="10" style="18" width="9.28"/>
    <col collapsed="false" customWidth="false" hidden="false" outlineLevel="0" max="257" min="11" style="18" width="9.14"/>
  </cols>
  <sheetData>
    <row r="7" customFormat="false" ht="12.75" hidden="false" customHeight="false" outlineLevel="0" collapsed="false">
      <c r="A7" s="19"/>
      <c r="B7" s="19" t="n">
        <v>37316</v>
      </c>
      <c r="C7" s="19" t="n">
        <v>37347</v>
      </c>
      <c r="D7" s="19" t="n">
        <v>37377</v>
      </c>
      <c r="E7" s="19" t="n">
        <v>37408</v>
      </c>
      <c r="F7" s="19" t="n">
        <v>37438</v>
      </c>
      <c r="G7" s="19" t="n">
        <v>37469</v>
      </c>
      <c r="H7" s="19" t="n">
        <v>37500</v>
      </c>
      <c r="I7" s="19" t="n">
        <v>37530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</row>
    <row r="8" customFormat="false" ht="12.75" hidden="false" customHeight="false" outlineLevel="0" collapsed="false">
      <c r="A8" s="17" t="n">
        <v>37330</v>
      </c>
    </row>
    <row r="9" customFormat="false" ht="12.75" hidden="false" customHeight="false" outlineLevel="0" collapsed="false">
      <c r="A9" s="17" t="n">
        <v>37329</v>
      </c>
    </row>
    <row r="10" customFormat="false" ht="12.75" hidden="false" customHeight="false" outlineLevel="0" collapsed="false">
      <c r="A10" s="17" t="n">
        <v>37328</v>
      </c>
    </row>
    <row r="11" customFormat="false" ht="12.75" hidden="false" customHeight="false" outlineLevel="0" collapsed="false">
      <c r="A11" s="17" t="n">
        <v>37327</v>
      </c>
    </row>
    <row r="12" customFormat="false" ht="12.75" hidden="false" customHeight="false" outlineLevel="0" collapsed="false">
      <c r="A12" s="17" t="n">
        <v>37326</v>
      </c>
    </row>
    <row r="13" customFormat="false" ht="12.75" hidden="false" customHeight="false" outlineLevel="0" collapsed="false">
      <c r="A13" s="17" t="n">
        <v>37325</v>
      </c>
    </row>
    <row r="14" customFormat="false" ht="12.75" hidden="false" customHeight="false" outlineLevel="0" collapsed="false">
      <c r="A14" s="17" t="n">
        <v>37324</v>
      </c>
    </row>
    <row r="15" customFormat="false" ht="12.75" hidden="false" customHeight="false" outlineLevel="0" collapsed="false">
      <c r="A15" s="17" t="n">
        <v>37323</v>
      </c>
    </row>
    <row r="16" customFormat="false" ht="12.75" hidden="false" customHeight="false" outlineLevel="0" collapsed="false">
      <c r="A16" s="17" t="n">
        <v>37322</v>
      </c>
    </row>
    <row r="17" customFormat="false" ht="12.75" hidden="false" customHeight="false" outlineLevel="0" collapsed="false">
      <c r="A17" s="17" t="n">
        <v>37321</v>
      </c>
    </row>
    <row r="18" customFormat="false" ht="12.75" hidden="false" customHeight="false" outlineLevel="0" collapsed="false">
      <c r="A18" s="17" t="n">
        <v>37320</v>
      </c>
    </row>
    <row r="19" customFormat="false" ht="12.75" hidden="false" customHeight="false" outlineLevel="0" collapsed="false">
      <c r="A19" s="17" t="n">
        <v>37319</v>
      </c>
    </row>
    <row r="20" customFormat="false" ht="12.75" hidden="false" customHeight="false" outlineLevel="0" collapsed="false">
      <c r="A20" s="17" t="n">
        <v>37318</v>
      </c>
    </row>
    <row r="21" customFormat="false" ht="12.75" hidden="false" customHeight="false" outlineLevel="0" collapsed="false">
      <c r="A21" s="17" t="n">
        <v>37317</v>
      </c>
    </row>
    <row r="22" customFormat="false" ht="12.75" hidden="false" customHeight="false" outlineLevel="0" collapsed="false">
      <c r="A22" s="17" t="n">
        <v>37316</v>
      </c>
    </row>
    <row r="23" customFormat="false" ht="12.75" hidden="false" customHeight="false" outlineLevel="0" collapsed="false">
      <c r="A23" s="17" t="n">
        <v>37315</v>
      </c>
    </row>
    <row r="24" customFormat="false" ht="12.75" hidden="false" customHeight="false" outlineLevel="0" collapsed="false">
      <c r="A24" s="17" t="n">
        <v>37314</v>
      </c>
    </row>
    <row r="25" customFormat="false" ht="12.75" hidden="false" customHeight="false" outlineLevel="0" collapsed="false">
      <c r="A25" s="17" t="n">
        <v>37313</v>
      </c>
    </row>
    <row r="26" customFormat="false" ht="12.75" hidden="false" customHeight="false" outlineLevel="0" collapsed="false">
      <c r="A26" s="17" t="n">
        <v>37312</v>
      </c>
    </row>
    <row r="27" customFormat="false" ht="12.75" hidden="false" customHeight="false" outlineLevel="0" collapsed="false">
      <c r="A27" s="17" t="n">
        <v>37311</v>
      </c>
    </row>
    <row r="28" customFormat="false" ht="12.75" hidden="false" customHeight="false" outlineLevel="0" collapsed="false">
      <c r="A28" s="17" t="n">
        <v>37310</v>
      </c>
    </row>
    <row r="29" customFormat="false" ht="12.75" hidden="false" customHeight="false" outlineLevel="0" collapsed="false">
      <c r="A29" s="17" t="n">
        <v>37309</v>
      </c>
    </row>
    <row r="30" customFormat="false" ht="12.75" hidden="false" customHeight="false" outlineLevel="0" collapsed="false">
      <c r="A30" s="17" t="n">
        <v>37308</v>
      </c>
    </row>
    <row r="31" customFormat="false" ht="12.75" hidden="false" customHeight="false" outlineLevel="0" collapsed="false">
      <c r="A31" s="17" t="n">
        <v>37307</v>
      </c>
    </row>
    <row r="32" customFormat="false" ht="12.75" hidden="false" customHeight="false" outlineLevel="0" collapsed="false">
      <c r="A32" s="17" t="n">
        <v>37306</v>
      </c>
    </row>
    <row r="33" customFormat="false" ht="12.75" hidden="false" customHeight="false" outlineLevel="0" collapsed="false">
      <c r="A33" s="17" t="n">
        <v>37305</v>
      </c>
    </row>
    <row r="34" customFormat="false" ht="12.75" hidden="false" customHeight="false" outlineLevel="0" collapsed="false">
      <c r="A34" s="17" t="n">
        <v>37304</v>
      </c>
    </row>
    <row r="35" customFormat="false" ht="12.75" hidden="false" customHeight="false" outlineLevel="0" collapsed="false">
      <c r="A35" s="17" t="n">
        <v>37303</v>
      </c>
    </row>
    <row r="36" customFormat="false" ht="12.75" hidden="false" customHeight="false" outlineLevel="0" collapsed="false">
      <c r="A36" s="17" t="n">
        <v>37302</v>
      </c>
      <c r="B36" s="20" t="n">
        <v>2.2</v>
      </c>
      <c r="C36" s="20" t="n">
        <v>2.25</v>
      </c>
      <c r="D36" s="20" t="n">
        <v>2.335</v>
      </c>
      <c r="E36" s="20" t="n">
        <v>2.41</v>
      </c>
      <c r="F36" s="20" t="n">
        <v>2.485</v>
      </c>
      <c r="G36" s="20" t="n">
        <v>2.555</v>
      </c>
      <c r="H36" s="20" t="n">
        <v>2.55</v>
      </c>
      <c r="I36" s="20" t="n">
        <v>2.585</v>
      </c>
      <c r="J36" s="18" t="n">
        <f aca="false">AVERAGE(C36:I36)</f>
        <v>2.45285714285714</v>
      </c>
      <c r="K36" s="18" t="n">
        <f aca="false">J39-J36</f>
        <v>0.0844285714285711</v>
      </c>
    </row>
    <row r="37" customFormat="false" ht="12.75" hidden="false" customHeight="false" outlineLevel="0" collapsed="false">
      <c r="A37" s="17" t="n">
        <v>37301</v>
      </c>
      <c r="B37" s="20" t="n">
        <v>2.18</v>
      </c>
      <c r="C37" s="20" t="n">
        <v>2.236</v>
      </c>
      <c r="D37" s="20" t="n">
        <v>2.318</v>
      </c>
      <c r="E37" s="20" t="n">
        <v>2.393</v>
      </c>
      <c r="F37" s="20" t="n">
        <v>2.472</v>
      </c>
      <c r="G37" s="20" t="n">
        <v>2.53</v>
      </c>
      <c r="H37" s="20" t="n">
        <v>2.532</v>
      </c>
      <c r="I37" s="20" t="n">
        <v>2.563</v>
      </c>
      <c r="J37" s="18" t="n">
        <f aca="false">AVERAGE(C37:I37)</f>
        <v>2.43485714285714</v>
      </c>
    </row>
    <row r="38" customFormat="false" ht="12.75" hidden="false" customHeight="false" outlineLevel="0" collapsed="false">
      <c r="A38" s="17" t="n">
        <v>37300</v>
      </c>
      <c r="B38" s="20" t="n">
        <v>2.256</v>
      </c>
      <c r="C38" s="20" t="n">
        <v>2.32</v>
      </c>
      <c r="D38" s="20" t="n">
        <v>2.398</v>
      </c>
      <c r="E38" s="20" t="n">
        <v>2.465</v>
      </c>
      <c r="F38" s="20" t="n">
        <v>2.533</v>
      </c>
      <c r="G38" s="20" t="n">
        <v>2.588</v>
      </c>
      <c r="H38" s="20" t="n">
        <v>2.599</v>
      </c>
      <c r="I38" s="20" t="n">
        <v>2.628</v>
      </c>
      <c r="J38" s="18" t="n">
        <f aca="false">AVERAGE(C38:I38)</f>
        <v>2.50442857142857</v>
      </c>
    </row>
    <row r="39" customFormat="false" ht="12.75" hidden="false" customHeight="false" outlineLevel="0" collapsed="false">
      <c r="A39" s="17" t="n">
        <v>37299</v>
      </c>
      <c r="B39" s="20" t="n">
        <v>2.305</v>
      </c>
      <c r="C39" s="20" t="n">
        <v>2.369</v>
      </c>
      <c r="D39" s="20" t="n">
        <v>2.444</v>
      </c>
      <c r="E39" s="20" t="n">
        <v>2.507</v>
      </c>
      <c r="F39" s="20" t="n">
        <v>2.565</v>
      </c>
      <c r="G39" s="20" t="n">
        <v>2.615</v>
      </c>
      <c r="H39" s="20" t="n">
        <v>2.617</v>
      </c>
      <c r="I39" s="20" t="n">
        <v>2.644</v>
      </c>
      <c r="J39" s="18" t="n">
        <f aca="false">AVERAGE(C39:I39)</f>
        <v>2.53728571428571</v>
      </c>
    </row>
    <row r="40" customFormat="false" ht="12.75" hidden="false" customHeight="false" outlineLevel="0" collapsed="false">
      <c r="A40" s="17" t="n">
        <v>37298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2002-02-12T17:17:56Z</dcterms:created>
  <dc:creator>rrodri2</dc:creator>
  <dc:description/>
  <dc:language>en-US</dc:language>
  <cp:lastModifiedBy>bjenkin3</cp:lastModifiedBy>
  <cp:lastPrinted>2002-02-18T18:43:22Z</cp:lastPrinted>
  <dcterms:modified xsi:type="dcterms:W3CDTF">2002-02-19T12:56:59Z</dcterms:modified>
  <cp:revision>0</cp:revision>
  <dc:subject/>
  <dc:title/>
</cp:coreProperties>
</file>