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CO" sheetId="1" state="visible" r:id="rId3"/>
    <sheet name="TETCO" sheetId="2" state="visible" r:id="rId4"/>
    <sheet name="INVOICE" sheetId="3" state="visible" r:id="rId5"/>
    <sheet name="GULF-LEACH" sheetId="4" state="visible" r:id="rId6"/>
  </sheet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<sst xmlns="http://schemas.openxmlformats.org/spreadsheetml/2006/main" count="215" uniqueCount="108">
  <si>
    <t xml:space="preserve">PENN FUEL NOMINATIONS</t>
  </si>
  <si>
    <t xml:space="preserve">JANUARY</t>
  </si>
  <si>
    <t xml:space="preserve">TCO</t>
  </si>
  <si>
    <t xml:space="preserve">MLI</t>
  </si>
  <si>
    <t xml:space="preserve">56-21</t>
  </si>
  <si>
    <t xml:space="preserve">56-25</t>
  </si>
  <si>
    <t xml:space="preserve">56-29</t>
  </si>
  <si>
    <t xml:space="preserve">56 W</t>
  </si>
  <si>
    <t xml:space="preserve">Name</t>
  </si>
  <si>
    <t xml:space="preserve">Penn Fuel Op-4</t>
  </si>
  <si>
    <t xml:space="preserve">Penn Fuel Op 4-21</t>
  </si>
  <si>
    <t xml:space="preserve">Penn Fuel Op 4-25</t>
  </si>
  <si>
    <t xml:space="preserve">Penn Fuel Op 4-29</t>
  </si>
  <si>
    <t xml:space="preserve">Penn Fuel Op-8</t>
  </si>
  <si>
    <t xml:space="preserve">MET ED-21</t>
  </si>
  <si>
    <t xml:space="preserve">MLI-Short</t>
  </si>
  <si>
    <t xml:space="preserve">PFG-04</t>
  </si>
  <si>
    <t xml:space="preserve">PFG 4-21</t>
  </si>
  <si>
    <t xml:space="preserve">PFG 4-25</t>
  </si>
  <si>
    <t xml:space="preserve">PFG 4-29</t>
  </si>
  <si>
    <t xml:space="preserve">PFG 8-36</t>
  </si>
  <si>
    <t xml:space="preserve">OP-Area</t>
  </si>
  <si>
    <t xml:space="preserve">MKT-#</t>
  </si>
  <si>
    <t xml:space="preserve">K#</t>
  </si>
  <si>
    <t xml:space="preserve">65071-10</t>
  </si>
  <si>
    <t xml:space="preserve">65071-11</t>
  </si>
  <si>
    <t xml:space="preserve">65071-1</t>
  </si>
  <si>
    <t xml:space="preserve">65071-7</t>
  </si>
  <si>
    <t xml:space="preserve">Supply</t>
  </si>
  <si>
    <t xml:space="preserve">POOL</t>
  </si>
  <si>
    <t xml:space="preserve">TOTAL</t>
  </si>
  <si>
    <t xml:space="preserve">DATE</t>
  </si>
  <si>
    <t xml:space="preserve">(Second Activity)</t>
  </si>
  <si>
    <t xml:space="preserve">DELIVERED</t>
  </si>
  <si>
    <t xml:space="preserve">RAYNE</t>
  </si>
  <si>
    <t xml:space="preserve">WINTER</t>
  </si>
  <si>
    <t xml:space="preserve">SUMMER</t>
  </si>
  <si>
    <t xml:space="preserve">EXCESS</t>
  </si>
  <si>
    <t xml:space="preserve">CGT/TCO</t>
  </si>
  <si>
    <t xml:space="preserve">MONTHLY</t>
  </si>
  <si>
    <t xml:space="preserve">FULL</t>
  </si>
  <si>
    <t xml:space="preserve">BASELOAD</t>
  </si>
  <si>
    <t xml:space="preserve">SWING</t>
  </si>
  <si>
    <t xml:space="preserve">MDQ</t>
  </si>
  <si>
    <t xml:space="preserve">AVAILABLE</t>
  </si>
  <si>
    <t xml:space="preserve">CONTRACT:</t>
  </si>
  <si>
    <t xml:space="preserve">TETCO</t>
  </si>
  <si>
    <t xml:space="preserve">Tco</t>
  </si>
  <si>
    <t xml:space="preserve">CNG</t>
  </si>
  <si>
    <t xml:space="preserve">AREA</t>
  </si>
  <si>
    <t xml:space="preserve">M-3</t>
  </si>
  <si>
    <t xml:space="preserve">M3</t>
  </si>
  <si>
    <t xml:space="preserve">M2</t>
  </si>
  <si>
    <t xml:space="preserve">DEL</t>
  </si>
  <si>
    <t xml:space="preserve">SHIPPENSBURG</t>
  </si>
  <si>
    <t xml:space="preserve">HUNTINGDON</t>
  </si>
  <si>
    <t xml:space="preserve">LEWISTOWN</t>
  </si>
  <si>
    <t xml:space="preserve">POTTSVILLE</t>
  </si>
  <si>
    <t xml:space="preserve">LONGFELLOW</t>
  </si>
  <si>
    <t xml:space="preserve">BELLVILLE</t>
  </si>
  <si>
    <t xml:space="preserve">BEDFORD</t>
  </si>
  <si>
    <t xml:space="preserve">VALLEY</t>
  </si>
  <si>
    <t xml:space="preserve">DAUPHIN</t>
  </si>
  <si>
    <t xml:space="preserve">MAPLETON</t>
  </si>
  <si>
    <t xml:space="preserve">MCCONELSBURG</t>
  </si>
  <si>
    <t xml:space="preserve">EAGLE</t>
  </si>
  <si>
    <t xml:space="preserve">DELMONT</t>
  </si>
  <si>
    <t xml:space="preserve">LEIDY</t>
  </si>
  <si>
    <t xml:space="preserve">METER</t>
  </si>
  <si>
    <t xml:space="preserve">d/s 37801</t>
  </si>
  <si>
    <t xml:space="preserve">DAILY</t>
  </si>
  <si>
    <t xml:space="preserve">ACT: 44</t>
  </si>
  <si>
    <t xml:space="preserve">WLA</t>
  </si>
  <si>
    <t xml:space="preserve">ELA</t>
  </si>
  <si>
    <t xml:space="preserve">STX</t>
  </si>
  <si>
    <t xml:space="preserve">ETX/WLA</t>
  </si>
  <si>
    <t xml:space="preserve">Penn Fuel Invoice for January, 2000</t>
  </si>
  <si>
    <t xml:space="preserve">Enron will pay Penn Fuel :</t>
  </si>
  <si>
    <t xml:space="preserve">Before the 25th of each month for capacity</t>
  </si>
  <si>
    <t xml:space="preserve">for year</t>
  </si>
  <si>
    <t xml:space="preserve">COLUMBIA GULF</t>
  </si>
  <si>
    <t xml:space="preserve">COLUMBIA Gas (TCO)</t>
  </si>
  <si>
    <t xml:space="preserve">unify ticket</t>
  </si>
  <si>
    <t xml:space="preserve">Rayne to Leach</t>
  </si>
  <si>
    <t xml:space="preserve">Leach to PFG 4-25</t>
  </si>
  <si>
    <t xml:space="preserve">Leach to PFG 8-36</t>
  </si>
  <si>
    <t xml:space="preserve">Leach to MetEd-21</t>
  </si>
  <si>
    <t xml:space="preserve">Pricing:</t>
  </si>
  <si>
    <t xml:space="preserve">Cgulf IFERC FOM index -.03 + max FT</t>
  </si>
  <si>
    <t xml:space="preserve">Leach to Market, Max FT</t>
  </si>
  <si>
    <t xml:space="preserve">FTS-1</t>
  </si>
  <si>
    <t xml:space="preserve">Demand</t>
  </si>
  <si>
    <t xml:space="preserve">FTS</t>
  </si>
  <si>
    <t xml:space="preserve">Commodity</t>
  </si>
  <si>
    <t xml:space="preserve">Price:</t>
  </si>
  <si>
    <t xml:space="preserve">Fuel</t>
  </si>
  <si>
    <t xml:space="preserve">TEXAS EASTERN</t>
  </si>
  <si>
    <t xml:space="preserve">STX to M3</t>
  </si>
  <si>
    <t xml:space="preserve">ETX or WLA to M3</t>
  </si>
  <si>
    <t xml:space="preserve">ELA to M3</t>
  </si>
  <si>
    <t xml:space="preserve">ELA to M2</t>
  </si>
  <si>
    <t xml:space="preserve">STX IFERC + Max FT</t>
  </si>
  <si>
    <t xml:space="preserve">ETX or WLA IFERC + Max FT</t>
  </si>
  <si>
    <t xml:space="preserve">Gas Daily ELA +.005 + Max FT</t>
  </si>
  <si>
    <t xml:space="preserve">wla</t>
  </si>
  <si>
    <t xml:space="preserve">GULF</t>
  </si>
  <si>
    <t xml:space="preserve">RECEIPT-MAINLINE</t>
  </si>
  <si>
    <t xml:space="preserve">DELIVERED-LEACH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</si>
</sst>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[$-409]d\-mmm"/>
    <numFmt numFmtId="167" formatCode="#,##0"/>
    <numFmt numFmtId="168" formatCode="0%"/>
    <numFmt numFmtId="169" formatCode="mmmm\-yy"/>
    <numFmt numFmtId="170" formatCode="\$#,##0.00"/>
    <numFmt numFmtId="171" formatCode="\$#,##0.000"/>
    <numFmt numFmtId="172" formatCode="0.00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double"/>
      <right/>
      <top style="thick"/>
      <bottom/>
      <diagonal/>
    </border>
    <border diagonalUp="false" diagonalDown="false">
      <left/>
      <right style="double"/>
      <top style="thick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thick"/>
      <diagonal/>
    </border>
    <border diagonalUp="false" diagonalDown="false">
      <left/>
      <right style="double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.28"/>
    <col collapsed="false" customWidth="true" hidden="false" outlineLevel="0" max="4" min="4" style="0" width="16.99"/>
    <col collapsed="false" customWidth="true" hidden="false" outlineLevel="0" max="5" min="5" style="0" width="1.13"/>
    <col collapsed="false" customWidth="true" hidden="false" outlineLevel="0" max="6" min="6" style="0" width="16.99"/>
    <col collapsed="false" customWidth="true" hidden="false" outlineLevel="0" max="7" min="7" style="0" width="0.99"/>
    <col collapsed="false" customWidth="true" hidden="false" outlineLevel="0" max="9" min="8" style="0" width="18.28"/>
    <col collapsed="false" customWidth="true" hidden="false" outlineLevel="0" max="10" min="10" style="0" width="1.28"/>
    <col collapsed="false" customWidth="true" hidden="false" outlineLevel="0" max="11" min="11" style="0" width="18.41"/>
    <col collapsed="false" customWidth="true" hidden="false" outlineLevel="0" max="12" min="12" style="0" width="1.13"/>
    <col collapsed="false" customWidth="true" hidden="false" outlineLevel="0" max="13" min="13" style="0" width="17.42"/>
    <col collapsed="false" customWidth="true" hidden="false" outlineLevel="0" max="14" min="14" style="0" width="1.13"/>
    <col collapsed="false" customWidth="true" hidden="false" outlineLevel="0" max="15" min="15" style="0" width="14.99"/>
    <col collapsed="false" customWidth="true" hidden="false" outlineLevel="0" max="16" min="16" style="0" width="1.28"/>
    <col collapsed="false" customWidth="true" hidden="false" outlineLevel="0" max="17" min="17" style="0" width="14.99"/>
    <col collapsed="false" customWidth="true" hidden="false" outlineLevel="0" max="18" min="18" style="0" width="1.28"/>
    <col collapsed="false" customWidth="true" hidden="false" outlineLevel="0" max="19" min="19" style="1" width="12.28"/>
  </cols>
  <sheetData>
    <row r="1" customFormat="false" ht="18" hidden="false" customHeight="false" outlineLevel="0" collapsed="false">
      <c r="A1" s="2" t="s">
        <v>0</v>
      </c>
      <c r="H1" s="3" t="s">
        <v>1</v>
      </c>
      <c r="I1" s="3"/>
      <c r="K1" s="3" t="n">
        <v>2000</v>
      </c>
    </row>
    <row r="2" customFormat="false" ht="12.75" hidden="false" customHeight="false" outlineLevel="0" collapsed="false">
      <c r="A2" s="4" t="n">
        <f aca="true">TODAY()</f>
        <v>45926</v>
      </c>
    </row>
    <row r="4" customFormat="false" ht="16.5" hidden="false" customHeight="false" outlineLevel="0" collapsed="false">
      <c r="B4" s="5" t="s">
        <v>2</v>
      </c>
      <c r="C4" s="5"/>
    </row>
    <row r="5" customFormat="false" ht="12.75" hidden="false" customHeight="false" outlineLevel="0" collapsed="false">
      <c r="A5" s="3" t="s">
        <v>3</v>
      </c>
      <c r="B5" s="6" t="n">
        <v>56</v>
      </c>
      <c r="C5" s="7"/>
      <c r="D5" s="8" t="s">
        <v>4</v>
      </c>
      <c r="E5" s="9"/>
      <c r="F5" s="8" t="s">
        <v>4</v>
      </c>
      <c r="G5" s="10"/>
      <c r="H5" s="11" t="s">
        <v>5</v>
      </c>
      <c r="I5" s="11" t="s">
        <v>5</v>
      </c>
      <c r="J5" s="10"/>
      <c r="K5" s="10" t="s">
        <v>6</v>
      </c>
      <c r="M5" s="6" t="s">
        <v>7</v>
      </c>
    </row>
    <row r="6" customFormat="false" ht="12.75" hidden="false" customHeight="false" outlineLevel="0" collapsed="false">
      <c r="A6" s="3" t="s">
        <v>8</v>
      </c>
      <c r="B6" s="12" t="s">
        <v>9</v>
      </c>
      <c r="C6" s="7"/>
      <c r="D6" s="8" t="s">
        <v>10</v>
      </c>
      <c r="E6" s="9"/>
      <c r="F6" s="8" t="s">
        <v>10</v>
      </c>
      <c r="G6" s="10"/>
      <c r="H6" s="13" t="s">
        <v>11</v>
      </c>
      <c r="I6" s="13" t="s">
        <v>11</v>
      </c>
      <c r="J6" s="10"/>
      <c r="K6" s="10" t="s">
        <v>12</v>
      </c>
      <c r="M6" s="12" t="s">
        <v>13</v>
      </c>
      <c r="O6" s="10" t="s">
        <v>14</v>
      </c>
      <c r="P6" s="10"/>
      <c r="Q6" s="10"/>
      <c r="R6" s="10"/>
    </row>
    <row r="7" customFormat="false" ht="12.75" hidden="false" customHeight="false" outlineLevel="0" collapsed="false">
      <c r="A7" s="3" t="s">
        <v>15</v>
      </c>
      <c r="B7" s="12" t="s">
        <v>16</v>
      </c>
      <c r="C7" s="7"/>
      <c r="D7" s="8" t="s">
        <v>17</v>
      </c>
      <c r="E7" s="9"/>
      <c r="F7" s="8" t="s">
        <v>17</v>
      </c>
      <c r="G7" s="10"/>
      <c r="H7" s="13" t="s">
        <v>18</v>
      </c>
      <c r="I7" s="13" t="s">
        <v>18</v>
      </c>
      <c r="J7" s="10"/>
      <c r="K7" s="10" t="s">
        <v>19</v>
      </c>
      <c r="M7" s="12" t="s">
        <v>20</v>
      </c>
      <c r="O7" s="10" t="n">
        <v>634197</v>
      </c>
      <c r="P7" s="10"/>
      <c r="Q7" s="10"/>
      <c r="R7" s="10"/>
    </row>
    <row r="8" customFormat="false" ht="12.75" hidden="false" customHeight="false" outlineLevel="0" collapsed="false">
      <c r="A8" s="3" t="s">
        <v>21</v>
      </c>
      <c r="B8" s="12" t="n">
        <v>4</v>
      </c>
      <c r="C8" s="7"/>
      <c r="D8" s="8" t="n">
        <v>4</v>
      </c>
      <c r="E8" s="9"/>
      <c r="F8" s="8" t="n">
        <v>4</v>
      </c>
      <c r="G8" s="10"/>
      <c r="H8" s="13" t="n">
        <v>4</v>
      </c>
      <c r="I8" s="13" t="n">
        <v>4</v>
      </c>
      <c r="J8" s="10"/>
      <c r="K8" s="10" t="n">
        <v>4</v>
      </c>
      <c r="M8" s="12" t="n">
        <v>8</v>
      </c>
      <c r="O8" s="10" t="n">
        <v>4</v>
      </c>
      <c r="P8" s="10"/>
      <c r="Q8" s="10"/>
      <c r="R8" s="10"/>
    </row>
    <row r="9" customFormat="false" ht="12.75" hidden="false" customHeight="false" outlineLevel="0" collapsed="false">
      <c r="A9" s="3" t="s">
        <v>22</v>
      </c>
      <c r="B9" s="12"/>
      <c r="C9" s="7"/>
      <c r="D9" s="8" t="n">
        <v>21</v>
      </c>
      <c r="E9" s="9"/>
      <c r="F9" s="8" t="n">
        <v>21</v>
      </c>
      <c r="G9" s="10"/>
      <c r="H9" s="13" t="n">
        <v>25</v>
      </c>
      <c r="I9" s="13" t="n">
        <v>25</v>
      </c>
      <c r="J9" s="10"/>
      <c r="K9" s="10" t="n">
        <v>29</v>
      </c>
      <c r="M9" s="12" t="n">
        <v>36</v>
      </c>
      <c r="O9" s="10" t="n">
        <v>21</v>
      </c>
      <c r="P9" s="10"/>
      <c r="Q9" s="10"/>
      <c r="R9" s="10"/>
    </row>
    <row r="10" customFormat="false" ht="12.75" hidden="false" customHeight="false" outlineLevel="0" collapsed="false">
      <c r="A10" s="3" t="s">
        <v>23</v>
      </c>
      <c r="B10" s="14" t="n">
        <v>65071</v>
      </c>
      <c r="C10" s="15"/>
      <c r="D10" s="16" t="s">
        <v>24</v>
      </c>
      <c r="E10" s="9"/>
      <c r="F10" s="16" t="s">
        <v>25</v>
      </c>
      <c r="G10" s="10"/>
      <c r="H10" s="17" t="n">
        <v>65071</v>
      </c>
      <c r="I10" s="17" t="n">
        <v>65071</v>
      </c>
      <c r="J10" s="10"/>
      <c r="K10" s="3" t="n">
        <v>65071</v>
      </c>
      <c r="M10" s="14" t="s">
        <v>26</v>
      </c>
      <c r="O10" s="3" t="s">
        <v>27</v>
      </c>
      <c r="P10" s="3"/>
      <c r="Q10" s="3"/>
      <c r="R10" s="3"/>
    </row>
    <row r="11" customFormat="false" ht="12.75" hidden="false" customHeight="false" outlineLevel="0" collapsed="false">
      <c r="A11" s="3" t="s">
        <v>28</v>
      </c>
      <c r="B11" s="12" t="s">
        <v>29</v>
      </c>
      <c r="C11" s="7"/>
      <c r="D11" s="18" t="s">
        <v>29</v>
      </c>
      <c r="E11" s="9"/>
      <c r="F11" s="18" t="s">
        <v>29</v>
      </c>
      <c r="H11" s="13" t="s">
        <v>29</v>
      </c>
      <c r="I11" s="13" t="s">
        <v>29</v>
      </c>
      <c r="K11" s="7" t="s">
        <v>29</v>
      </c>
      <c r="M11" s="12" t="s">
        <v>29</v>
      </c>
      <c r="O11" s="7" t="s">
        <v>29</v>
      </c>
      <c r="P11" s="7"/>
      <c r="Q11" s="7"/>
      <c r="R11" s="7"/>
      <c r="S11" s="19" t="s">
        <v>30</v>
      </c>
    </row>
    <row r="12" customFormat="false" ht="12.75" hidden="false" customHeight="false" outlineLevel="0" collapsed="false">
      <c r="A12" s="3" t="s">
        <v>31</v>
      </c>
      <c r="B12" s="20"/>
      <c r="C12" s="21"/>
      <c r="D12" s="22"/>
      <c r="E12" s="22"/>
      <c r="F12" s="8" t="s">
        <v>32</v>
      </c>
      <c r="H12" s="23"/>
      <c r="I12" s="13" t="s">
        <v>32</v>
      </c>
      <c r="M12" s="20"/>
      <c r="S12" s="19" t="s">
        <v>33</v>
      </c>
    </row>
    <row r="13" customFormat="false" ht="12.75" hidden="false" customHeight="false" outlineLevel="0" collapsed="false">
      <c r="A13" s="24" t="n">
        <v>36526</v>
      </c>
      <c r="B13" s="25" t="n">
        <v>0</v>
      </c>
      <c r="C13" s="26"/>
      <c r="D13" s="27" t="n">
        <v>0</v>
      </c>
      <c r="E13" s="27"/>
      <c r="F13" s="27" t="n">
        <v>0</v>
      </c>
      <c r="G13" s="28"/>
      <c r="H13" s="29" t="n">
        <v>4455</v>
      </c>
      <c r="I13" s="29" t="n">
        <v>5</v>
      </c>
      <c r="J13" s="28"/>
      <c r="K13" s="28" t="n">
        <v>0</v>
      </c>
      <c r="L13" s="28"/>
      <c r="M13" s="25" t="n">
        <v>500</v>
      </c>
      <c r="N13" s="28"/>
      <c r="O13" s="28" t="n">
        <v>40</v>
      </c>
      <c r="P13" s="28"/>
      <c r="Q13" s="28"/>
      <c r="R13" s="28"/>
      <c r="S13" s="30" t="n">
        <f aca="false">SUM(B13:R13)</f>
        <v>5000</v>
      </c>
    </row>
    <row r="14" customFormat="false" ht="12.75" hidden="false" customHeight="false" outlineLevel="0" collapsed="false">
      <c r="A14" s="24" t="n">
        <f aca="false">A13+1</f>
        <v>36527</v>
      </c>
      <c r="B14" s="25" t="n">
        <v>0</v>
      </c>
      <c r="C14" s="26"/>
      <c r="D14" s="27" t="n">
        <v>0</v>
      </c>
      <c r="E14" s="27"/>
      <c r="F14" s="27" t="n">
        <v>0</v>
      </c>
      <c r="G14" s="28"/>
      <c r="H14" s="29" t="n">
        <v>4455</v>
      </c>
      <c r="I14" s="29" t="n">
        <v>5</v>
      </c>
      <c r="J14" s="28"/>
      <c r="K14" s="28" t="n">
        <v>0</v>
      </c>
      <c r="L14" s="28"/>
      <c r="M14" s="25" t="n">
        <v>500</v>
      </c>
      <c r="N14" s="28"/>
      <c r="O14" s="28" t="n">
        <v>40</v>
      </c>
      <c r="P14" s="28"/>
      <c r="Q14" s="28"/>
      <c r="R14" s="28"/>
      <c r="S14" s="30" t="n">
        <f aca="false">SUM(B14:R14)</f>
        <v>5000</v>
      </c>
    </row>
    <row r="15" customFormat="false" ht="12.75" hidden="false" customHeight="false" outlineLevel="0" collapsed="false">
      <c r="A15" s="24" t="n">
        <f aca="false">A14+1</f>
        <v>36528</v>
      </c>
      <c r="B15" s="25" t="n">
        <v>0</v>
      </c>
      <c r="C15" s="26"/>
      <c r="D15" s="27" t="n">
        <v>0</v>
      </c>
      <c r="E15" s="27"/>
      <c r="F15" s="27" t="n">
        <v>0</v>
      </c>
      <c r="G15" s="28"/>
      <c r="H15" s="29" t="n">
        <v>4386</v>
      </c>
      <c r="I15" s="29" t="n">
        <v>74</v>
      </c>
      <c r="J15" s="28"/>
      <c r="K15" s="28" t="n">
        <v>0</v>
      </c>
      <c r="L15" s="28"/>
      <c r="M15" s="25" t="n">
        <v>500</v>
      </c>
      <c r="N15" s="28"/>
      <c r="O15" s="28" t="n">
        <v>40</v>
      </c>
      <c r="P15" s="28"/>
      <c r="Q15" s="28"/>
      <c r="R15" s="28"/>
      <c r="S15" s="30" t="n">
        <f aca="false">SUM(B15:R15)</f>
        <v>5000</v>
      </c>
    </row>
    <row r="16" customFormat="false" ht="12.75" hidden="false" customHeight="false" outlineLevel="0" collapsed="false">
      <c r="A16" s="24" t="n">
        <f aca="false">A15+1</f>
        <v>36529</v>
      </c>
      <c r="B16" s="25" t="n">
        <v>0</v>
      </c>
      <c r="C16" s="26"/>
      <c r="D16" s="27" t="n">
        <v>0</v>
      </c>
      <c r="E16" s="27"/>
      <c r="F16" s="27" t="n">
        <v>0</v>
      </c>
      <c r="G16" s="28"/>
      <c r="H16" s="29" t="n">
        <v>4386</v>
      </c>
      <c r="I16" s="29" t="n">
        <v>74</v>
      </c>
      <c r="J16" s="28"/>
      <c r="K16" s="28" t="n">
        <v>0</v>
      </c>
      <c r="L16" s="28"/>
      <c r="M16" s="25" t="n">
        <v>500</v>
      </c>
      <c r="N16" s="28"/>
      <c r="O16" s="28" t="n">
        <v>40</v>
      </c>
      <c r="P16" s="28"/>
      <c r="Q16" s="28"/>
      <c r="R16" s="28"/>
      <c r="S16" s="30" t="n">
        <f aca="false">SUM(B16:R16)</f>
        <v>5000</v>
      </c>
    </row>
    <row r="17" customFormat="false" ht="12.75" hidden="false" customHeight="false" outlineLevel="0" collapsed="false">
      <c r="A17" s="24" t="n">
        <f aca="false">A16+1</f>
        <v>36530</v>
      </c>
      <c r="B17" s="25" t="n">
        <v>0</v>
      </c>
      <c r="C17" s="26"/>
      <c r="D17" s="27" t="n">
        <v>0</v>
      </c>
      <c r="E17" s="27"/>
      <c r="F17" s="27" t="n">
        <v>0</v>
      </c>
      <c r="G17" s="28"/>
      <c r="H17" s="29" t="n">
        <f aca="false">4386</f>
        <v>4386</v>
      </c>
      <c r="I17" s="29" t="n">
        <v>74</v>
      </c>
      <c r="J17" s="28"/>
      <c r="K17" s="28" t="n">
        <v>0</v>
      </c>
      <c r="L17" s="28"/>
      <c r="M17" s="25" t="n">
        <v>500</v>
      </c>
      <c r="N17" s="28"/>
      <c r="O17" s="28" t="n">
        <v>40</v>
      </c>
      <c r="P17" s="28"/>
      <c r="Q17" s="28"/>
      <c r="R17" s="28"/>
      <c r="S17" s="30" t="n">
        <f aca="false">SUM(B17:R17)</f>
        <v>5000</v>
      </c>
    </row>
    <row r="18" customFormat="false" ht="12.75" hidden="false" customHeight="false" outlineLevel="0" collapsed="false">
      <c r="A18" s="31" t="n">
        <f aca="false">A17+1</f>
        <v>36531</v>
      </c>
      <c r="B18" s="32" t="n">
        <v>0</v>
      </c>
      <c r="C18" s="33"/>
      <c r="D18" s="27" t="n">
        <v>0</v>
      </c>
      <c r="E18" s="27"/>
      <c r="F18" s="27" t="n">
        <v>0</v>
      </c>
      <c r="G18" s="34"/>
      <c r="H18" s="29" t="n">
        <f aca="false">4386</f>
        <v>4386</v>
      </c>
      <c r="I18" s="29" t="n">
        <v>74</v>
      </c>
      <c r="J18" s="34"/>
      <c r="K18" s="34" t="n">
        <v>0</v>
      </c>
      <c r="L18" s="34"/>
      <c r="M18" s="25" t="n">
        <v>500</v>
      </c>
      <c r="N18" s="28"/>
      <c r="O18" s="28" t="n">
        <v>40</v>
      </c>
      <c r="P18" s="34"/>
      <c r="Q18" s="34"/>
      <c r="R18" s="34"/>
      <c r="S18" s="30" t="n">
        <f aca="false">SUM(B18:R18)</f>
        <v>5000</v>
      </c>
    </row>
    <row r="19" customFormat="false" ht="12.75" hidden="false" customHeight="false" outlineLevel="0" collapsed="false">
      <c r="A19" s="31" t="n">
        <f aca="false">A18+1</f>
        <v>36532</v>
      </c>
      <c r="B19" s="32" t="n">
        <v>0</v>
      </c>
      <c r="C19" s="33"/>
      <c r="D19" s="27" t="n">
        <v>0</v>
      </c>
      <c r="E19" s="27"/>
      <c r="F19" s="27" t="n">
        <v>0</v>
      </c>
      <c r="G19" s="34"/>
      <c r="H19" s="29" t="n">
        <f aca="false">4386</f>
        <v>4386</v>
      </c>
      <c r="I19" s="29" t="n">
        <v>74</v>
      </c>
      <c r="J19" s="34"/>
      <c r="K19" s="34" t="n">
        <v>0</v>
      </c>
      <c r="L19" s="34"/>
      <c r="M19" s="25" t="n">
        <v>500</v>
      </c>
      <c r="N19" s="28"/>
      <c r="O19" s="28" t="n">
        <v>40</v>
      </c>
      <c r="P19" s="34"/>
      <c r="Q19" s="34"/>
      <c r="R19" s="34"/>
      <c r="S19" s="30" t="n">
        <f aca="false">SUM(B19:R19)</f>
        <v>5000</v>
      </c>
    </row>
    <row r="20" customFormat="false" ht="12.75" hidden="false" customHeight="false" outlineLevel="0" collapsed="false">
      <c r="A20" s="31" t="n">
        <f aca="false">A19+1</f>
        <v>36533</v>
      </c>
      <c r="B20" s="32" t="n">
        <v>0</v>
      </c>
      <c r="C20" s="33"/>
      <c r="D20" s="27" t="n">
        <v>0</v>
      </c>
      <c r="E20" s="27"/>
      <c r="F20" s="27" t="n">
        <v>0</v>
      </c>
      <c r="G20" s="34"/>
      <c r="H20" s="29" t="n">
        <f aca="false">4386</f>
        <v>4386</v>
      </c>
      <c r="I20" s="29" t="n">
        <v>74</v>
      </c>
      <c r="J20" s="34"/>
      <c r="K20" s="34" t="n">
        <v>0</v>
      </c>
      <c r="L20" s="34"/>
      <c r="M20" s="25" t="n">
        <v>500</v>
      </c>
      <c r="N20" s="28"/>
      <c r="O20" s="28" t="n">
        <v>40</v>
      </c>
      <c r="P20" s="34"/>
      <c r="Q20" s="34"/>
      <c r="R20" s="34"/>
      <c r="S20" s="30" t="n">
        <f aca="false">SUM(B20:R20)</f>
        <v>5000</v>
      </c>
    </row>
    <row r="21" customFormat="false" ht="12.75" hidden="false" customHeight="false" outlineLevel="0" collapsed="false">
      <c r="A21" s="24" t="n">
        <f aca="false">A20+1</f>
        <v>36534</v>
      </c>
      <c r="B21" s="25" t="n">
        <v>0</v>
      </c>
      <c r="C21" s="26"/>
      <c r="D21" s="27" t="n">
        <v>0</v>
      </c>
      <c r="E21" s="27"/>
      <c r="F21" s="27" t="n">
        <v>0</v>
      </c>
      <c r="G21" s="28"/>
      <c r="H21" s="29" t="n">
        <f aca="false">4386</f>
        <v>4386</v>
      </c>
      <c r="I21" s="29" t="n">
        <v>74</v>
      </c>
      <c r="J21" s="28"/>
      <c r="K21" s="28" t="n">
        <v>0</v>
      </c>
      <c r="L21" s="28"/>
      <c r="M21" s="25" t="n">
        <v>500</v>
      </c>
      <c r="N21" s="28"/>
      <c r="O21" s="28" t="n">
        <v>40</v>
      </c>
      <c r="P21" s="34"/>
      <c r="Q21" s="34"/>
      <c r="R21" s="34"/>
      <c r="S21" s="30" t="n">
        <f aca="false">SUM(B21:R21)</f>
        <v>5000</v>
      </c>
    </row>
    <row r="22" customFormat="false" ht="12.75" hidden="false" customHeight="false" outlineLevel="0" collapsed="false">
      <c r="A22" s="24" t="n">
        <f aca="false">A21+1</f>
        <v>36535</v>
      </c>
      <c r="B22" s="25" t="n">
        <v>0</v>
      </c>
      <c r="C22" s="26"/>
      <c r="D22" s="27" t="n">
        <v>0</v>
      </c>
      <c r="E22" s="27"/>
      <c r="F22" s="27" t="n">
        <v>0</v>
      </c>
      <c r="G22" s="28"/>
      <c r="H22" s="29" t="n">
        <f aca="false">4386</f>
        <v>4386</v>
      </c>
      <c r="I22" s="29" t="n">
        <v>74</v>
      </c>
      <c r="J22" s="28"/>
      <c r="K22" s="28" t="n">
        <v>0</v>
      </c>
      <c r="L22" s="28"/>
      <c r="M22" s="25" t="n">
        <v>500</v>
      </c>
      <c r="N22" s="28"/>
      <c r="O22" s="28" t="n">
        <v>40</v>
      </c>
      <c r="P22" s="34"/>
      <c r="Q22" s="34"/>
      <c r="R22" s="34"/>
      <c r="S22" s="30" t="n">
        <f aca="false">SUM(B22:R22)</f>
        <v>5000</v>
      </c>
    </row>
    <row r="23" customFormat="false" ht="12.75" hidden="false" customHeight="false" outlineLevel="0" collapsed="false">
      <c r="A23" s="24" t="n">
        <f aca="false">A22+1</f>
        <v>36536</v>
      </c>
      <c r="B23" s="25" t="n">
        <v>0</v>
      </c>
      <c r="C23" s="26"/>
      <c r="D23" s="27" t="n">
        <v>0</v>
      </c>
      <c r="E23" s="27"/>
      <c r="F23" s="27" t="n">
        <v>0</v>
      </c>
      <c r="G23" s="28"/>
      <c r="H23" s="29" t="n">
        <f aca="false">4386</f>
        <v>4386</v>
      </c>
      <c r="I23" s="29" t="n">
        <v>74</v>
      </c>
      <c r="J23" s="28"/>
      <c r="K23" s="28" t="n">
        <v>0</v>
      </c>
      <c r="L23" s="28"/>
      <c r="M23" s="25" t="n">
        <v>500</v>
      </c>
      <c r="N23" s="28"/>
      <c r="O23" s="28" t="n">
        <v>40</v>
      </c>
      <c r="P23" s="34"/>
      <c r="Q23" s="34"/>
      <c r="R23" s="34"/>
      <c r="S23" s="30" t="n">
        <f aca="false">SUM(B23:R23)</f>
        <v>5000</v>
      </c>
    </row>
    <row r="24" customFormat="false" ht="12.75" hidden="false" customHeight="false" outlineLevel="0" collapsed="false">
      <c r="A24" s="24" t="n">
        <f aca="false">A23+1</f>
        <v>36537</v>
      </c>
      <c r="B24" s="25" t="n">
        <v>0</v>
      </c>
      <c r="C24" s="26"/>
      <c r="D24" s="27" t="n">
        <v>0</v>
      </c>
      <c r="E24" s="27"/>
      <c r="F24" s="27" t="n">
        <v>0</v>
      </c>
      <c r="G24" s="28"/>
      <c r="H24" s="29" t="n">
        <f aca="false">4386</f>
        <v>4386</v>
      </c>
      <c r="I24" s="29" t="n">
        <v>74</v>
      </c>
      <c r="J24" s="28"/>
      <c r="K24" s="28" t="n">
        <v>0</v>
      </c>
      <c r="L24" s="28"/>
      <c r="M24" s="25" t="n">
        <v>500</v>
      </c>
      <c r="N24" s="28"/>
      <c r="O24" s="28" t="n">
        <v>40</v>
      </c>
      <c r="P24" s="34"/>
      <c r="Q24" s="34"/>
      <c r="R24" s="34"/>
      <c r="S24" s="30" t="n">
        <f aca="false">SUM(B24:R24)</f>
        <v>5000</v>
      </c>
    </row>
    <row r="25" customFormat="false" ht="12.75" hidden="false" customHeight="false" outlineLevel="0" collapsed="false">
      <c r="A25" s="31" t="n">
        <f aca="false">A24+1</f>
        <v>36538</v>
      </c>
      <c r="B25" s="32" t="n">
        <v>0</v>
      </c>
      <c r="C25" s="33"/>
      <c r="D25" s="27" t="n">
        <v>0</v>
      </c>
      <c r="E25" s="27"/>
      <c r="F25" s="27" t="n">
        <v>0</v>
      </c>
      <c r="G25" s="34"/>
      <c r="H25" s="29" t="n">
        <f aca="false">4386</f>
        <v>4386</v>
      </c>
      <c r="I25" s="29" t="n">
        <v>74</v>
      </c>
      <c r="J25" s="34"/>
      <c r="K25" s="34" t="n">
        <v>0</v>
      </c>
      <c r="L25" s="34"/>
      <c r="M25" s="25" t="n">
        <v>500</v>
      </c>
      <c r="N25" s="28"/>
      <c r="O25" s="28" t="n">
        <v>40</v>
      </c>
      <c r="P25" s="34"/>
      <c r="Q25" s="34"/>
      <c r="R25" s="34"/>
      <c r="S25" s="30" t="n">
        <f aca="false">SUM(B25:R25)</f>
        <v>5000</v>
      </c>
    </row>
    <row r="26" customFormat="false" ht="12.75" hidden="false" customHeight="false" outlineLevel="0" collapsed="false">
      <c r="A26" s="24" t="n">
        <f aca="false">A25+1</f>
        <v>36539</v>
      </c>
      <c r="B26" s="25" t="n">
        <v>0</v>
      </c>
      <c r="C26" s="26"/>
      <c r="D26" s="27" t="n">
        <v>0</v>
      </c>
      <c r="E26" s="27"/>
      <c r="F26" s="27" t="n">
        <v>0</v>
      </c>
      <c r="G26" s="28"/>
      <c r="H26" s="29" t="n">
        <f aca="false">4386+40</f>
        <v>4426</v>
      </c>
      <c r="I26" s="29" t="n">
        <v>74</v>
      </c>
      <c r="J26" s="28"/>
      <c r="K26" s="28" t="n">
        <v>0</v>
      </c>
      <c r="L26" s="28"/>
      <c r="M26" s="25" t="n">
        <v>500</v>
      </c>
      <c r="N26" s="28"/>
      <c r="O26" s="28" t="n">
        <v>0</v>
      </c>
      <c r="P26" s="28"/>
      <c r="Q26" s="28"/>
      <c r="R26" s="28"/>
      <c r="S26" s="30" t="n">
        <f aca="false">SUM(B26:R26)</f>
        <v>5000</v>
      </c>
    </row>
    <row r="27" customFormat="false" ht="12.75" hidden="false" customHeight="false" outlineLevel="0" collapsed="false">
      <c r="A27" s="24" t="n">
        <f aca="false">A26+1</f>
        <v>36540</v>
      </c>
      <c r="B27" s="25" t="n">
        <v>0</v>
      </c>
      <c r="C27" s="26"/>
      <c r="D27" s="27" t="n">
        <v>0</v>
      </c>
      <c r="E27" s="27"/>
      <c r="F27" s="27" t="n">
        <v>0</v>
      </c>
      <c r="G27" s="28"/>
      <c r="H27" s="29" t="n">
        <f aca="false">4386+40</f>
        <v>4426</v>
      </c>
      <c r="I27" s="29" t="n">
        <v>74</v>
      </c>
      <c r="J27" s="28"/>
      <c r="K27" s="28" t="n">
        <v>0</v>
      </c>
      <c r="L27" s="28"/>
      <c r="M27" s="25" t="n">
        <v>500</v>
      </c>
      <c r="N27" s="28"/>
      <c r="O27" s="28" t="n">
        <v>0</v>
      </c>
      <c r="P27" s="28"/>
      <c r="Q27" s="28"/>
      <c r="R27" s="28"/>
      <c r="S27" s="30" t="n">
        <f aca="false">SUM(B27:R27)</f>
        <v>5000</v>
      </c>
    </row>
    <row r="28" customFormat="false" ht="12.75" hidden="false" customHeight="false" outlineLevel="0" collapsed="false">
      <c r="A28" s="24" t="n">
        <f aca="false">A27+1</f>
        <v>36541</v>
      </c>
      <c r="B28" s="25" t="n">
        <v>0</v>
      </c>
      <c r="C28" s="26"/>
      <c r="D28" s="27" t="n">
        <v>0</v>
      </c>
      <c r="E28" s="27"/>
      <c r="F28" s="27" t="n">
        <v>0</v>
      </c>
      <c r="G28" s="28"/>
      <c r="H28" s="29" t="n">
        <f aca="false">4386+40</f>
        <v>4426</v>
      </c>
      <c r="I28" s="29" t="n">
        <v>74</v>
      </c>
      <c r="J28" s="28"/>
      <c r="K28" s="28" t="n">
        <v>0</v>
      </c>
      <c r="L28" s="28"/>
      <c r="M28" s="25" t="n">
        <v>500</v>
      </c>
      <c r="N28" s="28"/>
      <c r="O28" s="28" t="n">
        <v>0</v>
      </c>
      <c r="P28" s="28"/>
      <c r="Q28" s="28"/>
      <c r="R28" s="28"/>
      <c r="S28" s="30" t="n">
        <f aca="false">SUM(B28:R28)</f>
        <v>5000</v>
      </c>
    </row>
    <row r="29" customFormat="false" ht="12.75" hidden="false" customHeight="false" outlineLevel="0" collapsed="false">
      <c r="A29" s="24" t="n">
        <f aca="false">A28+1</f>
        <v>36542</v>
      </c>
      <c r="B29" s="25" t="n">
        <v>0</v>
      </c>
      <c r="C29" s="26"/>
      <c r="D29" s="27" t="n">
        <v>0</v>
      </c>
      <c r="E29" s="27"/>
      <c r="F29" s="27" t="n">
        <v>0</v>
      </c>
      <c r="G29" s="28"/>
      <c r="H29" s="29" t="n">
        <f aca="false">4386+40</f>
        <v>4426</v>
      </c>
      <c r="I29" s="29" t="n">
        <v>74</v>
      </c>
      <c r="J29" s="28"/>
      <c r="K29" s="28" t="n">
        <v>0</v>
      </c>
      <c r="L29" s="28"/>
      <c r="M29" s="25" t="n">
        <v>500</v>
      </c>
      <c r="N29" s="28"/>
      <c r="O29" s="28" t="n">
        <v>0</v>
      </c>
      <c r="P29" s="28"/>
      <c r="Q29" s="28"/>
      <c r="R29" s="28"/>
      <c r="S29" s="30" t="n">
        <f aca="false">SUM(B29:R29)</f>
        <v>5000</v>
      </c>
    </row>
    <row r="30" customFormat="false" ht="12.75" hidden="false" customHeight="false" outlineLevel="0" collapsed="false">
      <c r="A30" s="24" t="n">
        <f aca="false">A29+1</f>
        <v>36543</v>
      </c>
      <c r="B30" s="25" t="n">
        <v>0</v>
      </c>
      <c r="C30" s="26"/>
      <c r="D30" s="27" t="n">
        <v>0</v>
      </c>
      <c r="E30" s="27"/>
      <c r="F30" s="27" t="n">
        <v>0</v>
      </c>
      <c r="G30" s="28"/>
      <c r="H30" s="29" t="n">
        <v>4426</v>
      </c>
      <c r="I30" s="29" t="n">
        <v>74</v>
      </c>
      <c r="J30" s="28"/>
      <c r="K30" s="28" t="n">
        <v>0</v>
      </c>
      <c r="L30" s="28"/>
      <c r="M30" s="25" t="n">
        <v>500</v>
      </c>
      <c r="N30" s="28"/>
      <c r="O30" s="28" t="n">
        <v>0</v>
      </c>
      <c r="P30" s="28"/>
      <c r="Q30" s="28"/>
      <c r="R30" s="28"/>
      <c r="S30" s="30" t="n">
        <f aca="false">SUM(B30:R30)</f>
        <v>5000</v>
      </c>
    </row>
    <row r="31" customFormat="false" ht="12.75" hidden="false" customHeight="false" outlineLevel="0" collapsed="false">
      <c r="A31" s="31" t="n">
        <f aca="false">A30+1</f>
        <v>36544</v>
      </c>
      <c r="B31" s="32" t="n">
        <v>0</v>
      </c>
      <c r="C31" s="33"/>
      <c r="D31" s="27" t="n">
        <v>0</v>
      </c>
      <c r="E31" s="27"/>
      <c r="F31" s="27" t="n">
        <v>0</v>
      </c>
      <c r="G31" s="34"/>
      <c r="H31" s="29" t="n">
        <v>4426</v>
      </c>
      <c r="I31" s="29" t="n">
        <v>74</v>
      </c>
      <c r="J31" s="34"/>
      <c r="K31" s="34" t="n">
        <v>0</v>
      </c>
      <c r="L31" s="34"/>
      <c r="M31" s="25" t="n">
        <v>500</v>
      </c>
      <c r="N31" s="28"/>
      <c r="O31" s="28" t="n">
        <v>0</v>
      </c>
      <c r="P31" s="34"/>
      <c r="Q31" s="34"/>
      <c r="R31" s="34"/>
      <c r="S31" s="30" t="n">
        <f aca="false">SUM(B31:R31)</f>
        <v>5000</v>
      </c>
    </row>
    <row r="32" customFormat="false" ht="12.75" hidden="false" customHeight="false" outlineLevel="0" collapsed="false">
      <c r="A32" s="31" t="n">
        <f aca="false">A31+1</f>
        <v>36545</v>
      </c>
      <c r="B32" s="32" t="n">
        <v>0</v>
      </c>
      <c r="C32" s="33"/>
      <c r="D32" s="27" t="n">
        <v>0</v>
      </c>
      <c r="E32" s="27"/>
      <c r="F32" s="27" t="n">
        <v>0</v>
      </c>
      <c r="G32" s="34"/>
      <c r="H32" s="29" t="n">
        <v>4426</v>
      </c>
      <c r="I32" s="29" t="n">
        <v>74</v>
      </c>
      <c r="J32" s="34"/>
      <c r="K32" s="34" t="n">
        <v>0</v>
      </c>
      <c r="L32" s="34"/>
      <c r="M32" s="25" t="n">
        <v>500</v>
      </c>
      <c r="N32" s="28"/>
      <c r="O32" s="28" t="n">
        <v>0</v>
      </c>
      <c r="P32" s="34"/>
      <c r="Q32" s="34"/>
      <c r="R32" s="34"/>
      <c r="S32" s="30" t="n">
        <f aca="false">SUM(B32:R32)</f>
        <v>5000</v>
      </c>
    </row>
    <row r="33" customFormat="false" ht="12.75" hidden="false" customHeight="false" outlineLevel="0" collapsed="false">
      <c r="A33" s="31" t="n">
        <f aca="false">A32+1</f>
        <v>36546</v>
      </c>
      <c r="B33" s="32" t="n">
        <v>0</v>
      </c>
      <c r="C33" s="33"/>
      <c r="D33" s="27" t="n">
        <v>0</v>
      </c>
      <c r="E33" s="27"/>
      <c r="F33" s="27" t="n">
        <v>0</v>
      </c>
      <c r="G33" s="34"/>
      <c r="H33" s="29" t="n">
        <v>4426</v>
      </c>
      <c r="I33" s="29" t="n">
        <v>74</v>
      </c>
      <c r="J33" s="34"/>
      <c r="K33" s="34" t="n">
        <v>0</v>
      </c>
      <c r="L33" s="34"/>
      <c r="M33" s="25" t="n">
        <v>500</v>
      </c>
      <c r="N33" s="28"/>
      <c r="O33" s="28" t="n">
        <v>0</v>
      </c>
      <c r="P33" s="34"/>
      <c r="Q33" s="34"/>
      <c r="R33" s="34"/>
      <c r="S33" s="30" t="n">
        <f aca="false">SUM(B33:R33)</f>
        <v>5000</v>
      </c>
    </row>
    <row r="34" customFormat="false" ht="12.75" hidden="false" customHeight="false" outlineLevel="0" collapsed="false">
      <c r="A34" s="24" t="n">
        <f aca="false">A33+1</f>
        <v>36547</v>
      </c>
      <c r="B34" s="25" t="n">
        <v>0</v>
      </c>
      <c r="C34" s="26"/>
      <c r="D34" s="27" t="n">
        <v>0</v>
      </c>
      <c r="E34" s="27"/>
      <c r="F34" s="27" t="n">
        <v>0</v>
      </c>
      <c r="G34" s="28"/>
      <c r="H34" s="29" t="n">
        <v>4426</v>
      </c>
      <c r="I34" s="29" t="n">
        <v>74</v>
      </c>
      <c r="J34" s="28"/>
      <c r="K34" s="28" t="n">
        <v>0</v>
      </c>
      <c r="L34" s="28"/>
      <c r="M34" s="25" t="n">
        <v>500</v>
      </c>
      <c r="N34" s="28"/>
      <c r="O34" s="28" t="n">
        <v>0</v>
      </c>
      <c r="P34" s="28"/>
      <c r="Q34" s="28"/>
      <c r="R34" s="28"/>
      <c r="S34" s="30" t="n">
        <f aca="false">SUM(B34:R34)</f>
        <v>5000</v>
      </c>
    </row>
    <row r="35" customFormat="false" ht="12.75" hidden="false" customHeight="false" outlineLevel="0" collapsed="false">
      <c r="A35" s="24" t="n">
        <f aca="false">A34+1</f>
        <v>36548</v>
      </c>
      <c r="B35" s="25" t="n">
        <v>0</v>
      </c>
      <c r="C35" s="26"/>
      <c r="D35" s="27" t="n">
        <v>0</v>
      </c>
      <c r="E35" s="27"/>
      <c r="F35" s="27" t="n">
        <v>0</v>
      </c>
      <c r="G35" s="28"/>
      <c r="H35" s="29" t="n">
        <v>4426</v>
      </c>
      <c r="I35" s="29" t="n">
        <v>74</v>
      </c>
      <c r="J35" s="28"/>
      <c r="K35" s="28" t="n">
        <v>0</v>
      </c>
      <c r="L35" s="28"/>
      <c r="M35" s="25" t="n">
        <v>500</v>
      </c>
      <c r="N35" s="28"/>
      <c r="O35" s="28" t="n">
        <v>0</v>
      </c>
      <c r="P35" s="28"/>
      <c r="Q35" s="28"/>
      <c r="R35" s="28"/>
      <c r="S35" s="30" t="n">
        <f aca="false">SUM(B35:R35)</f>
        <v>5000</v>
      </c>
    </row>
    <row r="36" customFormat="false" ht="12.75" hidden="false" customHeight="false" outlineLevel="0" collapsed="false">
      <c r="A36" s="24" t="n">
        <f aca="false">A35+1</f>
        <v>36549</v>
      </c>
      <c r="B36" s="25" t="n">
        <v>0</v>
      </c>
      <c r="C36" s="26"/>
      <c r="D36" s="27" t="n">
        <v>0</v>
      </c>
      <c r="E36" s="27"/>
      <c r="F36" s="27" t="n">
        <v>0</v>
      </c>
      <c r="G36" s="28"/>
      <c r="H36" s="29" t="n">
        <v>4426</v>
      </c>
      <c r="I36" s="29" t="n">
        <v>74</v>
      </c>
      <c r="J36" s="28"/>
      <c r="K36" s="28" t="n">
        <v>0</v>
      </c>
      <c r="L36" s="28"/>
      <c r="M36" s="25" t="n">
        <v>500</v>
      </c>
      <c r="N36" s="28"/>
      <c r="O36" s="28" t="n">
        <v>0</v>
      </c>
      <c r="P36" s="28"/>
      <c r="Q36" s="28"/>
      <c r="R36" s="28"/>
      <c r="S36" s="30" t="n">
        <f aca="false">SUM(B36:R36)</f>
        <v>5000</v>
      </c>
    </row>
    <row r="37" customFormat="false" ht="12.75" hidden="false" customHeight="false" outlineLevel="0" collapsed="false">
      <c r="A37" s="24" t="n">
        <f aca="false">A36+1</f>
        <v>36550</v>
      </c>
      <c r="B37" s="25" t="n">
        <v>0</v>
      </c>
      <c r="C37" s="26"/>
      <c r="D37" s="27" t="n">
        <v>0</v>
      </c>
      <c r="E37" s="27"/>
      <c r="F37" s="27" t="n">
        <v>0</v>
      </c>
      <c r="G37" s="28"/>
      <c r="H37" s="29" t="n">
        <v>4426</v>
      </c>
      <c r="I37" s="29" t="n">
        <v>74</v>
      </c>
      <c r="J37" s="28"/>
      <c r="K37" s="28" t="n">
        <v>0</v>
      </c>
      <c r="L37" s="28"/>
      <c r="M37" s="25" t="n">
        <v>500</v>
      </c>
      <c r="N37" s="28"/>
      <c r="O37" s="28" t="n">
        <v>0</v>
      </c>
      <c r="P37" s="28"/>
      <c r="Q37" s="28"/>
      <c r="R37" s="28"/>
      <c r="S37" s="30" t="n">
        <f aca="false">SUM(B37:R37)</f>
        <v>5000</v>
      </c>
    </row>
    <row r="38" customFormat="false" ht="12.75" hidden="false" customHeight="false" outlineLevel="0" collapsed="false">
      <c r="A38" s="24" t="n">
        <f aca="false">A37+1</f>
        <v>36551</v>
      </c>
      <c r="B38" s="25" t="n">
        <v>0</v>
      </c>
      <c r="C38" s="26"/>
      <c r="D38" s="27" t="n">
        <v>0</v>
      </c>
      <c r="E38" s="27"/>
      <c r="F38" s="27" t="n">
        <v>0</v>
      </c>
      <c r="G38" s="28"/>
      <c r="H38" s="29" t="n">
        <v>4426</v>
      </c>
      <c r="I38" s="29" t="n">
        <v>74</v>
      </c>
      <c r="J38" s="28"/>
      <c r="K38" s="28" t="n">
        <v>0</v>
      </c>
      <c r="L38" s="28"/>
      <c r="M38" s="25" t="n">
        <v>500</v>
      </c>
      <c r="N38" s="28"/>
      <c r="O38" s="28" t="n">
        <v>0</v>
      </c>
      <c r="P38" s="28"/>
      <c r="Q38" s="28"/>
      <c r="R38" s="28"/>
      <c r="S38" s="30" t="n">
        <f aca="false">SUM(B38:R38)</f>
        <v>5000</v>
      </c>
    </row>
    <row r="39" customFormat="false" ht="12.75" hidden="false" customHeight="false" outlineLevel="0" collapsed="false">
      <c r="A39" s="24" t="n">
        <f aca="false">A38+1</f>
        <v>36552</v>
      </c>
      <c r="B39" s="25" t="n">
        <v>0</v>
      </c>
      <c r="C39" s="26"/>
      <c r="D39" s="27" t="n">
        <v>0</v>
      </c>
      <c r="E39" s="27"/>
      <c r="F39" s="27" t="n">
        <v>0</v>
      </c>
      <c r="G39" s="28"/>
      <c r="H39" s="29" t="n">
        <v>4426</v>
      </c>
      <c r="I39" s="29" t="n">
        <v>74</v>
      </c>
      <c r="J39" s="28"/>
      <c r="K39" s="28" t="n">
        <v>0</v>
      </c>
      <c r="L39" s="28"/>
      <c r="M39" s="25" t="n">
        <v>500</v>
      </c>
      <c r="N39" s="28"/>
      <c r="O39" s="28" t="n">
        <v>0</v>
      </c>
      <c r="P39" s="28"/>
      <c r="Q39" s="28"/>
      <c r="R39" s="28"/>
      <c r="S39" s="30" t="n">
        <f aca="false">SUM(B39:R39)</f>
        <v>5000</v>
      </c>
    </row>
    <row r="40" customFormat="false" ht="12.75" hidden="false" customHeight="false" outlineLevel="0" collapsed="false">
      <c r="A40" s="24" t="n">
        <f aca="false">A39+1</f>
        <v>36553</v>
      </c>
      <c r="B40" s="25" t="n">
        <v>0</v>
      </c>
      <c r="C40" s="26"/>
      <c r="D40" s="27" t="n">
        <v>0</v>
      </c>
      <c r="E40" s="27"/>
      <c r="F40" s="27" t="n">
        <v>0</v>
      </c>
      <c r="G40" s="28"/>
      <c r="H40" s="29" t="n">
        <v>4426</v>
      </c>
      <c r="I40" s="29" t="n">
        <v>74</v>
      </c>
      <c r="J40" s="28"/>
      <c r="K40" s="28" t="n">
        <v>0</v>
      </c>
      <c r="L40" s="28"/>
      <c r="M40" s="25" t="n">
        <v>500</v>
      </c>
      <c r="N40" s="28"/>
      <c r="O40" s="28" t="n">
        <v>0</v>
      </c>
      <c r="P40" s="28"/>
      <c r="Q40" s="28"/>
      <c r="R40" s="28"/>
      <c r="S40" s="30" t="n">
        <f aca="false">SUM(B40:R40)</f>
        <v>5000</v>
      </c>
    </row>
    <row r="41" customFormat="false" ht="12.75" hidden="false" customHeight="false" outlineLevel="0" collapsed="false">
      <c r="A41" s="24" t="n">
        <f aca="false">A40+1</f>
        <v>36554</v>
      </c>
      <c r="B41" s="25" t="n">
        <v>0</v>
      </c>
      <c r="C41" s="26"/>
      <c r="D41" s="27" t="n">
        <v>0</v>
      </c>
      <c r="E41" s="27"/>
      <c r="F41" s="27" t="n">
        <v>0</v>
      </c>
      <c r="G41" s="28"/>
      <c r="H41" s="29" t="n">
        <v>4426</v>
      </c>
      <c r="I41" s="29" t="n">
        <v>74</v>
      </c>
      <c r="J41" s="28"/>
      <c r="K41" s="28" t="n">
        <v>0</v>
      </c>
      <c r="L41" s="28"/>
      <c r="M41" s="25" t="n">
        <v>500</v>
      </c>
      <c r="N41" s="28"/>
      <c r="O41" s="28" t="n">
        <v>0</v>
      </c>
      <c r="P41" s="28"/>
      <c r="Q41" s="28"/>
      <c r="R41" s="28"/>
      <c r="S41" s="30" t="n">
        <f aca="false">SUM(B41:R41)</f>
        <v>5000</v>
      </c>
    </row>
    <row r="42" customFormat="false" ht="12.75" hidden="false" customHeight="false" outlineLevel="0" collapsed="false">
      <c r="A42" s="24" t="n">
        <f aca="false">A41+1</f>
        <v>36555</v>
      </c>
      <c r="B42" s="25" t="n">
        <v>0</v>
      </c>
      <c r="C42" s="26"/>
      <c r="D42" s="27" t="n">
        <v>0</v>
      </c>
      <c r="E42" s="27"/>
      <c r="F42" s="27" t="n">
        <v>0</v>
      </c>
      <c r="G42" s="28"/>
      <c r="H42" s="29" t="n">
        <v>4426</v>
      </c>
      <c r="I42" s="29" t="n">
        <v>74</v>
      </c>
      <c r="J42" s="28"/>
      <c r="K42" s="28" t="n">
        <v>0</v>
      </c>
      <c r="L42" s="28"/>
      <c r="M42" s="25" t="n">
        <v>500</v>
      </c>
      <c r="N42" s="28"/>
      <c r="O42" s="28" t="n">
        <v>0</v>
      </c>
      <c r="P42" s="28"/>
      <c r="Q42" s="28"/>
      <c r="R42" s="28"/>
      <c r="S42" s="30" t="n">
        <f aca="false">SUM(B42:R42)</f>
        <v>5000</v>
      </c>
    </row>
    <row r="43" customFormat="false" ht="13.5" hidden="false" customHeight="false" outlineLevel="0" collapsed="false">
      <c r="A43" s="24" t="n">
        <f aca="false">A42+1</f>
        <v>36556</v>
      </c>
      <c r="B43" s="35" t="n">
        <v>0</v>
      </c>
      <c r="C43" s="26"/>
      <c r="D43" s="27" t="n">
        <v>0</v>
      </c>
      <c r="E43" s="27"/>
      <c r="F43" s="27" t="n">
        <v>0</v>
      </c>
      <c r="G43" s="28"/>
      <c r="H43" s="29" t="n">
        <v>4426</v>
      </c>
      <c r="I43" s="29" t="n">
        <v>74</v>
      </c>
      <c r="J43" s="28"/>
      <c r="K43" s="28" t="n">
        <v>0</v>
      </c>
      <c r="L43" s="28"/>
      <c r="M43" s="25" t="n">
        <v>500</v>
      </c>
      <c r="N43" s="28"/>
      <c r="O43" s="28" t="n">
        <v>0</v>
      </c>
      <c r="P43" s="28"/>
      <c r="Q43" s="28"/>
      <c r="R43" s="28"/>
      <c r="S43" s="30" t="n">
        <f aca="false">SUM(B43:R43)</f>
        <v>5000</v>
      </c>
    </row>
    <row r="44" customFormat="false" ht="12.75" hidden="false" customHeight="false" outlineLevel="0" collapsed="false">
      <c r="H44" s="36"/>
      <c r="I44" s="36"/>
      <c r="M44" s="36"/>
    </row>
    <row r="45" customFormat="false" ht="12.75" hidden="false" customHeight="false" outlineLevel="0" collapsed="false">
      <c r="B45" s="37" t="n">
        <f aca="false">SUM(B13:B44)</f>
        <v>0</v>
      </c>
      <c r="C45" s="37"/>
      <c r="D45" s="37" t="n">
        <f aca="false">SUM(D13:D44)</f>
        <v>0</v>
      </c>
      <c r="F45" s="37" t="n">
        <f aca="false">SUM(F13:F44)</f>
        <v>0</v>
      </c>
      <c r="G45" s="37" t="n">
        <f aca="false">SUM(G13:G44)</f>
        <v>0</v>
      </c>
      <c r="H45" s="37" t="n">
        <f aca="false">SUM(H13:H44)</f>
        <v>136824</v>
      </c>
      <c r="I45" s="37" t="n">
        <f aca="false">SUM(I13:I44)</f>
        <v>2156</v>
      </c>
      <c r="J45" s="37" t="n">
        <f aca="false">SUM(J13:J44)</f>
        <v>0</v>
      </c>
      <c r="K45" s="37" t="n">
        <f aca="false">SUM(K13:K44)</f>
        <v>0</v>
      </c>
      <c r="L45" s="37" t="n">
        <f aca="false">SUM(L13:L44)</f>
        <v>0</v>
      </c>
      <c r="M45" s="37" t="n">
        <f aca="false">SUM(M13:M44)</f>
        <v>15500</v>
      </c>
      <c r="O45" s="37" t="n">
        <f aca="false">SUM(O13:O44)</f>
        <v>520</v>
      </c>
      <c r="P45" s="37"/>
      <c r="Q45" s="37"/>
      <c r="R45" s="37"/>
    </row>
    <row r="46" customFormat="false" ht="13.5" hidden="false" customHeight="false" outlineLevel="0" collapsed="false"/>
    <row r="47" customFormat="false" ht="12.75" hidden="false" customHeight="false" outlineLevel="0" collapsed="false">
      <c r="A47" s="38"/>
      <c r="B47" s="36" t="s">
        <v>34</v>
      </c>
      <c r="C47" s="36"/>
      <c r="D47" s="36" t="s">
        <v>35</v>
      </c>
      <c r="E47" s="36"/>
      <c r="F47" s="36" t="s">
        <v>36</v>
      </c>
      <c r="G47" s="36"/>
      <c r="H47" s="36"/>
      <c r="I47" s="36"/>
      <c r="J47" s="36"/>
      <c r="K47" s="39" t="s">
        <v>37</v>
      </c>
      <c r="N47" s="1"/>
      <c r="S47" s="0"/>
    </row>
    <row r="48" customFormat="false" ht="12.75" hidden="false" customHeight="false" outlineLevel="0" collapsed="false">
      <c r="A48" s="40"/>
      <c r="B48" s="21" t="s">
        <v>38</v>
      </c>
      <c r="C48" s="21"/>
      <c r="D48" s="21" t="s">
        <v>39</v>
      </c>
      <c r="E48" s="21"/>
      <c r="F48" s="21" t="s">
        <v>39</v>
      </c>
      <c r="G48" s="21"/>
      <c r="H48" s="21" t="s">
        <v>40</v>
      </c>
      <c r="I48" s="21" t="s">
        <v>40</v>
      </c>
      <c r="J48" s="21"/>
      <c r="K48" s="41" t="n">
        <v>1</v>
      </c>
      <c r="N48" s="1"/>
      <c r="S48" s="0"/>
    </row>
    <row r="49" customFormat="false" ht="12.75" hidden="false" customHeight="false" outlineLevel="0" collapsed="false">
      <c r="A49" s="40"/>
      <c r="B49" s="21" t="s">
        <v>41</v>
      </c>
      <c r="C49" s="21"/>
      <c r="D49" s="21" t="s">
        <v>42</v>
      </c>
      <c r="E49" s="21"/>
      <c r="F49" s="21" t="s">
        <v>42</v>
      </c>
      <c r="G49" s="21"/>
      <c r="H49" s="21" t="s">
        <v>43</v>
      </c>
      <c r="I49" s="21" t="s">
        <v>43</v>
      </c>
      <c r="J49" s="21"/>
      <c r="K49" s="42" t="s">
        <v>44</v>
      </c>
      <c r="N49" s="1"/>
      <c r="S49" s="0"/>
    </row>
    <row r="50" customFormat="false" ht="12.75" hidden="false" customHeight="false" outlineLevel="0" collapsed="false">
      <c r="A50" s="40"/>
      <c r="B50" s="21"/>
      <c r="C50" s="21"/>
      <c r="D50" s="21"/>
      <c r="E50" s="21"/>
      <c r="F50" s="21"/>
      <c r="G50" s="21"/>
      <c r="H50" s="21"/>
      <c r="I50" s="21"/>
      <c r="J50" s="21"/>
      <c r="K50" s="43"/>
      <c r="N50" s="1"/>
      <c r="S50" s="0"/>
    </row>
    <row r="51" customFormat="false" ht="12.75" hidden="false" customHeight="false" outlineLevel="0" collapsed="false">
      <c r="A51" s="44" t="n">
        <v>36465</v>
      </c>
      <c r="B51" s="33" t="n">
        <v>5000</v>
      </c>
      <c r="C51" s="33"/>
      <c r="D51" s="33" t="n">
        <v>2610</v>
      </c>
      <c r="E51" s="21"/>
      <c r="F51" s="21"/>
      <c r="G51" s="21"/>
      <c r="H51" s="33" t="n">
        <v>7610</v>
      </c>
      <c r="I51" s="33" t="n">
        <v>7610</v>
      </c>
      <c r="J51" s="21"/>
      <c r="K51" s="43"/>
      <c r="N51" s="1"/>
      <c r="S51" s="0"/>
    </row>
    <row r="52" customFormat="false" ht="12.75" hidden="false" customHeight="false" outlineLevel="0" collapsed="false">
      <c r="A52" s="44" t="n">
        <v>36495</v>
      </c>
      <c r="B52" s="33" t="n">
        <v>5000</v>
      </c>
      <c r="C52" s="33"/>
      <c r="D52" s="33" t="n">
        <v>2610</v>
      </c>
      <c r="E52" s="21"/>
      <c r="F52" s="21"/>
      <c r="G52" s="21"/>
      <c r="H52" s="33" t="n">
        <v>7610</v>
      </c>
      <c r="I52" s="33" t="n">
        <v>7610</v>
      </c>
      <c r="J52" s="21"/>
      <c r="K52" s="43"/>
      <c r="N52" s="1"/>
      <c r="S52" s="0"/>
    </row>
    <row r="53" customFormat="false" ht="12.75" hidden="false" customHeight="false" outlineLevel="0" collapsed="false">
      <c r="A53" s="44" t="n">
        <v>36526</v>
      </c>
      <c r="B53" s="33" t="n">
        <v>5000</v>
      </c>
      <c r="C53" s="33"/>
      <c r="D53" s="33" t="n">
        <v>2610</v>
      </c>
      <c r="E53" s="21"/>
      <c r="F53" s="21"/>
      <c r="G53" s="21"/>
      <c r="H53" s="33" t="n">
        <v>7610</v>
      </c>
      <c r="I53" s="33" t="n">
        <v>7610</v>
      </c>
      <c r="J53" s="21"/>
      <c r="K53" s="43"/>
      <c r="N53" s="1"/>
      <c r="S53" s="0"/>
    </row>
    <row r="54" customFormat="false" ht="12.75" hidden="false" customHeight="false" outlineLevel="0" collapsed="false">
      <c r="A54" s="44" t="n">
        <v>36557</v>
      </c>
      <c r="B54" s="33" t="n">
        <v>5000</v>
      </c>
      <c r="C54" s="33"/>
      <c r="D54" s="33" t="n">
        <v>2610</v>
      </c>
      <c r="E54" s="21"/>
      <c r="F54" s="21"/>
      <c r="G54" s="21"/>
      <c r="H54" s="33" t="n">
        <v>7610</v>
      </c>
      <c r="I54" s="33" t="n">
        <v>7610</v>
      </c>
      <c r="J54" s="21"/>
      <c r="K54" s="43"/>
      <c r="N54" s="1"/>
      <c r="S54" s="0"/>
    </row>
    <row r="55" customFormat="false" ht="12.75" hidden="false" customHeight="false" outlineLevel="0" collapsed="false">
      <c r="A55" s="44" t="n">
        <v>36586</v>
      </c>
      <c r="B55" s="33" t="n">
        <v>5000</v>
      </c>
      <c r="C55" s="33"/>
      <c r="D55" s="33" t="n">
        <v>2610</v>
      </c>
      <c r="E55" s="21"/>
      <c r="F55" s="21"/>
      <c r="G55" s="21"/>
      <c r="H55" s="33" t="n">
        <v>7610</v>
      </c>
      <c r="I55" s="33" t="n">
        <v>7610</v>
      </c>
      <c r="J55" s="21"/>
      <c r="K55" s="43"/>
      <c r="N55" s="1"/>
      <c r="S55" s="0"/>
    </row>
    <row r="56" customFormat="false" ht="12.75" hidden="false" customHeight="false" outlineLevel="0" collapsed="false">
      <c r="A56" s="44" t="n">
        <v>36617</v>
      </c>
      <c r="B56" s="33" t="n">
        <v>5000</v>
      </c>
      <c r="C56" s="33"/>
      <c r="D56" s="21"/>
      <c r="E56" s="21"/>
      <c r="F56" s="33" t="n">
        <v>2391</v>
      </c>
      <c r="G56" s="21"/>
      <c r="H56" s="33" t="n">
        <v>7391</v>
      </c>
      <c r="I56" s="33" t="n">
        <v>7391</v>
      </c>
      <c r="J56" s="21"/>
      <c r="K56" s="45" t="n">
        <v>2000</v>
      </c>
      <c r="N56" s="1"/>
      <c r="S56" s="0"/>
    </row>
    <row r="57" customFormat="false" ht="12.75" hidden="false" customHeight="false" outlineLevel="0" collapsed="false">
      <c r="A57" s="44" t="n">
        <v>36647</v>
      </c>
      <c r="B57" s="33" t="n">
        <v>5000</v>
      </c>
      <c r="C57" s="33"/>
      <c r="D57" s="21"/>
      <c r="E57" s="21"/>
      <c r="F57" s="33" t="n">
        <v>2391</v>
      </c>
      <c r="G57" s="21"/>
      <c r="H57" s="33" t="n">
        <v>7391</v>
      </c>
      <c r="I57" s="33" t="n">
        <v>7391</v>
      </c>
      <c r="J57" s="21"/>
      <c r="K57" s="45" t="n">
        <v>2000</v>
      </c>
      <c r="N57" s="1"/>
      <c r="S57" s="0"/>
    </row>
    <row r="58" customFormat="false" ht="12.75" hidden="false" customHeight="false" outlineLevel="0" collapsed="false">
      <c r="A58" s="44" t="n">
        <v>36678</v>
      </c>
      <c r="B58" s="33" t="n">
        <v>5000</v>
      </c>
      <c r="C58" s="33"/>
      <c r="D58" s="21"/>
      <c r="E58" s="21"/>
      <c r="F58" s="33" t="n">
        <v>2391</v>
      </c>
      <c r="G58" s="21"/>
      <c r="H58" s="33" t="n">
        <v>7391</v>
      </c>
      <c r="I58" s="33" t="n">
        <v>7391</v>
      </c>
      <c r="J58" s="21"/>
      <c r="K58" s="45" t="n">
        <v>2000</v>
      </c>
      <c r="N58" s="1"/>
      <c r="S58" s="0"/>
    </row>
    <row r="59" customFormat="false" ht="12.75" hidden="false" customHeight="false" outlineLevel="0" collapsed="false">
      <c r="A59" s="44" t="n">
        <v>36708</v>
      </c>
      <c r="B59" s="33" t="n">
        <v>5000</v>
      </c>
      <c r="C59" s="33"/>
      <c r="D59" s="21"/>
      <c r="E59" s="21"/>
      <c r="F59" s="33" t="n">
        <v>2391</v>
      </c>
      <c r="G59" s="21"/>
      <c r="H59" s="33" t="n">
        <v>7391</v>
      </c>
      <c r="I59" s="33" t="n">
        <v>7391</v>
      </c>
      <c r="J59" s="21"/>
      <c r="K59" s="45" t="n">
        <v>2000</v>
      </c>
      <c r="N59" s="1"/>
      <c r="S59" s="0"/>
    </row>
    <row r="60" customFormat="false" ht="12.75" hidden="false" customHeight="false" outlineLevel="0" collapsed="false">
      <c r="A60" s="44" t="n">
        <v>36739</v>
      </c>
      <c r="B60" s="33" t="n">
        <v>5000</v>
      </c>
      <c r="C60" s="33"/>
      <c r="D60" s="21"/>
      <c r="E60" s="21"/>
      <c r="F60" s="33" t="n">
        <v>2391</v>
      </c>
      <c r="G60" s="21"/>
      <c r="H60" s="33" t="n">
        <v>7391</v>
      </c>
      <c r="I60" s="33" t="n">
        <v>7391</v>
      </c>
      <c r="J60" s="21"/>
      <c r="K60" s="45" t="n">
        <v>2000</v>
      </c>
      <c r="N60" s="1"/>
      <c r="S60" s="0"/>
    </row>
    <row r="61" customFormat="false" ht="12.75" hidden="false" customHeight="false" outlineLevel="0" collapsed="false">
      <c r="A61" s="44" t="n">
        <v>36770</v>
      </c>
      <c r="B61" s="33" t="n">
        <v>5000</v>
      </c>
      <c r="C61" s="33"/>
      <c r="D61" s="21"/>
      <c r="E61" s="21"/>
      <c r="F61" s="33" t="n">
        <v>2391</v>
      </c>
      <c r="G61" s="21"/>
      <c r="H61" s="33" t="n">
        <v>7391</v>
      </c>
      <c r="I61" s="33" t="n">
        <v>7391</v>
      </c>
      <c r="J61" s="21"/>
      <c r="K61" s="45" t="n">
        <v>2000</v>
      </c>
      <c r="N61" s="1"/>
      <c r="S61" s="0"/>
    </row>
    <row r="62" customFormat="false" ht="13.5" hidden="false" customHeight="false" outlineLevel="0" collapsed="false">
      <c r="A62" s="46" t="n">
        <v>36800</v>
      </c>
      <c r="B62" s="47" t="n">
        <v>5000</v>
      </c>
      <c r="C62" s="47"/>
      <c r="D62" s="48"/>
      <c r="E62" s="48"/>
      <c r="F62" s="47" t="n">
        <v>2391</v>
      </c>
      <c r="G62" s="48"/>
      <c r="H62" s="47" t="n">
        <v>7391</v>
      </c>
      <c r="I62" s="47" t="n">
        <v>7391</v>
      </c>
      <c r="J62" s="48"/>
      <c r="K62" s="49" t="n">
        <v>2000</v>
      </c>
      <c r="N62" s="1"/>
      <c r="S62" s="0"/>
    </row>
    <row r="63" customFormat="false" ht="12.75" hidden="false" customHeight="false" outlineLevel="0" collapsed="false">
      <c r="A63" s="50"/>
    </row>
    <row r="64" customFormat="false" ht="13.5" hidden="false" customHeight="false" outlineLevel="0" collapsed="false">
      <c r="A64" s="50"/>
    </row>
    <row r="65" customFormat="false" ht="13.5" hidden="false" customHeight="false" outlineLevel="0" collapsed="false">
      <c r="A65" s="51"/>
    </row>
    <row r="66" customFormat="false" ht="12.75" hidden="false" customHeight="false" outlineLevel="0" collapsed="false">
      <c r="A66" s="50"/>
    </row>
    <row r="67" customFormat="false" ht="12.75" hidden="false" customHeight="false" outlineLevel="0" collapsed="false">
      <c r="A67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6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1.13"/>
    <col collapsed="false" customWidth="true" hidden="false" outlineLevel="0" max="4" min="4" style="0" width="14.28"/>
    <col collapsed="false" customWidth="true" hidden="false" outlineLevel="0" max="5" min="5" style="0" width="1.13"/>
    <col collapsed="false" customWidth="true" hidden="false" outlineLevel="0" max="6" min="6" style="0" width="15.85"/>
    <col collapsed="false" customWidth="true" hidden="false" outlineLevel="0" max="7" min="7" style="0" width="1.13"/>
    <col collapsed="false" customWidth="true" hidden="false" outlineLevel="0" max="8" min="8" style="0" width="14.85"/>
    <col collapsed="false" customWidth="true" hidden="false" outlineLevel="0" max="9" min="9" style="0" width="18.14"/>
    <col collapsed="false" customWidth="true" hidden="false" outlineLevel="0" max="10" min="10" style="0" width="15.7"/>
    <col collapsed="false" customWidth="true" hidden="false" outlineLevel="0" max="11" min="11" style="0" width="1.41"/>
    <col collapsed="false" customWidth="true" hidden="false" outlineLevel="0" max="12" min="12" style="0" width="13.99"/>
    <col collapsed="false" customWidth="true" hidden="false" outlineLevel="0" max="13" min="13" style="0" width="1.13"/>
    <col collapsed="false" customWidth="true" hidden="false" outlineLevel="0" max="14" min="14" style="0" width="14.56"/>
    <col collapsed="false" customWidth="true" hidden="false" outlineLevel="0" max="15" min="15" style="0" width="0.99"/>
    <col collapsed="false" customWidth="true" hidden="false" outlineLevel="0" max="16" min="16" style="0" width="15.28"/>
    <col collapsed="false" customWidth="true" hidden="false" outlineLevel="0" max="17" min="17" style="0" width="1.28"/>
    <col collapsed="false" customWidth="true" hidden="false" outlineLevel="0" max="18" min="18" style="0" width="15.41"/>
    <col collapsed="false" customWidth="true" hidden="false" outlineLevel="0" max="19" min="19" style="0" width="1.13"/>
    <col collapsed="false" customWidth="true" hidden="false" outlineLevel="0" max="20" min="20" style="0" width="14.99"/>
    <col collapsed="false" customWidth="true" hidden="false" outlineLevel="0" max="21" min="21" style="0" width="1.56"/>
    <col collapsed="false" customWidth="true" hidden="false" outlineLevel="0" max="22" min="22" style="0" width="17.28"/>
    <col collapsed="false" customWidth="true" hidden="false" outlineLevel="0" max="23" min="23" style="0" width="1.56"/>
    <col collapsed="false" customWidth="true" hidden="false" outlineLevel="0" max="24" min="24" style="0" width="13.28"/>
    <col collapsed="false" customWidth="true" hidden="false" outlineLevel="0" max="25" min="25" style="0" width="1.7"/>
    <col collapsed="false" customWidth="true" hidden="false" outlineLevel="0" max="27" min="26" style="0" width="14.56"/>
    <col collapsed="false" customWidth="true" hidden="true" outlineLevel="0" max="28" min="28" style="0" width="14.56"/>
    <col collapsed="false" customWidth="true" hidden="false" outlineLevel="0" max="29" min="29" style="1" width="12.28"/>
    <col collapsed="false" customWidth="true" hidden="false" outlineLevel="0" max="30" min="30" style="1" width="15.13"/>
  </cols>
  <sheetData>
    <row r="1" customFormat="false" ht="18" hidden="false" customHeight="false" outlineLevel="0" collapsed="false">
      <c r="A1" s="2" t="s">
        <v>0</v>
      </c>
      <c r="F1" s="3" t="s">
        <v>1</v>
      </c>
      <c r="H1" s="3" t="n">
        <v>2000</v>
      </c>
    </row>
    <row r="2" customFormat="false" ht="12.75" hidden="false" customHeight="false" outlineLevel="0" collapsed="false">
      <c r="A2" s="4" t="n">
        <f aca="true">TODAY()</f>
        <v>45926</v>
      </c>
      <c r="J2" s="52" t="s">
        <v>43</v>
      </c>
    </row>
    <row r="3" customFormat="false" ht="12.75" hidden="false" customHeight="false" outlineLevel="0" collapsed="false">
      <c r="F3" s="19" t="s">
        <v>45</v>
      </c>
      <c r="H3" s="3" t="n">
        <v>891865</v>
      </c>
      <c r="J3" s="53" t="n">
        <v>16136</v>
      </c>
    </row>
    <row r="4" customFormat="false" ht="16.5" hidden="false" customHeight="false" outlineLevel="0" collapsed="false">
      <c r="B4" s="5" t="s">
        <v>46</v>
      </c>
      <c r="H4" s="3" t="n">
        <v>891830</v>
      </c>
      <c r="J4" s="53" t="n">
        <v>8068</v>
      </c>
    </row>
    <row r="5" customFormat="false" ht="13.5" hidden="false" customHeight="false" outlineLevel="0" collapsed="false">
      <c r="A5" s="3"/>
      <c r="B5" s="10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10"/>
      <c r="O5" s="10"/>
      <c r="P5" s="10"/>
      <c r="Q5" s="10"/>
      <c r="R5" s="10"/>
      <c r="V5" s="10"/>
      <c r="X5" s="10" t="s">
        <v>47</v>
      </c>
      <c r="Y5" s="10"/>
      <c r="Z5" s="6" t="s">
        <v>46</v>
      </c>
      <c r="AA5" s="6" t="s">
        <v>46</v>
      </c>
      <c r="AB5" s="7" t="s">
        <v>48</v>
      </c>
    </row>
    <row r="6" customFormat="false" ht="12.75" hidden="false" customHeight="false" outlineLevel="0" collapsed="false">
      <c r="A6" s="3" t="s">
        <v>49</v>
      </c>
      <c r="B6" s="6" t="s">
        <v>50</v>
      </c>
      <c r="C6" s="52"/>
      <c r="D6" s="10" t="s">
        <v>50</v>
      </c>
      <c r="E6" s="52"/>
      <c r="F6" s="6" t="s">
        <v>50</v>
      </c>
      <c r="G6" s="52"/>
      <c r="H6" s="10" t="s">
        <v>50</v>
      </c>
      <c r="I6" s="10" t="s">
        <v>50</v>
      </c>
      <c r="J6" s="6" t="s">
        <v>50</v>
      </c>
      <c r="K6" s="52"/>
      <c r="L6" s="10" t="s">
        <v>50</v>
      </c>
      <c r="M6" s="52"/>
      <c r="N6" s="6" t="s">
        <v>50</v>
      </c>
      <c r="O6" s="10"/>
      <c r="P6" s="10" t="s">
        <v>50</v>
      </c>
      <c r="Q6" s="10"/>
      <c r="R6" s="6" t="s">
        <v>50</v>
      </c>
      <c r="T6" s="10" t="s">
        <v>50</v>
      </c>
      <c r="V6" s="6" t="s">
        <v>50</v>
      </c>
      <c r="X6" s="10" t="s">
        <v>51</v>
      </c>
      <c r="Y6" s="10"/>
      <c r="Z6" s="12" t="s">
        <v>52</v>
      </c>
      <c r="AA6" s="12" t="s">
        <v>52</v>
      </c>
      <c r="AB6" s="7"/>
    </row>
    <row r="7" customFormat="false" ht="12.75" hidden="false" customHeight="false" outlineLevel="0" collapsed="false">
      <c r="A7" s="3" t="s">
        <v>53</v>
      </c>
      <c r="B7" s="12" t="s">
        <v>54</v>
      </c>
      <c r="C7" s="52"/>
      <c r="D7" s="10" t="s">
        <v>55</v>
      </c>
      <c r="E7" s="52"/>
      <c r="F7" s="12" t="s">
        <v>56</v>
      </c>
      <c r="G7" s="52"/>
      <c r="H7" s="10" t="s">
        <v>57</v>
      </c>
      <c r="I7" s="10" t="s">
        <v>57</v>
      </c>
      <c r="J7" s="12" t="s">
        <v>58</v>
      </c>
      <c r="K7" s="52"/>
      <c r="L7" s="10" t="s">
        <v>59</v>
      </c>
      <c r="M7" s="52"/>
      <c r="N7" s="12" t="s">
        <v>60</v>
      </c>
      <c r="O7" s="10"/>
      <c r="P7" s="10" t="s">
        <v>61</v>
      </c>
      <c r="Q7" s="10"/>
      <c r="R7" s="12" t="s">
        <v>62</v>
      </c>
      <c r="T7" s="10" t="s">
        <v>63</v>
      </c>
      <c r="V7" s="12" t="s">
        <v>64</v>
      </c>
      <c r="X7" s="10" t="s">
        <v>65</v>
      </c>
      <c r="Y7" s="10"/>
      <c r="Z7" s="12" t="s">
        <v>66</v>
      </c>
      <c r="AA7" s="12" t="s">
        <v>66</v>
      </c>
      <c r="AB7" s="7" t="s">
        <v>67</v>
      </c>
    </row>
    <row r="8" customFormat="false" ht="12.75" hidden="false" customHeight="false" outlineLevel="0" collapsed="false">
      <c r="A8" s="3" t="s">
        <v>68</v>
      </c>
      <c r="B8" s="12" t="n">
        <v>70096</v>
      </c>
      <c r="C8" s="52"/>
      <c r="D8" s="10" t="n">
        <v>70266</v>
      </c>
      <c r="E8" s="52"/>
      <c r="F8" s="12" t="n">
        <v>70308</v>
      </c>
      <c r="G8" s="52"/>
      <c r="H8" s="10" t="n">
        <v>70309</v>
      </c>
      <c r="I8" s="10" t="n">
        <v>70309</v>
      </c>
      <c r="J8" s="12" t="n">
        <v>70463</v>
      </c>
      <c r="K8" s="52"/>
      <c r="L8" s="10" t="n">
        <v>71143</v>
      </c>
      <c r="M8" s="52"/>
      <c r="N8" s="12" t="n">
        <v>71144</v>
      </c>
      <c r="O8" s="10"/>
      <c r="P8" s="10" t="n">
        <v>71189</v>
      </c>
      <c r="Q8" s="10"/>
      <c r="R8" s="12" t="n">
        <v>71438</v>
      </c>
      <c r="T8" s="10" t="n">
        <v>71455</v>
      </c>
      <c r="V8" s="12" t="n">
        <v>73157</v>
      </c>
      <c r="X8" s="10" t="n">
        <v>70011</v>
      </c>
      <c r="Z8" s="12" t="n">
        <v>70055</v>
      </c>
      <c r="AA8" s="12" t="n">
        <v>70055</v>
      </c>
      <c r="AB8" s="7" t="n">
        <v>75931</v>
      </c>
    </row>
    <row r="9" customFormat="false" ht="12.75" hidden="false" customHeight="false" outlineLevel="0" collapsed="false">
      <c r="A9" s="3" t="s">
        <v>23</v>
      </c>
      <c r="B9" s="12"/>
      <c r="C9" s="52"/>
      <c r="D9" s="52"/>
      <c r="E9" s="52"/>
      <c r="F9" s="54"/>
      <c r="G9" s="52"/>
      <c r="H9" s="3" t="n">
        <v>891865</v>
      </c>
      <c r="I9" s="3" t="n">
        <v>888852</v>
      </c>
      <c r="J9" s="54"/>
      <c r="K9" s="52"/>
      <c r="L9" s="52"/>
      <c r="M9" s="52"/>
      <c r="N9" s="12"/>
      <c r="O9" s="10"/>
      <c r="P9" s="10"/>
      <c r="Q9" s="10"/>
      <c r="R9" s="12"/>
      <c r="V9" s="12"/>
      <c r="X9" s="3" t="n">
        <v>888852</v>
      </c>
      <c r="Z9" s="14" t="n">
        <v>891865</v>
      </c>
      <c r="AA9" s="14" t="n">
        <v>888849</v>
      </c>
      <c r="AB9" s="15" t="n">
        <v>891865</v>
      </c>
    </row>
    <row r="10" customFormat="false" ht="12.75" hidden="false" customHeight="false" outlineLevel="0" collapsed="false">
      <c r="A10" s="3"/>
      <c r="B10" s="20"/>
      <c r="C10" s="52"/>
      <c r="D10" s="52"/>
      <c r="E10" s="52"/>
      <c r="F10" s="54"/>
      <c r="G10" s="52"/>
      <c r="H10" s="52"/>
      <c r="I10" s="52"/>
      <c r="J10" s="54"/>
      <c r="K10" s="52"/>
      <c r="L10" s="52"/>
      <c r="M10" s="52"/>
      <c r="N10" s="20"/>
      <c r="R10" s="20"/>
      <c r="V10" s="20"/>
      <c r="X10" s="55" t="s">
        <v>69</v>
      </c>
      <c r="Z10" s="56" t="s">
        <v>69</v>
      </c>
      <c r="AA10" s="56" t="s">
        <v>69</v>
      </c>
      <c r="AB10" s="15"/>
      <c r="AC10" s="19" t="s">
        <v>30</v>
      </c>
      <c r="AD10" s="19" t="s">
        <v>70</v>
      </c>
    </row>
    <row r="11" customFormat="false" ht="12.75" hidden="false" customHeight="false" outlineLevel="0" collapsed="false">
      <c r="A11" s="3" t="s">
        <v>31</v>
      </c>
      <c r="B11" s="20"/>
      <c r="F11" s="20"/>
      <c r="J11" s="20"/>
      <c r="N11" s="20"/>
      <c r="R11" s="20"/>
      <c r="V11" s="20"/>
      <c r="Z11" s="12" t="s">
        <v>71</v>
      </c>
      <c r="AA11" s="12"/>
      <c r="AB11" s="21"/>
      <c r="AC11" s="19" t="s">
        <v>33</v>
      </c>
      <c r="AD11" s="19" t="s">
        <v>42</v>
      </c>
    </row>
    <row r="12" customFormat="false" ht="12.75" hidden="false" customHeight="false" outlineLevel="0" collapsed="false">
      <c r="A12" s="24" t="n">
        <v>36526</v>
      </c>
      <c r="B12" s="25" t="n">
        <v>0</v>
      </c>
      <c r="C12" s="28"/>
      <c r="D12" s="28" t="n">
        <v>0</v>
      </c>
      <c r="E12" s="28"/>
      <c r="F12" s="25" t="n">
        <v>0</v>
      </c>
      <c r="G12" s="28"/>
      <c r="H12" s="28" t="n">
        <v>9448</v>
      </c>
      <c r="I12" s="28" t="n">
        <v>0</v>
      </c>
      <c r="J12" s="25" t="n">
        <v>0</v>
      </c>
      <c r="K12" s="28"/>
      <c r="L12" s="28" t="n">
        <v>0</v>
      </c>
      <c r="M12" s="28"/>
      <c r="N12" s="25" t="n">
        <v>0</v>
      </c>
      <c r="O12" s="28"/>
      <c r="P12" s="28" t="n">
        <v>0</v>
      </c>
      <c r="Q12" s="28"/>
      <c r="R12" s="25" t="n">
        <v>0</v>
      </c>
      <c r="S12" s="28"/>
      <c r="T12" s="28" t="n">
        <v>0</v>
      </c>
      <c r="U12" s="28"/>
      <c r="V12" s="25" t="n">
        <v>0</v>
      </c>
      <c r="W12" s="28"/>
      <c r="X12" s="28" t="n">
        <v>0</v>
      </c>
      <c r="Y12" s="28"/>
      <c r="Z12" s="25" t="n">
        <v>0</v>
      </c>
      <c r="AA12" s="25" t="n">
        <v>0</v>
      </c>
      <c r="AB12" s="26" t="n">
        <v>0</v>
      </c>
      <c r="AC12" s="30" t="n">
        <f aca="false">SUM(B12:AB12)</f>
        <v>9448</v>
      </c>
      <c r="AD12" s="30" t="n">
        <f aca="false">AC12-9448</f>
        <v>0</v>
      </c>
    </row>
    <row r="13" customFormat="false" ht="12.75" hidden="false" customHeight="false" outlineLevel="0" collapsed="false">
      <c r="A13" s="24" t="n">
        <f aca="false">A12+1</f>
        <v>36527</v>
      </c>
      <c r="B13" s="25" t="n">
        <v>0</v>
      </c>
      <c r="C13" s="28"/>
      <c r="D13" s="28" t="n">
        <v>0</v>
      </c>
      <c r="E13" s="28"/>
      <c r="F13" s="25" t="n">
        <v>0</v>
      </c>
      <c r="G13" s="28"/>
      <c r="H13" s="28" t="n">
        <v>9448</v>
      </c>
      <c r="I13" s="28" t="n">
        <v>0</v>
      </c>
      <c r="J13" s="25" t="n">
        <v>0</v>
      </c>
      <c r="K13" s="28"/>
      <c r="L13" s="28" t="n">
        <v>0</v>
      </c>
      <c r="M13" s="28"/>
      <c r="N13" s="25" t="n">
        <v>0</v>
      </c>
      <c r="O13" s="28"/>
      <c r="P13" s="28" t="n">
        <v>0</v>
      </c>
      <c r="Q13" s="28"/>
      <c r="R13" s="25" t="n">
        <v>0</v>
      </c>
      <c r="S13" s="28"/>
      <c r="T13" s="28" t="n">
        <v>0</v>
      </c>
      <c r="U13" s="28"/>
      <c r="V13" s="25" t="n">
        <v>0</v>
      </c>
      <c r="W13" s="28"/>
      <c r="X13" s="28" t="n">
        <v>0</v>
      </c>
      <c r="Y13" s="28"/>
      <c r="Z13" s="25" t="n">
        <v>0</v>
      </c>
      <c r="AA13" s="25" t="n">
        <v>0</v>
      </c>
      <c r="AB13" s="26" t="n">
        <v>0</v>
      </c>
      <c r="AC13" s="30" t="n">
        <f aca="false">SUM(B13:AB13)</f>
        <v>9448</v>
      </c>
      <c r="AD13" s="30" t="n">
        <f aca="false">AC13-9448</f>
        <v>0</v>
      </c>
    </row>
    <row r="14" customFormat="false" ht="12.75" hidden="false" customHeight="false" outlineLevel="0" collapsed="false">
      <c r="A14" s="24" t="n">
        <f aca="false">A13+1</f>
        <v>36528</v>
      </c>
      <c r="B14" s="25" t="n">
        <v>0</v>
      </c>
      <c r="C14" s="28"/>
      <c r="D14" s="28" t="n">
        <v>0</v>
      </c>
      <c r="E14" s="28"/>
      <c r="F14" s="25" t="n">
        <v>0</v>
      </c>
      <c r="G14" s="28"/>
      <c r="H14" s="28" t="n">
        <v>9448</v>
      </c>
      <c r="I14" s="28" t="n">
        <v>0</v>
      </c>
      <c r="J14" s="25" t="n">
        <v>0</v>
      </c>
      <c r="K14" s="28"/>
      <c r="L14" s="28" t="n">
        <v>0</v>
      </c>
      <c r="M14" s="28"/>
      <c r="N14" s="25" t="n">
        <v>0</v>
      </c>
      <c r="O14" s="28"/>
      <c r="P14" s="28" t="n">
        <v>0</v>
      </c>
      <c r="Q14" s="28"/>
      <c r="R14" s="25" t="n">
        <v>0</v>
      </c>
      <c r="S14" s="28"/>
      <c r="T14" s="28" t="n">
        <v>0</v>
      </c>
      <c r="U14" s="28"/>
      <c r="V14" s="25" t="n">
        <v>0</v>
      </c>
      <c r="W14" s="28"/>
      <c r="X14" s="28" t="n">
        <v>0</v>
      </c>
      <c r="Y14" s="28"/>
      <c r="Z14" s="25" t="n">
        <v>0</v>
      </c>
      <c r="AA14" s="25" t="n">
        <v>0</v>
      </c>
      <c r="AB14" s="26" t="n">
        <v>0</v>
      </c>
      <c r="AC14" s="30" t="n">
        <f aca="false">SUM(B14:AB14)</f>
        <v>9448</v>
      </c>
      <c r="AD14" s="30" t="n">
        <f aca="false">AC14-9448</f>
        <v>0</v>
      </c>
    </row>
    <row r="15" customFormat="false" ht="12.75" hidden="false" customHeight="false" outlineLevel="0" collapsed="false">
      <c r="A15" s="24" t="n">
        <f aca="false">A14+1</f>
        <v>36529</v>
      </c>
      <c r="B15" s="25" t="n">
        <v>0</v>
      </c>
      <c r="C15" s="28"/>
      <c r="D15" s="28" t="n">
        <v>0</v>
      </c>
      <c r="E15" s="28"/>
      <c r="F15" s="25" t="n">
        <v>0</v>
      </c>
      <c r="G15" s="28"/>
      <c r="H15" s="28" t="n">
        <v>9448</v>
      </c>
      <c r="I15" s="28" t="n">
        <v>0</v>
      </c>
      <c r="J15" s="25" t="n">
        <v>0</v>
      </c>
      <c r="K15" s="28"/>
      <c r="L15" s="28" t="n">
        <v>0</v>
      </c>
      <c r="M15" s="28"/>
      <c r="N15" s="25" t="n">
        <v>0</v>
      </c>
      <c r="O15" s="28"/>
      <c r="P15" s="28" t="n">
        <v>0</v>
      </c>
      <c r="Q15" s="28"/>
      <c r="R15" s="25" t="n">
        <v>0</v>
      </c>
      <c r="S15" s="28"/>
      <c r="T15" s="28" t="n">
        <v>0</v>
      </c>
      <c r="U15" s="28"/>
      <c r="V15" s="25" t="n">
        <v>0</v>
      </c>
      <c r="W15" s="28"/>
      <c r="X15" s="28" t="n">
        <v>0</v>
      </c>
      <c r="Y15" s="28"/>
      <c r="Z15" s="25" t="n">
        <v>0</v>
      </c>
      <c r="AA15" s="25" t="n">
        <v>0</v>
      </c>
      <c r="AB15" s="26" t="n">
        <v>0</v>
      </c>
      <c r="AC15" s="30" t="n">
        <f aca="false">SUM(B15:AB15)</f>
        <v>9448</v>
      </c>
      <c r="AD15" s="30" t="n">
        <f aca="false">AC15-9448</f>
        <v>0</v>
      </c>
    </row>
    <row r="16" customFormat="false" ht="12.75" hidden="false" customHeight="false" outlineLevel="0" collapsed="false">
      <c r="A16" s="24" t="n">
        <f aca="false">A15+1</f>
        <v>36530</v>
      </c>
      <c r="B16" s="25" t="n">
        <v>0</v>
      </c>
      <c r="C16" s="28"/>
      <c r="D16" s="28" t="n">
        <v>0</v>
      </c>
      <c r="E16" s="28"/>
      <c r="F16" s="25" t="n">
        <v>0</v>
      </c>
      <c r="G16" s="28"/>
      <c r="H16" s="28" t="n">
        <v>9448</v>
      </c>
      <c r="I16" s="28" t="n">
        <v>0</v>
      </c>
      <c r="J16" s="25" t="n">
        <v>0</v>
      </c>
      <c r="K16" s="28"/>
      <c r="L16" s="28" t="n">
        <v>0</v>
      </c>
      <c r="M16" s="28"/>
      <c r="N16" s="25" t="n">
        <v>0</v>
      </c>
      <c r="O16" s="28"/>
      <c r="P16" s="28" t="n">
        <v>0</v>
      </c>
      <c r="Q16" s="28"/>
      <c r="R16" s="25" t="n">
        <v>0</v>
      </c>
      <c r="S16" s="28"/>
      <c r="T16" s="28" t="n">
        <v>0</v>
      </c>
      <c r="U16" s="28"/>
      <c r="V16" s="25" t="n">
        <v>0</v>
      </c>
      <c r="W16" s="28"/>
      <c r="X16" s="28" t="n">
        <v>0</v>
      </c>
      <c r="Y16" s="28"/>
      <c r="Z16" s="25" t="n">
        <v>0</v>
      </c>
      <c r="AA16" s="25" t="n">
        <v>0</v>
      </c>
      <c r="AB16" s="26" t="n">
        <v>0</v>
      </c>
      <c r="AC16" s="30" t="n">
        <f aca="false">SUM(B16:AB16)</f>
        <v>9448</v>
      </c>
      <c r="AD16" s="30" t="n">
        <f aca="false">AC16-9448</f>
        <v>0</v>
      </c>
    </row>
    <row r="17" customFormat="false" ht="12.75" hidden="false" customHeight="false" outlineLevel="0" collapsed="false">
      <c r="A17" s="31" t="n">
        <f aca="false">A16+1</f>
        <v>36531</v>
      </c>
      <c r="B17" s="32" t="n">
        <v>0</v>
      </c>
      <c r="C17" s="34"/>
      <c r="D17" s="34" t="n">
        <v>0</v>
      </c>
      <c r="E17" s="34"/>
      <c r="F17" s="32" t="n">
        <v>0</v>
      </c>
      <c r="G17" s="34"/>
      <c r="H17" s="28" t="n">
        <v>9448</v>
      </c>
      <c r="I17" s="28" t="n">
        <v>0</v>
      </c>
      <c r="J17" s="32" t="n">
        <v>0</v>
      </c>
      <c r="K17" s="34"/>
      <c r="L17" s="34" t="n">
        <v>0</v>
      </c>
      <c r="M17" s="34"/>
      <c r="N17" s="32" t="n">
        <v>0</v>
      </c>
      <c r="O17" s="34"/>
      <c r="P17" s="34" t="n">
        <v>0</v>
      </c>
      <c r="Q17" s="34"/>
      <c r="R17" s="32" t="n">
        <v>0</v>
      </c>
      <c r="S17" s="34"/>
      <c r="T17" s="34" t="n">
        <v>0</v>
      </c>
      <c r="U17" s="34"/>
      <c r="V17" s="32" t="n">
        <v>0</v>
      </c>
      <c r="W17" s="34"/>
      <c r="X17" s="34" t="n">
        <v>0</v>
      </c>
      <c r="Y17" s="34"/>
      <c r="Z17" s="25" t="n">
        <v>0</v>
      </c>
      <c r="AA17" s="25" t="n">
        <v>0</v>
      </c>
      <c r="AB17" s="33" t="n">
        <v>0</v>
      </c>
      <c r="AC17" s="57" t="n">
        <f aca="false">SUM(B17:AB17)</f>
        <v>9448</v>
      </c>
      <c r="AD17" s="30" t="n">
        <f aca="false">AC17-9448</f>
        <v>0</v>
      </c>
    </row>
    <row r="18" customFormat="false" ht="12.75" hidden="false" customHeight="false" outlineLevel="0" collapsed="false">
      <c r="A18" s="31" t="n">
        <f aca="false">A17+1</f>
        <v>36532</v>
      </c>
      <c r="B18" s="32" t="n">
        <v>0</v>
      </c>
      <c r="C18" s="34"/>
      <c r="D18" s="34" t="n">
        <v>0</v>
      </c>
      <c r="E18" s="34"/>
      <c r="F18" s="32" t="n">
        <v>0</v>
      </c>
      <c r="G18" s="34"/>
      <c r="H18" s="28" t="n">
        <v>9448</v>
      </c>
      <c r="I18" s="28" t="n">
        <v>0</v>
      </c>
      <c r="J18" s="32" t="n">
        <v>0</v>
      </c>
      <c r="K18" s="34"/>
      <c r="L18" s="34" t="n">
        <v>0</v>
      </c>
      <c r="M18" s="34"/>
      <c r="N18" s="32" t="n">
        <v>0</v>
      </c>
      <c r="O18" s="34"/>
      <c r="P18" s="34" t="n">
        <v>0</v>
      </c>
      <c r="Q18" s="34"/>
      <c r="R18" s="32" t="n">
        <v>0</v>
      </c>
      <c r="S18" s="34"/>
      <c r="T18" s="34" t="n">
        <v>0</v>
      </c>
      <c r="U18" s="34"/>
      <c r="V18" s="32" t="n">
        <v>0</v>
      </c>
      <c r="W18" s="34"/>
      <c r="X18" s="34" t="n">
        <v>0</v>
      </c>
      <c r="Y18" s="34"/>
      <c r="Z18" s="25" t="n">
        <v>0</v>
      </c>
      <c r="AA18" s="25" t="n">
        <v>0</v>
      </c>
      <c r="AB18" s="33" t="n">
        <v>0</v>
      </c>
      <c r="AC18" s="57" t="n">
        <f aca="false">SUM(B18:AB18)</f>
        <v>9448</v>
      </c>
      <c r="AD18" s="30" t="n">
        <f aca="false">AC18-9448</f>
        <v>0</v>
      </c>
    </row>
    <row r="19" customFormat="false" ht="12.75" hidden="false" customHeight="false" outlineLevel="0" collapsed="false">
      <c r="A19" s="31" t="n">
        <f aca="false">A18+1</f>
        <v>36533</v>
      </c>
      <c r="B19" s="32" t="n">
        <v>0</v>
      </c>
      <c r="C19" s="34"/>
      <c r="D19" s="34" t="n">
        <v>0</v>
      </c>
      <c r="E19" s="34"/>
      <c r="F19" s="32" t="n">
        <v>0</v>
      </c>
      <c r="G19" s="34"/>
      <c r="H19" s="28" t="n">
        <v>9448</v>
      </c>
      <c r="I19" s="28" t="n">
        <v>0</v>
      </c>
      <c r="J19" s="32" t="n">
        <v>0</v>
      </c>
      <c r="K19" s="34"/>
      <c r="L19" s="34" t="n">
        <v>0</v>
      </c>
      <c r="M19" s="34"/>
      <c r="N19" s="32" t="n">
        <v>0</v>
      </c>
      <c r="O19" s="34"/>
      <c r="P19" s="34" t="n">
        <v>0</v>
      </c>
      <c r="Q19" s="34"/>
      <c r="R19" s="32" t="n">
        <v>0</v>
      </c>
      <c r="S19" s="34"/>
      <c r="T19" s="34" t="n">
        <v>0</v>
      </c>
      <c r="U19" s="34"/>
      <c r="V19" s="32" t="n">
        <v>0</v>
      </c>
      <c r="W19" s="34"/>
      <c r="X19" s="34" t="n">
        <v>0</v>
      </c>
      <c r="Y19" s="34"/>
      <c r="Z19" s="25" t="n">
        <v>0</v>
      </c>
      <c r="AA19" s="25" t="n">
        <v>0</v>
      </c>
      <c r="AB19" s="33" t="n">
        <v>0</v>
      </c>
      <c r="AC19" s="57" t="n">
        <f aca="false">SUM(B19:AB19)</f>
        <v>9448</v>
      </c>
      <c r="AD19" s="30" t="n">
        <f aca="false">AC19-9448</f>
        <v>0</v>
      </c>
    </row>
    <row r="20" customFormat="false" ht="12.75" hidden="false" customHeight="false" outlineLevel="0" collapsed="false">
      <c r="A20" s="24" t="n">
        <f aca="false">A19+1</f>
        <v>36534</v>
      </c>
      <c r="B20" s="25" t="n">
        <v>0</v>
      </c>
      <c r="C20" s="28"/>
      <c r="D20" s="28" t="n">
        <v>0</v>
      </c>
      <c r="E20" s="28"/>
      <c r="F20" s="25" t="n">
        <v>0</v>
      </c>
      <c r="G20" s="28"/>
      <c r="H20" s="28" t="n">
        <v>9448</v>
      </c>
      <c r="I20" s="28" t="n">
        <v>0</v>
      </c>
      <c r="J20" s="25" t="n">
        <v>0</v>
      </c>
      <c r="K20" s="28"/>
      <c r="L20" s="28" t="n">
        <v>0</v>
      </c>
      <c r="M20" s="28"/>
      <c r="N20" s="25" t="n">
        <v>0</v>
      </c>
      <c r="O20" s="28"/>
      <c r="P20" s="28" t="n">
        <v>0</v>
      </c>
      <c r="Q20" s="28"/>
      <c r="R20" s="25" t="n">
        <v>0</v>
      </c>
      <c r="S20" s="28"/>
      <c r="T20" s="28" t="n">
        <v>0</v>
      </c>
      <c r="U20" s="28"/>
      <c r="V20" s="25" t="n">
        <v>0</v>
      </c>
      <c r="W20" s="28"/>
      <c r="X20" s="28" t="n">
        <v>0</v>
      </c>
      <c r="Y20" s="28"/>
      <c r="Z20" s="25" t="n">
        <v>0</v>
      </c>
      <c r="AA20" s="25" t="n">
        <v>0</v>
      </c>
      <c r="AB20" s="26" t="n">
        <v>0</v>
      </c>
      <c r="AC20" s="57" t="n">
        <f aca="false">SUM(B20:AB20)</f>
        <v>9448</v>
      </c>
      <c r="AD20" s="30" t="n">
        <f aca="false">AC20-9448</f>
        <v>0</v>
      </c>
    </row>
    <row r="21" customFormat="false" ht="12.75" hidden="false" customHeight="false" outlineLevel="0" collapsed="false">
      <c r="A21" s="24" t="n">
        <f aca="false">A20+1</f>
        <v>36535</v>
      </c>
      <c r="B21" s="25" t="n">
        <v>0</v>
      </c>
      <c r="C21" s="28"/>
      <c r="D21" s="28" t="n">
        <v>0</v>
      </c>
      <c r="E21" s="28"/>
      <c r="F21" s="25" t="n">
        <v>0</v>
      </c>
      <c r="G21" s="28"/>
      <c r="H21" s="28" t="n">
        <v>9448</v>
      </c>
      <c r="I21" s="28" t="n">
        <v>0</v>
      </c>
      <c r="J21" s="25" t="n">
        <v>0</v>
      </c>
      <c r="K21" s="28"/>
      <c r="L21" s="28" t="n">
        <v>0</v>
      </c>
      <c r="M21" s="28"/>
      <c r="N21" s="25" t="n">
        <v>0</v>
      </c>
      <c r="O21" s="28"/>
      <c r="P21" s="28" t="n">
        <v>0</v>
      </c>
      <c r="Q21" s="28"/>
      <c r="R21" s="25" t="n">
        <v>0</v>
      </c>
      <c r="S21" s="28"/>
      <c r="T21" s="28" t="n">
        <v>0</v>
      </c>
      <c r="U21" s="28"/>
      <c r="V21" s="25" t="n">
        <v>0</v>
      </c>
      <c r="W21" s="28"/>
      <c r="X21" s="28" t="n">
        <v>0</v>
      </c>
      <c r="Y21" s="28"/>
      <c r="Z21" s="25" t="n">
        <v>0</v>
      </c>
      <c r="AA21" s="25" t="n">
        <v>0</v>
      </c>
      <c r="AB21" s="26" t="n">
        <v>0</v>
      </c>
      <c r="AC21" s="57" t="n">
        <f aca="false">SUM(B21:AB21)</f>
        <v>9448</v>
      </c>
      <c r="AD21" s="30" t="n">
        <f aca="false">AC21-9448</f>
        <v>0</v>
      </c>
    </row>
    <row r="22" customFormat="false" ht="12.75" hidden="false" customHeight="false" outlineLevel="0" collapsed="false">
      <c r="A22" s="24" t="n">
        <f aca="false">A21+1</f>
        <v>36536</v>
      </c>
      <c r="B22" s="25" t="n">
        <v>0</v>
      </c>
      <c r="C22" s="28"/>
      <c r="D22" s="28" t="n">
        <v>0</v>
      </c>
      <c r="E22" s="28"/>
      <c r="F22" s="25" t="n">
        <v>0</v>
      </c>
      <c r="G22" s="28"/>
      <c r="H22" s="28" t="n">
        <v>9448</v>
      </c>
      <c r="I22" s="28" t="n">
        <v>0</v>
      </c>
      <c r="J22" s="25" t="n">
        <v>0</v>
      </c>
      <c r="K22" s="28"/>
      <c r="L22" s="28" t="n">
        <v>0</v>
      </c>
      <c r="M22" s="28"/>
      <c r="N22" s="25" t="n">
        <v>0</v>
      </c>
      <c r="O22" s="28"/>
      <c r="P22" s="28" t="n">
        <v>0</v>
      </c>
      <c r="Q22" s="28"/>
      <c r="R22" s="25" t="n">
        <v>0</v>
      </c>
      <c r="S22" s="28"/>
      <c r="T22" s="28" t="n">
        <v>0</v>
      </c>
      <c r="U22" s="28"/>
      <c r="V22" s="25" t="n">
        <v>0</v>
      </c>
      <c r="W22" s="28"/>
      <c r="X22" s="28" t="n">
        <v>0</v>
      </c>
      <c r="Y22" s="28"/>
      <c r="Z22" s="25" t="n">
        <v>0</v>
      </c>
      <c r="AA22" s="25" t="n">
        <v>0</v>
      </c>
      <c r="AB22" s="26" t="n">
        <v>0</v>
      </c>
      <c r="AC22" s="57" t="n">
        <f aca="false">SUM(B22:AB22)</f>
        <v>9448</v>
      </c>
      <c r="AD22" s="30" t="n">
        <f aca="false">AC22-9448</f>
        <v>0</v>
      </c>
    </row>
    <row r="23" customFormat="false" ht="12.75" hidden="false" customHeight="false" outlineLevel="0" collapsed="false">
      <c r="A23" s="24" t="n">
        <f aca="false">A22+1</f>
        <v>36537</v>
      </c>
      <c r="B23" s="25" t="n">
        <v>0</v>
      </c>
      <c r="C23" s="28"/>
      <c r="D23" s="28" t="n">
        <v>0</v>
      </c>
      <c r="E23" s="28"/>
      <c r="F23" s="25" t="n">
        <v>0</v>
      </c>
      <c r="G23" s="28"/>
      <c r="H23" s="28" t="n">
        <v>9448</v>
      </c>
      <c r="I23" s="28" t="n">
        <v>0</v>
      </c>
      <c r="J23" s="25" t="n">
        <v>0</v>
      </c>
      <c r="K23" s="28"/>
      <c r="L23" s="28" t="n">
        <v>0</v>
      </c>
      <c r="M23" s="28"/>
      <c r="N23" s="25" t="n">
        <v>0</v>
      </c>
      <c r="O23" s="28"/>
      <c r="P23" s="28" t="n">
        <v>0</v>
      </c>
      <c r="Q23" s="28"/>
      <c r="R23" s="25" t="n">
        <v>0</v>
      </c>
      <c r="S23" s="28"/>
      <c r="T23" s="28" t="n">
        <v>0</v>
      </c>
      <c r="U23" s="28"/>
      <c r="V23" s="25" t="n">
        <v>0</v>
      </c>
      <c r="W23" s="28"/>
      <c r="X23" s="28" t="n">
        <v>0</v>
      </c>
      <c r="Y23" s="28"/>
      <c r="Z23" s="25" t="n">
        <v>0</v>
      </c>
      <c r="AA23" s="25" t="n">
        <v>0</v>
      </c>
      <c r="AB23" s="26" t="n">
        <v>0</v>
      </c>
      <c r="AC23" s="57" t="n">
        <f aca="false">SUM(B23:AB23)</f>
        <v>9448</v>
      </c>
      <c r="AD23" s="30" t="n">
        <f aca="false">AC23-9448</f>
        <v>0</v>
      </c>
    </row>
    <row r="24" customFormat="false" ht="12.75" hidden="false" customHeight="false" outlineLevel="0" collapsed="false">
      <c r="A24" s="31" t="n">
        <f aca="false">A23+1</f>
        <v>36538</v>
      </c>
      <c r="B24" s="32" t="n">
        <v>0</v>
      </c>
      <c r="C24" s="34"/>
      <c r="D24" s="34" t="n">
        <v>0</v>
      </c>
      <c r="E24" s="34"/>
      <c r="F24" s="32" t="n">
        <v>0</v>
      </c>
      <c r="G24" s="34"/>
      <c r="H24" s="28" t="n">
        <v>9448</v>
      </c>
      <c r="I24" s="28" t="n">
        <v>0</v>
      </c>
      <c r="J24" s="32" t="n">
        <v>0</v>
      </c>
      <c r="K24" s="34"/>
      <c r="L24" s="34" t="n">
        <v>0</v>
      </c>
      <c r="M24" s="34"/>
      <c r="N24" s="32" t="n">
        <v>0</v>
      </c>
      <c r="O24" s="34"/>
      <c r="P24" s="34" t="n">
        <v>0</v>
      </c>
      <c r="Q24" s="34"/>
      <c r="R24" s="32" t="n">
        <v>0</v>
      </c>
      <c r="S24" s="34"/>
      <c r="T24" s="34" t="n">
        <v>0</v>
      </c>
      <c r="U24" s="34"/>
      <c r="V24" s="32" t="n">
        <v>0</v>
      </c>
      <c r="W24" s="34"/>
      <c r="X24" s="34" t="n">
        <v>0</v>
      </c>
      <c r="Y24" s="34"/>
      <c r="Z24" s="25" t="n">
        <v>0</v>
      </c>
      <c r="AA24" s="25" t="n">
        <v>0</v>
      </c>
      <c r="AB24" s="33" t="n">
        <v>0</v>
      </c>
      <c r="AC24" s="57" t="n">
        <f aca="false">SUM(B24:AB24)</f>
        <v>9448</v>
      </c>
      <c r="AD24" s="30" t="n">
        <f aca="false">AC24-9448</f>
        <v>0</v>
      </c>
    </row>
    <row r="25" customFormat="false" ht="12.75" hidden="false" customHeight="false" outlineLevel="0" collapsed="false">
      <c r="A25" s="24" t="n">
        <f aca="false">A24+1</f>
        <v>36539</v>
      </c>
      <c r="B25" s="25" t="n">
        <v>0</v>
      </c>
      <c r="C25" s="28"/>
      <c r="D25" s="28" t="n">
        <v>0</v>
      </c>
      <c r="E25" s="28"/>
      <c r="F25" s="25" t="n">
        <v>0</v>
      </c>
      <c r="G25" s="28"/>
      <c r="H25" s="28" t="n">
        <f aca="false">9448-41</f>
        <v>9407</v>
      </c>
      <c r="I25" s="28" t="n">
        <v>0</v>
      </c>
      <c r="J25" s="25" t="n">
        <v>0</v>
      </c>
      <c r="K25" s="28"/>
      <c r="L25" s="28" t="n">
        <v>0</v>
      </c>
      <c r="M25" s="28"/>
      <c r="N25" s="25" t="n">
        <v>0</v>
      </c>
      <c r="O25" s="28"/>
      <c r="P25" s="28" t="n">
        <v>0</v>
      </c>
      <c r="Q25" s="28"/>
      <c r="R25" s="25" t="n">
        <v>0</v>
      </c>
      <c r="S25" s="28"/>
      <c r="T25" s="28" t="n">
        <v>0</v>
      </c>
      <c r="U25" s="28"/>
      <c r="V25" s="25" t="n">
        <v>0</v>
      </c>
      <c r="W25" s="28"/>
      <c r="X25" s="28" t="n">
        <v>0</v>
      </c>
      <c r="Y25" s="28"/>
      <c r="Z25" s="25" t="n">
        <v>41</v>
      </c>
      <c r="AA25" s="25" t="n">
        <v>0</v>
      </c>
      <c r="AB25" s="26" t="n">
        <v>0</v>
      </c>
      <c r="AC25" s="30" t="n">
        <f aca="false">SUM(B25:AB25)</f>
        <v>9448</v>
      </c>
      <c r="AD25" s="30" t="n">
        <f aca="false">AC25-9448</f>
        <v>0</v>
      </c>
    </row>
    <row r="26" customFormat="false" ht="12.75" hidden="false" customHeight="false" outlineLevel="0" collapsed="false">
      <c r="A26" s="24" t="n">
        <f aca="false">A25+1</f>
        <v>36540</v>
      </c>
      <c r="B26" s="25" t="n">
        <v>0</v>
      </c>
      <c r="C26" s="28"/>
      <c r="D26" s="28" t="n">
        <v>0</v>
      </c>
      <c r="E26" s="28"/>
      <c r="F26" s="25" t="n">
        <v>0</v>
      </c>
      <c r="G26" s="28"/>
      <c r="H26" s="28" t="n">
        <f aca="false">9448-41</f>
        <v>9407</v>
      </c>
      <c r="I26" s="28" t="n">
        <v>0</v>
      </c>
      <c r="J26" s="25" t="n">
        <v>0</v>
      </c>
      <c r="K26" s="28"/>
      <c r="L26" s="28" t="n">
        <v>0</v>
      </c>
      <c r="M26" s="28"/>
      <c r="N26" s="25" t="n">
        <v>0</v>
      </c>
      <c r="O26" s="28"/>
      <c r="P26" s="28" t="n">
        <v>0</v>
      </c>
      <c r="Q26" s="28"/>
      <c r="R26" s="25" t="n">
        <v>0</v>
      </c>
      <c r="S26" s="28"/>
      <c r="T26" s="28" t="n">
        <v>0</v>
      </c>
      <c r="U26" s="28"/>
      <c r="V26" s="25" t="n">
        <v>0</v>
      </c>
      <c r="W26" s="28"/>
      <c r="X26" s="28" t="n">
        <v>0</v>
      </c>
      <c r="Y26" s="28"/>
      <c r="Z26" s="25" t="n">
        <v>41</v>
      </c>
      <c r="AA26" s="25" t="n">
        <v>0</v>
      </c>
      <c r="AB26" s="26" t="n">
        <v>0</v>
      </c>
      <c r="AC26" s="30" t="n">
        <f aca="false">SUM(B26:AB26)</f>
        <v>9448</v>
      </c>
      <c r="AD26" s="30" t="n">
        <f aca="false">AC26-9448</f>
        <v>0</v>
      </c>
    </row>
    <row r="27" customFormat="false" ht="12.75" hidden="false" customHeight="false" outlineLevel="0" collapsed="false">
      <c r="A27" s="24" t="n">
        <f aca="false">A26+1</f>
        <v>36541</v>
      </c>
      <c r="B27" s="25" t="n">
        <v>0</v>
      </c>
      <c r="C27" s="28"/>
      <c r="D27" s="28" t="n">
        <v>0</v>
      </c>
      <c r="E27" s="28"/>
      <c r="F27" s="25" t="n">
        <v>0</v>
      </c>
      <c r="G27" s="28"/>
      <c r="H27" s="28" t="n">
        <f aca="false">9448-41</f>
        <v>9407</v>
      </c>
      <c r="I27" s="28" t="n">
        <v>0</v>
      </c>
      <c r="J27" s="25" t="n">
        <v>0</v>
      </c>
      <c r="K27" s="28"/>
      <c r="L27" s="28" t="n">
        <v>0</v>
      </c>
      <c r="M27" s="28"/>
      <c r="N27" s="25" t="n">
        <v>0</v>
      </c>
      <c r="O27" s="28"/>
      <c r="P27" s="28" t="n">
        <v>0</v>
      </c>
      <c r="Q27" s="28"/>
      <c r="R27" s="25" t="n">
        <v>0</v>
      </c>
      <c r="S27" s="28"/>
      <c r="T27" s="28" t="n">
        <v>0</v>
      </c>
      <c r="U27" s="28"/>
      <c r="V27" s="25" t="n">
        <v>0</v>
      </c>
      <c r="W27" s="28"/>
      <c r="X27" s="28" t="n">
        <v>0</v>
      </c>
      <c r="Y27" s="28"/>
      <c r="Z27" s="25" t="n">
        <v>41</v>
      </c>
      <c r="AA27" s="25" t="n">
        <v>0</v>
      </c>
      <c r="AB27" s="26" t="n">
        <v>0</v>
      </c>
      <c r="AC27" s="30" t="n">
        <f aca="false">SUM(B27:AB27)</f>
        <v>9448</v>
      </c>
      <c r="AD27" s="30" t="n">
        <f aca="false">AC27-9448</f>
        <v>0</v>
      </c>
    </row>
    <row r="28" customFormat="false" ht="12.75" hidden="false" customHeight="false" outlineLevel="0" collapsed="false">
      <c r="A28" s="24" t="n">
        <f aca="false">A27+1</f>
        <v>36542</v>
      </c>
      <c r="B28" s="25" t="n">
        <v>0</v>
      </c>
      <c r="C28" s="28"/>
      <c r="D28" s="28" t="n">
        <v>0</v>
      </c>
      <c r="E28" s="28"/>
      <c r="F28" s="25" t="n">
        <v>0</v>
      </c>
      <c r="G28" s="28"/>
      <c r="H28" s="28" t="n">
        <f aca="false">9448-41</f>
        <v>9407</v>
      </c>
      <c r="I28" s="28" t="n">
        <v>0</v>
      </c>
      <c r="J28" s="25" t="n">
        <v>0</v>
      </c>
      <c r="K28" s="28"/>
      <c r="L28" s="28" t="n">
        <v>0</v>
      </c>
      <c r="M28" s="28"/>
      <c r="N28" s="25" t="n">
        <v>0</v>
      </c>
      <c r="O28" s="28"/>
      <c r="P28" s="28" t="n">
        <v>0</v>
      </c>
      <c r="Q28" s="28"/>
      <c r="R28" s="25" t="n">
        <v>0</v>
      </c>
      <c r="S28" s="28"/>
      <c r="T28" s="28" t="n">
        <v>0</v>
      </c>
      <c r="U28" s="28"/>
      <c r="V28" s="25" t="n">
        <v>0</v>
      </c>
      <c r="W28" s="28"/>
      <c r="X28" s="28" t="n">
        <v>0</v>
      </c>
      <c r="Y28" s="28"/>
      <c r="Z28" s="25" t="n">
        <v>41</v>
      </c>
      <c r="AA28" s="25" t="n">
        <v>0</v>
      </c>
      <c r="AB28" s="26" t="n">
        <v>0</v>
      </c>
      <c r="AC28" s="30" t="n">
        <f aca="false">SUM(B28:AB28)</f>
        <v>9448</v>
      </c>
      <c r="AD28" s="30" t="n">
        <f aca="false">AC28-9448</f>
        <v>0</v>
      </c>
    </row>
    <row r="29" customFormat="false" ht="12.75" hidden="false" customHeight="false" outlineLevel="0" collapsed="false">
      <c r="A29" s="24" t="n">
        <f aca="false">A28+1</f>
        <v>36543</v>
      </c>
      <c r="B29" s="25" t="n">
        <v>0</v>
      </c>
      <c r="C29" s="28"/>
      <c r="D29" s="28" t="n">
        <v>0</v>
      </c>
      <c r="E29" s="28"/>
      <c r="F29" s="25" t="n">
        <v>0</v>
      </c>
      <c r="G29" s="28"/>
      <c r="H29" s="28" t="n">
        <f aca="false">9448</f>
        <v>9448</v>
      </c>
      <c r="I29" s="28" t="n">
        <v>3959</v>
      </c>
      <c r="J29" s="25" t="n">
        <v>0</v>
      </c>
      <c r="K29" s="28"/>
      <c r="L29" s="28" t="n">
        <v>0</v>
      </c>
      <c r="M29" s="28"/>
      <c r="N29" s="25" t="n">
        <v>0</v>
      </c>
      <c r="O29" s="28"/>
      <c r="P29" s="28" t="n">
        <v>0</v>
      </c>
      <c r="Q29" s="28"/>
      <c r="R29" s="25" t="n">
        <v>0</v>
      </c>
      <c r="S29" s="28"/>
      <c r="T29" s="28" t="n">
        <v>0</v>
      </c>
      <c r="U29" s="28"/>
      <c r="V29" s="25" t="n">
        <v>0</v>
      </c>
      <c r="W29" s="28"/>
      <c r="X29" s="28" t="n">
        <v>0</v>
      </c>
      <c r="Y29" s="28"/>
      <c r="Z29" s="25" t="n">
        <v>0</v>
      </c>
      <c r="AA29" s="25" t="n">
        <f aca="false">41+2043</f>
        <v>2084</v>
      </c>
      <c r="AB29" s="26" t="n">
        <v>0</v>
      </c>
      <c r="AC29" s="30" t="n">
        <f aca="false">SUM(B29:AB29)</f>
        <v>15491</v>
      </c>
      <c r="AD29" s="30" t="n">
        <f aca="false">AC29-9448</f>
        <v>6043</v>
      </c>
    </row>
    <row r="30" customFormat="false" ht="12.75" hidden="false" customHeight="false" outlineLevel="0" collapsed="false">
      <c r="A30" s="24" t="n">
        <f aca="false">A29+1</f>
        <v>36544</v>
      </c>
      <c r="B30" s="25" t="n">
        <v>0</v>
      </c>
      <c r="C30" s="28"/>
      <c r="D30" s="28" t="n">
        <v>0</v>
      </c>
      <c r="E30" s="28"/>
      <c r="F30" s="25" t="n">
        <v>0</v>
      </c>
      <c r="G30" s="28"/>
      <c r="H30" s="28" t="n">
        <v>9448</v>
      </c>
      <c r="I30" s="28" t="n">
        <v>3959</v>
      </c>
      <c r="J30" s="25" t="n">
        <v>0</v>
      </c>
      <c r="K30" s="28"/>
      <c r="L30" s="28" t="n">
        <v>0</v>
      </c>
      <c r="M30" s="28"/>
      <c r="N30" s="25" t="n">
        <v>0</v>
      </c>
      <c r="O30" s="28"/>
      <c r="P30" s="28" t="n">
        <v>0</v>
      </c>
      <c r="Q30" s="28"/>
      <c r="R30" s="25" t="n">
        <v>0</v>
      </c>
      <c r="S30" s="28"/>
      <c r="T30" s="28" t="n">
        <v>0</v>
      </c>
      <c r="U30" s="28"/>
      <c r="V30" s="25" t="n">
        <v>0</v>
      </c>
      <c r="W30" s="28"/>
      <c r="X30" s="28" t="n">
        <v>0</v>
      </c>
      <c r="Y30" s="28"/>
      <c r="Z30" s="25" t="n">
        <v>0</v>
      </c>
      <c r="AA30" s="25" t="n">
        <v>2084</v>
      </c>
      <c r="AB30" s="26" t="n">
        <v>0</v>
      </c>
      <c r="AC30" s="30" t="n">
        <f aca="false">SUM(B30:AB30)</f>
        <v>15491</v>
      </c>
      <c r="AD30" s="30" t="n">
        <f aca="false">AC30-9448</f>
        <v>6043</v>
      </c>
    </row>
    <row r="31" customFormat="false" ht="12" hidden="false" customHeight="true" outlineLevel="0" collapsed="false">
      <c r="A31" s="24" t="n">
        <f aca="false">A30+1</f>
        <v>36545</v>
      </c>
      <c r="B31" s="25" t="n">
        <v>0</v>
      </c>
      <c r="C31" s="28"/>
      <c r="D31" s="28" t="n">
        <v>0</v>
      </c>
      <c r="E31" s="28"/>
      <c r="F31" s="25" t="n">
        <v>0</v>
      </c>
      <c r="G31" s="28"/>
      <c r="H31" s="28" t="n">
        <v>9448</v>
      </c>
      <c r="I31" s="28" t="n">
        <v>3959</v>
      </c>
      <c r="J31" s="25" t="n">
        <v>0</v>
      </c>
      <c r="K31" s="28"/>
      <c r="L31" s="28" t="n">
        <v>0</v>
      </c>
      <c r="M31" s="28"/>
      <c r="N31" s="25" t="n">
        <v>0</v>
      </c>
      <c r="O31" s="28"/>
      <c r="P31" s="28" t="n">
        <v>0</v>
      </c>
      <c r="Q31" s="28"/>
      <c r="R31" s="25" t="n">
        <v>0</v>
      </c>
      <c r="S31" s="28"/>
      <c r="T31" s="28" t="n">
        <v>0</v>
      </c>
      <c r="U31" s="28"/>
      <c r="V31" s="25" t="n">
        <v>0</v>
      </c>
      <c r="W31" s="28"/>
      <c r="X31" s="28" t="n">
        <v>0</v>
      </c>
      <c r="Y31" s="28"/>
      <c r="Z31" s="25" t="n">
        <v>0</v>
      </c>
      <c r="AA31" s="25" t="n">
        <v>2084</v>
      </c>
      <c r="AB31" s="26" t="n">
        <v>0</v>
      </c>
      <c r="AC31" s="30" t="n">
        <f aca="false">SUM(B31:AB31)</f>
        <v>15491</v>
      </c>
      <c r="AD31" s="30" t="n">
        <f aca="false">AC31-9448</f>
        <v>6043</v>
      </c>
    </row>
    <row r="32" customFormat="false" ht="13.5" hidden="false" customHeight="true" outlineLevel="0" collapsed="false">
      <c r="A32" s="24" t="n">
        <f aca="false">A31+1</f>
        <v>36546</v>
      </c>
      <c r="B32" s="25" t="n">
        <v>0</v>
      </c>
      <c r="C32" s="28"/>
      <c r="D32" s="28" t="n">
        <v>0</v>
      </c>
      <c r="E32" s="28"/>
      <c r="F32" s="25" t="n">
        <v>0</v>
      </c>
      <c r="G32" s="28"/>
      <c r="H32" s="28" t="n">
        <v>9448</v>
      </c>
      <c r="I32" s="28" t="n">
        <v>4959</v>
      </c>
      <c r="J32" s="25" t="n">
        <v>0</v>
      </c>
      <c r="K32" s="28"/>
      <c r="L32" s="28" t="n">
        <v>0</v>
      </c>
      <c r="M32" s="28"/>
      <c r="N32" s="25" t="n">
        <v>0</v>
      </c>
      <c r="O32" s="28"/>
      <c r="P32" s="28" t="n">
        <v>0</v>
      </c>
      <c r="Q32" s="28"/>
      <c r="R32" s="25" t="n">
        <v>0</v>
      </c>
      <c r="S32" s="28"/>
      <c r="T32" s="28" t="n">
        <v>0</v>
      </c>
      <c r="U32" s="28"/>
      <c r="V32" s="25" t="n">
        <v>0</v>
      </c>
      <c r="W32" s="28"/>
      <c r="X32" s="28" t="n">
        <v>0</v>
      </c>
      <c r="Y32" s="28"/>
      <c r="Z32" s="25" t="n">
        <v>0</v>
      </c>
      <c r="AA32" s="25" t="n">
        <f aca="false">41+3065</f>
        <v>3106</v>
      </c>
      <c r="AB32" s="26" t="n">
        <v>0</v>
      </c>
      <c r="AC32" s="30" t="n">
        <f aca="false">SUM(B32:AB32)</f>
        <v>17513</v>
      </c>
      <c r="AD32" s="30" t="n">
        <f aca="false">AC32-9448</f>
        <v>8065</v>
      </c>
    </row>
    <row r="33" customFormat="false" ht="12.75" hidden="false" customHeight="false" outlineLevel="0" collapsed="false">
      <c r="A33" s="24" t="n">
        <f aca="false">A32+1</f>
        <v>36547</v>
      </c>
      <c r="B33" s="25" t="n">
        <v>0</v>
      </c>
      <c r="C33" s="28"/>
      <c r="D33" s="28" t="n">
        <v>0</v>
      </c>
      <c r="E33" s="28"/>
      <c r="F33" s="25" t="n">
        <v>0</v>
      </c>
      <c r="G33" s="28"/>
      <c r="H33" s="28" t="n">
        <v>9448</v>
      </c>
      <c r="I33" s="28" t="n">
        <v>5959</v>
      </c>
      <c r="J33" s="25" t="n">
        <v>0</v>
      </c>
      <c r="K33" s="28"/>
      <c r="L33" s="28" t="n">
        <v>0</v>
      </c>
      <c r="M33" s="28"/>
      <c r="N33" s="25" t="n">
        <v>0</v>
      </c>
      <c r="O33" s="28"/>
      <c r="P33" s="28" t="n">
        <v>0</v>
      </c>
      <c r="Q33" s="28"/>
      <c r="R33" s="25" t="n">
        <v>0</v>
      </c>
      <c r="S33" s="28"/>
      <c r="T33" s="28" t="n">
        <v>0</v>
      </c>
      <c r="U33" s="28"/>
      <c r="V33" s="25" t="n">
        <v>0</v>
      </c>
      <c r="W33" s="28"/>
      <c r="X33" s="28" t="n">
        <v>0</v>
      </c>
      <c r="Y33" s="28"/>
      <c r="Z33" s="25" t="n">
        <v>0</v>
      </c>
      <c r="AA33" s="25" t="n">
        <v>3106</v>
      </c>
      <c r="AB33" s="26" t="n">
        <v>0</v>
      </c>
      <c r="AC33" s="30" t="n">
        <f aca="false">SUM(B33:AB33)</f>
        <v>18513</v>
      </c>
      <c r="AD33" s="30" t="n">
        <f aca="false">AC33-9448</f>
        <v>9065</v>
      </c>
    </row>
    <row r="34" customFormat="false" ht="12.75" hidden="false" customHeight="false" outlineLevel="0" collapsed="false">
      <c r="A34" s="24" t="n">
        <f aca="false">A33+1</f>
        <v>36548</v>
      </c>
      <c r="B34" s="25" t="n">
        <v>0</v>
      </c>
      <c r="C34" s="28"/>
      <c r="D34" s="28" t="n">
        <v>0</v>
      </c>
      <c r="E34" s="28"/>
      <c r="F34" s="25" t="n">
        <v>0</v>
      </c>
      <c r="G34" s="28"/>
      <c r="H34" s="28" t="n">
        <v>9448</v>
      </c>
      <c r="I34" s="28" t="n">
        <v>4959</v>
      </c>
      <c r="J34" s="25" t="n">
        <v>0</v>
      </c>
      <c r="K34" s="28"/>
      <c r="L34" s="28" t="n">
        <v>0</v>
      </c>
      <c r="M34" s="28"/>
      <c r="N34" s="25" t="n">
        <v>0</v>
      </c>
      <c r="O34" s="28"/>
      <c r="P34" s="28" t="n">
        <v>0</v>
      </c>
      <c r="Q34" s="28"/>
      <c r="R34" s="25" t="n">
        <v>0</v>
      </c>
      <c r="S34" s="28"/>
      <c r="T34" s="28" t="n">
        <v>0</v>
      </c>
      <c r="U34" s="28"/>
      <c r="V34" s="25" t="n">
        <v>0</v>
      </c>
      <c r="W34" s="28"/>
      <c r="X34" s="28" t="n">
        <v>0</v>
      </c>
      <c r="Y34" s="28"/>
      <c r="Z34" s="25" t="n">
        <v>0</v>
      </c>
      <c r="AA34" s="25" t="n">
        <v>3106</v>
      </c>
      <c r="AB34" s="26" t="n">
        <v>0</v>
      </c>
      <c r="AC34" s="30" t="n">
        <f aca="false">SUM(B34:AB34)</f>
        <v>17513</v>
      </c>
      <c r="AD34" s="30" t="n">
        <f aca="false">AC34-9448</f>
        <v>8065</v>
      </c>
    </row>
    <row r="35" customFormat="false" ht="12.75" hidden="false" customHeight="false" outlineLevel="0" collapsed="false">
      <c r="A35" s="24" t="n">
        <f aca="false">A34+1</f>
        <v>36549</v>
      </c>
      <c r="B35" s="25" t="n">
        <v>0</v>
      </c>
      <c r="C35" s="28"/>
      <c r="D35" s="28" t="n">
        <v>0</v>
      </c>
      <c r="E35" s="28"/>
      <c r="F35" s="25" t="n">
        <v>0</v>
      </c>
      <c r="G35" s="28"/>
      <c r="H35" s="28" t="n">
        <v>9448</v>
      </c>
      <c r="I35" s="28" t="n">
        <v>4959</v>
      </c>
      <c r="J35" s="25" t="n">
        <v>0</v>
      </c>
      <c r="K35" s="28"/>
      <c r="L35" s="28" t="n">
        <v>0</v>
      </c>
      <c r="M35" s="28"/>
      <c r="N35" s="25" t="n">
        <v>0</v>
      </c>
      <c r="O35" s="28"/>
      <c r="P35" s="28" t="n">
        <v>0</v>
      </c>
      <c r="Q35" s="28"/>
      <c r="R35" s="25" t="n">
        <v>0</v>
      </c>
      <c r="S35" s="28"/>
      <c r="T35" s="28" t="n">
        <v>0</v>
      </c>
      <c r="U35" s="28"/>
      <c r="V35" s="25" t="n">
        <v>0</v>
      </c>
      <c r="W35" s="28"/>
      <c r="X35" s="28" t="n">
        <v>0</v>
      </c>
      <c r="Y35" s="28"/>
      <c r="Z35" s="25" t="n">
        <v>0</v>
      </c>
      <c r="AA35" s="25" t="n">
        <v>3106</v>
      </c>
      <c r="AB35" s="26" t="n">
        <v>0</v>
      </c>
      <c r="AC35" s="30" t="n">
        <f aca="false">SUM(B35:AB35)</f>
        <v>17513</v>
      </c>
      <c r="AD35" s="30" t="n">
        <f aca="false">AC35-9448</f>
        <v>8065</v>
      </c>
    </row>
    <row r="36" customFormat="false" ht="12.75" hidden="false" customHeight="false" outlineLevel="0" collapsed="false">
      <c r="A36" s="24" t="n">
        <f aca="false">A35+1</f>
        <v>36550</v>
      </c>
      <c r="B36" s="25" t="n">
        <v>0</v>
      </c>
      <c r="C36" s="28"/>
      <c r="D36" s="28" t="n">
        <v>0</v>
      </c>
      <c r="E36" s="28"/>
      <c r="F36" s="25" t="n">
        <v>0</v>
      </c>
      <c r="G36" s="28"/>
      <c r="H36" s="28" t="n">
        <v>9448</v>
      </c>
      <c r="I36" s="28" t="n">
        <v>2959</v>
      </c>
      <c r="J36" s="25" t="n">
        <v>0</v>
      </c>
      <c r="K36" s="28"/>
      <c r="L36" s="28" t="n">
        <v>0</v>
      </c>
      <c r="M36" s="28"/>
      <c r="N36" s="25" t="n">
        <v>0</v>
      </c>
      <c r="O36" s="28"/>
      <c r="P36" s="28" t="n">
        <v>0</v>
      </c>
      <c r="Q36" s="28"/>
      <c r="R36" s="25" t="n">
        <v>0</v>
      </c>
      <c r="S36" s="28"/>
      <c r="T36" s="28" t="n">
        <v>0</v>
      </c>
      <c r="U36" s="28"/>
      <c r="V36" s="25" t="n">
        <v>0</v>
      </c>
      <c r="W36" s="28"/>
      <c r="X36" s="28" t="n">
        <v>0</v>
      </c>
      <c r="Y36" s="28"/>
      <c r="Z36" s="25" t="n">
        <v>0</v>
      </c>
      <c r="AA36" s="25" t="n">
        <v>41</v>
      </c>
      <c r="AB36" s="26" t="n">
        <v>0</v>
      </c>
      <c r="AC36" s="30" t="n">
        <f aca="false">SUM(B36:AB36)</f>
        <v>12448</v>
      </c>
      <c r="AD36" s="30" t="n">
        <f aca="false">AC36-9448</f>
        <v>3000</v>
      </c>
    </row>
    <row r="37" customFormat="false" ht="12.75" hidden="false" customHeight="false" outlineLevel="0" collapsed="false">
      <c r="A37" s="24" t="n">
        <f aca="false">A36+1</f>
        <v>36551</v>
      </c>
      <c r="B37" s="25" t="n">
        <v>0</v>
      </c>
      <c r="C37" s="28"/>
      <c r="D37" s="28" t="n">
        <v>0</v>
      </c>
      <c r="E37" s="28"/>
      <c r="F37" s="25" t="n">
        <v>0</v>
      </c>
      <c r="G37" s="28"/>
      <c r="H37" s="28" t="n">
        <f aca="false">9448</f>
        <v>9448</v>
      </c>
      <c r="I37" s="28" t="n">
        <f aca="false">3959-41</f>
        <v>3918</v>
      </c>
      <c r="J37" s="25" t="n">
        <v>0</v>
      </c>
      <c r="K37" s="28"/>
      <c r="L37" s="28" t="n">
        <v>0</v>
      </c>
      <c r="M37" s="28"/>
      <c r="N37" s="25" t="n">
        <v>0</v>
      </c>
      <c r="O37" s="28"/>
      <c r="P37" s="28" t="n">
        <v>0</v>
      </c>
      <c r="Q37" s="28"/>
      <c r="R37" s="25" t="n">
        <v>0</v>
      </c>
      <c r="S37" s="28"/>
      <c r="T37" s="28" t="n">
        <v>0</v>
      </c>
      <c r="U37" s="28"/>
      <c r="V37" s="25" t="n">
        <v>0</v>
      </c>
      <c r="W37" s="28"/>
      <c r="X37" s="28" t="n">
        <v>0</v>
      </c>
      <c r="Y37" s="28"/>
      <c r="Z37" s="25" t="n">
        <v>0</v>
      </c>
      <c r="AA37" s="25" t="n">
        <f aca="false">41+3106</f>
        <v>3147</v>
      </c>
      <c r="AB37" s="26" t="n">
        <v>0</v>
      </c>
      <c r="AC37" s="30" t="n">
        <f aca="false">SUM(B37:AB37)</f>
        <v>16513</v>
      </c>
      <c r="AD37" s="30" t="n">
        <f aca="false">AC37-9448</f>
        <v>7065</v>
      </c>
    </row>
    <row r="38" customFormat="false" ht="12.75" hidden="false" customHeight="false" outlineLevel="0" collapsed="false">
      <c r="A38" s="24" t="n">
        <f aca="false">A37+1</f>
        <v>36552</v>
      </c>
      <c r="B38" s="25" t="n">
        <v>0</v>
      </c>
      <c r="C38" s="28"/>
      <c r="D38" s="28" t="n">
        <v>0</v>
      </c>
      <c r="E38" s="28"/>
      <c r="F38" s="25" t="n">
        <v>0</v>
      </c>
      <c r="G38" s="28"/>
      <c r="H38" s="28" t="n">
        <v>9448</v>
      </c>
      <c r="I38" s="28" t="n">
        <f aca="false">6000-41</f>
        <v>5959</v>
      </c>
      <c r="J38" s="25" t="n">
        <v>0</v>
      </c>
      <c r="K38" s="28"/>
      <c r="L38" s="28" t="n">
        <v>0</v>
      </c>
      <c r="M38" s="28"/>
      <c r="N38" s="25" t="n">
        <v>0</v>
      </c>
      <c r="O38" s="28"/>
      <c r="P38" s="28" t="n">
        <v>0</v>
      </c>
      <c r="Q38" s="28"/>
      <c r="R38" s="25" t="n">
        <v>0</v>
      </c>
      <c r="S38" s="28"/>
      <c r="T38" s="28" t="n">
        <v>0</v>
      </c>
      <c r="U38" s="28"/>
      <c r="V38" s="25" t="n">
        <v>0</v>
      </c>
      <c r="W38" s="28"/>
      <c r="X38" s="28" t="n">
        <v>0</v>
      </c>
      <c r="Y38" s="28"/>
      <c r="Z38" s="25" t="n">
        <v>0</v>
      </c>
      <c r="AA38" s="25" t="n">
        <f aca="false">41+3106</f>
        <v>3147</v>
      </c>
      <c r="AB38" s="26" t="n">
        <v>0</v>
      </c>
      <c r="AC38" s="30" t="n">
        <f aca="false">SUM(B38:AB38)</f>
        <v>18554</v>
      </c>
      <c r="AD38" s="30" t="n">
        <f aca="false">AC38-9448</f>
        <v>9106</v>
      </c>
    </row>
    <row r="39" customFormat="false" ht="12.75" hidden="false" customHeight="false" outlineLevel="0" collapsed="false">
      <c r="A39" s="58" t="n">
        <f aca="false">A38+1</f>
        <v>36553</v>
      </c>
      <c r="B39" s="59" t="n">
        <v>0</v>
      </c>
      <c r="C39" s="60"/>
      <c r="D39" s="60" t="n">
        <v>0</v>
      </c>
      <c r="E39" s="60"/>
      <c r="F39" s="59" t="n">
        <v>0</v>
      </c>
      <c r="G39" s="60"/>
      <c r="H39" s="60" t="n">
        <v>9448</v>
      </c>
      <c r="I39" s="60" t="n">
        <v>5959</v>
      </c>
      <c r="J39" s="59" t="n">
        <v>0</v>
      </c>
      <c r="K39" s="60"/>
      <c r="L39" s="60" t="n">
        <v>0</v>
      </c>
      <c r="M39" s="60"/>
      <c r="N39" s="59" t="n">
        <v>0</v>
      </c>
      <c r="O39" s="60"/>
      <c r="P39" s="60" t="n">
        <v>0</v>
      </c>
      <c r="Q39" s="60"/>
      <c r="R39" s="59" t="n">
        <v>0</v>
      </c>
      <c r="S39" s="60"/>
      <c r="T39" s="60" t="n">
        <v>0</v>
      </c>
      <c r="U39" s="60"/>
      <c r="V39" s="59" t="n">
        <v>0</v>
      </c>
      <c r="W39" s="60"/>
      <c r="X39" s="60" t="n">
        <v>2027</v>
      </c>
      <c r="Y39" s="60"/>
      <c r="Z39" s="59" t="n">
        <v>0</v>
      </c>
      <c r="AA39" s="59" t="n">
        <f aca="false">41+1079-41</f>
        <v>1079</v>
      </c>
      <c r="AB39" s="61" t="n">
        <v>0</v>
      </c>
      <c r="AC39" s="62" t="n">
        <f aca="false">SUM(B39:AB39)</f>
        <v>18513</v>
      </c>
      <c r="AD39" s="62" t="n">
        <f aca="false">AC39-9448</f>
        <v>9065</v>
      </c>
    </row>
    <row r="40" customFormat="false" ht="12.75" hidden="false" customHeight="false" outlineLevel="0" collapsed="false">
      <c r="A40" s="63" t="n">
        <f aca="false">A39+1</f>
        <v>36554</v>
      </c>
      <c r="B40" s="64" t="n">
        <v>0</v>
      </c>
      <c r="C40" s="65"/>
      <c r="D40" s="65" t="n">
        <v>0</v>
      </c>
      <c r="E40" s="65"/>
      <c r="F40" s="64" t="n">
        <v>0</v>
      </c>
      <c r="G40" s="65"/>
      <c r="H40" s="65" t="n">
        <v>9448</v>
      </c>
      <c r="I40" s="65" t="n">
        <v>4959</v>
      </c>
      <c r="J40" s="64" t="n">
        <v>0</v>
      </c>
      <c r="K40" s="65"/>
      <c r="L40" s="65" t="n">
        <v>0</v>
      </c>
      <c r="M40" s="65"/>
      <c r="N40" s="64" t="n">
        <v>0</v>
      </c>
      <c r="O40" s="65"/>
      <c r="P40" s="65" t="n">
        <v>0</v>
      </c>
      <c r="Q40" s="65"/>
      <c r="R40" s="64" t="n">
        <v>0</v>
      </c>
      <c r="S40" s="65"/>
      <c r="T40" s="65" t="n">
        <v>0</v>
      </c>
      <c r="U40" s="65"/>
      <c r="V40" s="64" t="n">
        <v>0</v>
      </c>
      <c r="W40" s="65"/>
      <c r="X40" s="65" t="n">
        <v>2027</v>
      </c>
      <c r="Y40" s="65"/>
      <c r="Z40" s="64" t="n">
        <v>0</v>
      </c>
      <c r="AA40" s="64" t="n">
        <v>1079</v>
      </c>
      <c r="AB40" s="66" t="n">
        <v>0</v>
      </c>
      <c r="AC40" s="67" t="n">
        <f aca="false">SUM(B40:AB40)</f>
        <v>17513</v>
      </c>
      <c r="AD40" s="67" t="n">
        <f aca="false">AC40-9448</f>
        <v>8065</v>
      </c>
    </row>
    <row r="41" customFormat="false" ht="12.75" hidden="false" customHeight="false" outlineLevel="0" collapsed="false">
      <c r="A41" s="63" t="n">
        <f aca="false">A40+1</f>
        <v>36555</v>
      </c>
      <c r="B41" s="64" t="n">
        <v>0</v>
      </c>
      <c r="C41" s="65"/>
      <c r="D41" s="65" t="n">
        <v>0</v>
      </c>
      <c r="E41" s="65"/>
      <c r="F41" s="64" t="n">
        <v>0</v>
      </c>
      <c r="G41" s="65"/>
      <c r="H41" s="65" t="n">
        <v>9448</v>
      </c>
      <c r="I41" s="65" t="n">
        <v>2959</v>
      </c>
      <c r="J41" s="64" t="n">
        <v>0</v>
      </c>
      <c r="K41" s="65"/>
      <c r="L41" s="65" t="n">
        <v>0</v>
      </c>
      <c r="M41" s="65"/>
      <c r="N41" s="64" t="n">
        <v>0</v>
      </c>
      <c r="O41" s="65"/>
      <c r="P41" s="65" t="n">
        <v>0</v>
      </c>
      <c r="Q41" s="65"/>
      <c r="R41" s="64" t="n">
        <v>0</v>
      </c>
      <c r="S41" s="65"/>
      <c r="T41" s="65" t="n">
        <v>0</v>
      </c>
      <c r="U41" s="65"/>
      <c r="V41" s="64" t="n">
        <v>0</v>
      </c>
      <c r="W41" s="65"/>
      <c r="X41" s="65" t="n">
        <v>2027</v>
      </c>
      <c r="Y41" s="65"/>
      <c r="Z41" s="64" t="n">
        <v>0</v>
      </c>
      <c r="AA41" s="64" t="n">
        <v>1079</v>
      </c>
      <c r="AB41" s="66" t="n">
        <v>0</v>
      </c>
      <c r="AC41" s="67" t="n">
        <f aca="false">SUM(B41:AB41)</f>
        <v>15513</v>
      </c>
      <c r="AD41" s="67" t="n">
        <f aca="false">AC41-9448</f>
        <v>6065</v>
      </c>
    </row>
    <row r="42" customFormat="false" ht="13.5" hidden="false" customHeight="false" outlineLevel="0" collapsed="false">
      <c r="A42" s="63" t="n">
        <f aca="false">A41+1</f>
        <v>36556</v>
      </c>
      <c r="B42" s="68" t="n">
        <v>0</v>
      </c>
      <c r="C42" s="66"/>
      <c r="D42" s="66" t="n">
        <v>0</v>
      </c>
      <c r="E42" s="66"/>
      <c r="F42" s="68" t="n">
        <v>0</v>
      </c>
      <c r="G42" s="66"/>
      <c r="H42" s="65" t="n">
        <v>9448</v>
      </c>
      <c r="I42" s="65" t="n">
        <v>2959</v>
      </c>
      <c r="J42" s="68" t="n">
        <v>0</v>
      </c>
      <c r="K42" s="66"/>
      <c r="L42" s="66" t="n">
        <v>0</v>
      </c>
      <c r="M42" s="66"/>
      <c r="N42" s="68" t="n">
        <v>0</v>
      </c>
      <c r="O42" s="66"/>
      <c r="P42" s="66" t="n">
        <v>0</v>
      </c>
      <c r="Q42" s="66"/>
      <c r="R42" s="68" t="n">
        <v>0</v>
      </c>
      <c r="S42" s="66"/>
      <c r="T42" s="66" t="n">
        <v>0</v>
      </c>
      <c r="U42" s="66"/>
      <c r="V42" s="68" t="n">
        <v>0</v>
      </c>
      <c r="W42" s="66"/>
      <c r="X42" s="66" t="n">
        <v>2027</v>
      </c>
      <c r="Y42" s="66"/>
      <c r="Z42" s="68" t="n">
        <v>0</v>
      </c>
      <c r="AA42" s="68" t="n">
        <v>1079</v>
      </c>
      <c r="AB42" s="66" t="n">
        <v>0</v>
      </c>
      <c r="AC42" s="69" t="n">
        <f aca="false">SUM(B42:AB42)</f>
        <v>15513</v>
      </c>
      <c r="AD42" s="67" t="n">
        <f aca="false">AC42-9448</f>
        <v>6065</v>
      </c>
    </row>
    <row r="44" customFormat="false" ht="15.75" hidden="false" customHeight="false" outlineLevel="0" collapsed="false">
      <c r="A44" s="70"/>
      <c r="B44" s="71" t="n">
        <f aca="false">SUM(B12:B43)</f>
        <v>0</v>
      </c>
      <c r="C44" s="70"/>
      <c r="D44" s="71" t="n">
        <f aca="false">SUM(D12:D43)</f>
        <v>0</v>
      </c>
      <c r="E44" s="70"/>
      <c r="F44" s="71" t="n">
        <f aca="false">SUM(F12:F43)</f>
        <v>0</v>
      </c>
      <c r="G44" s="70"/>
      <c r="H44" s="71" t="n">
        <f aca="false">SUM(H12:H43)</f>
        <v>292724</v>
      </c>
      <c r="I44" s="71" t="n">
        <f aca="false">SUM(I12:I43)</f>
        <v>62385</v>
      </c>
      <c r="J44" s="71" t="n">
        <f aca="false">SUM(J12:J43)</f>
        <v>0</v>
      </c>
      <c r="K44" s="70"/>
      <c r="L44" s="71" t="n">
        <f aca="false">SUM(L12:L43)</f>
        <v>0</v>
      </c>
      <c r="M44" s="70"/>
      <c r="N44" s="71" t="n">
        <f aca="false">SUM(N12:N43)</f>
        <v>0</v>
      </c>
      <c r="O44" s="71" t="n">
        <f aca="false">SUM(O12:O43)</f>
        <v>0</v>
      </c>
      <c r="P44" s="71" t="n">
        <f aca="false">SUM(P12:P43)</f>
        <v>0</v>
      </c>
      <c r="Q44" s="71" t="n">
        <f aca="false">SUM(Q12:Q43)</f>
        <v>0</v>
      </c>
      <c r="R44" s="71" t="n">
        <f aca="false">SUM(R12:R43)</f>
        <v>0</v>
      </c>
      <c r="S44" s="71" t="n">
        <f aca="false">SUM(S12:S43)</f>
        <v>0</v>
      </c>
      <c r="T44" s="71" t="n">
        <f aca="false">SUM(T12:T43)</f>
        <v>0</v>
      </c>
      <c r="U44" s="71"/>
      <c r="V44" s="71" t="n">
        <f aca="false">SUM(V12:V43)</f>
        <v>0</v>
      </c>
      <c r="W44" s="70"/>
      <c r="X44" s="71" t="n">
        <f aca="false">SUM(X12:X43)</f>
        <v>8108</v>
      </c>
      <c r="Y44" s="71"/>
      <c r="Z44" s="71" t="n">
        <f aca="false">SUM(Z12:Z43)</f>
        <v>164</v>
      </c>
      <c r="AA44" s="71" t="n">
        <f aca="false">SUM(AA12:AA43)</f>
        <v>29327</v>
      </c>
      <c r="AB44" s="71" t="n">
        <f aca="false">SUM(AB12:AB43)</f>
        <v>0</v>
      </c>
      <c r="AC44" s="72"/>
      <c r="AD44" s="72"/>
    </row>
    <row r="48" customFormat="false" ht="13.5" hidden="false" customHeight="false" outlineLevel="0" collapsed="false">
      <c r="B48" s="21"/>
      <c r="C48" s="21"/>
      <c r="D48" s="21"/>
      <c r="E48" s="21"/>
      <c r="F48" s="21"/>
      <c r="G48" s="21"/>
      <c r="H48" s="21"/>
      <c r="I48" s="21"/>
      <c r="J48" s="21"/>
      <c r="K48" s="73"/>
    </row>
    <row r="49" customFormat="false" ht="12.75" hidden="false" customHeight="false" outlineLevel="0" collapsed="false">
      <c r="B49" s="38"/>
      <c r="C49" s="36"/>
      <c r="D49" s="36"/>
      <c r="E49" s="36"/>
      <c r="F49" s="36"/>
      <c r="G49" s="36"/>
      <c r="H49" s="36" t="s">
        <v>72</v>
      </c>
      <c r="I49" s="36"/>
      <c r="J49" s="36" t="s">
        <v>73</v>
      </c>
      <c r="K49" s="74" t="n">
        <v>1</v>
      </c>
      <c r="L49" s="36"/>
      <c r="M49" s="36"/>
      <c r="N49" s="75" t="s">
        <v>37</v>
      </c>
      <c r="O49" s="76"/>
    </row>
    <row r="50" customFormat="false" ht="12.75" hidden="false" customHeight="false" outlineLevel="0" collapsed="false">
      <c r="B50" s="40"/>
      <c r="C50" s="21"/>
      <c r="D50" s="21" t="s">
        <v>74</v>
      </c>
      <c r="E50" s="21"/>
      <c r="F50" s="21" t="s">
        <v>75</v>
      </c>
      <c r="G50" s="21"/>
      <c r="H50" s="21" t="s">
        <v>39</v>
      </c>
      <c r="I50" s="21"/>
      <c r="J50" s="21" t="s">
        <v>70</v>
      </c>
      <c r="K50" s="73"/>
      <c r="L50" s="21" t="s">
        <v>40</v>
      </c>
      <c r="M50" s="21"/>
      <c r="N50" s="77" t="n">
        <v>1</v>
      </c>
      <c r="O50" s="43"/>
    </row>
    <row r="51" customFormat="false" ht="12.75" hidden="false" customHeight="false" outlineLevel="0" collapsed="false">
      <c r="B51" s="40"/>
      <c r="C51" s="21"/>
      <c r="D51" s="21" t="s">
        <v>41</v>
      </c>
      <c r="E51" s="21"/>
      <c r="F51" s="21" t="s">
        <v>41</v>
      </c>
      <c r="G51" s="21"/>
      <c r="H51" s="21" t="s">
        <v>42</v>
      </c>
      <c r="I51" s="21"/>
      <c r="J51" s="21" t="s">
        <v>42</v>
      </c>
      <c r="K51" s="21"/>
      <c r="L51" s="21" t="s">
        <v>43</v>
      </c>
      <c r="M51" s="21"/>
      <c r="N51" s="73" t="s">
        <v>44</v>
      </c>
      <c r="O51" s="43"/>
    </row>
    <row r="52" customFormat="false" ht="12.75" hidden="false" customHeight="false" outlineLevel="0" collapsed="false">
      <c r="B52" s="44" t="n">
        <v>36465</v>
      </c>
      <c r="C52" s="33" t="n">
        <v>5000</v>
      </c>
      <c r="D52" s="33" t="n">
        <v>6448</v>
      </c>
      <c r="E52" s="33" t="n">
        <v>2610</v>
      </c>
      <c r="F52" s="33" t="n">
        <v>3000</v>
      </c>
      <c r="G52" s="21"/>
      <c r="H52" s="33" t="n">
        <v>3500</v>
      </c>
      <c r="I52" s="33" t="n">
        <v>7610</v>
      </c>
      <c r="J52" s="33" t="n">
        <v>0</v>
      </c>
      <c r="K52" s="21"/>
      <c r="L52" s="33" t="n">
        <v>24204</v>
      </c>
      <c r="M52" s="21"/>
      <c r="N52" s="33" t="n">
        <v>11256</v>
      </c>
      <c r="O52" s="43"/>
    </row>
    <row r="53" customFormat="false" ht="12.75" hidden="false" customHeight="false" outlineLevel="0" collapsed="false">
      <c r="B53" s="44" t="n">
        <v>36495</v>
      </c>
      <c r="C53" s="33" t="n">
        <v>5000</v>
      </c>
      <c r="D53" s="33" t="n">
        <v>6448</v>
      </c>
      <c r="E53" s="33" t="n">
        <v>2610</v>
      </c>
      <c r="F53" s="33" t="n">
        <v>3000</v>
      </c>
      <c r="G53" s="21"/>
      <c r="H53" s="33" t="n">
        <v>3500</v>
      </c>
      <c r="I53" s="33" t="n">
        <v>7610</v>
      </c>
      <c r="J53" s="33" t="n">
        <v>11256</v>
      </c>
      <c r="K53" s="21"/>
      <c r="L53" s="33" t="n">
        <v>24204</v>
      </c>
      <c r="M53" s="21"/>
      <c r="N53" s="33" t="n">
        <v>0</v>
      </c>
      <c r="O53" s="43"/>
    </row>
    <row r="54" customFormat="false" ht="12.75" hidden="false" customHeight="false" outlineLevel="0" collapsed="false">
      <c r="B54" s="44" t="n">
        <v>36526</v>
      </c>
      <c r="C54" s="33" t="n">
        <v>5000</v>
      </c>
      <c r="D54" s="33" t="n">
        <v>6448</v>
      </c>
      <c r="E54" s="33" t="n">
        <v>2610</v>
      </c>
      <c r="F54" s="33" t="n">
        <v>3000</v>
      </c>
      <c r="G54" s="21"/>
      <c r="H54" s="33" t="n">
        <v>3500</v>
      </c>
      <c r="I54" s="33" t="n">
        <v>7610</v>
      </c>
      <c r="J54" s="33" t="n">
        <v>11256</v>
      </c>
      <c r="K54" s="21"/>
      <c r="L54" s="33" t="n">
        <v>24204</v>
      </c>
      <c r="M54" s="21"/>
      <c r="N54" s="33" t="n">
        <v>0</v>
      </c>
      <c r="O54" s="43"/>
    </row>
    <row r="55" customFormat="false" ht="12.75" hidden="false" customHeight="false" outlineLevel="0" collapsed="false">
      <c r="B55" s="44" t="n">
        <v>36557</v>
      </c>
      <c r="C55" s="33" t="n">
        <v>5000</v>
      </c>
      <c r="D55" s="33" t="n">
        <v>6448</v>
      </c>
      <c r="E55" s="33" t="n">
        <v>2610</v>
      </c>
      <c r="F55" s="33" t="n">
        <v>3000</v>
      </c>
      <c r="G55" s="21"/>
      <c r="H55" s="33" t="n">
        <v>3500</v>
      </c>
      <c r="I55" s="33" t="n">
        <v>7610</v>
      </c>
      <c r="J55" s="33" t="n">
        <v>11256</v>
      </c>
      <c r="K55" s="21"/>
      <c r="L55" s="33" t="n">
        <v>24204</v>
      </c>
      <c r="M55" s="21"/>
      <c r="N55" s="33" t="n">
        <v>0</v>
      </c>
      <c r="O55" s="43"/>
    </row>
    <row r="56" customFormat="false" ht="12.75" hidden="false" customHeight="false" outlineLevel="0" collapsed="false">
      <c r="B56" s="44" t="n">
        <v>36586</v>
      </c>
      <c r="C56" s="33" t="n">
        <v>5000</v>
      </c>
      <c r="D56" s="33" t="n">
        <v>6448</v>
      </c>
      <c r="E56" s="33" t="n">
        <v>2610</v>
      </c>
      <c r="F56" s="33" t="n">
        <v>3000</v>
      </c>
      <c r="G56" s="21"/>
      <c r="H56" s="33" t="n">
        <v>3500</v>
      </c>
      <c r="I56" s="33" t="n">
        <v>7610</v>
      </c>
      <c r="J56" s="33" t="n">
        <v>0</v>
      </c>
      <c r="K56" s="21"/>
      <c r="L56" s="33" t="n">
        <v>24204</v>
      </c>
      <c r="M56" s="21"/>
      <c r="N56" s="33" t="n">
        <v>11256</v>
      </c>
      <c r="O56" s="43"/>
    </row>
    <row r="57" customFormat="false" ht="12.75" hidden="false" customHeight="false" outlineLevel="0" collapsed="false">
      <c r="B57" s="44" t="n">
        <v>36617</v>
      </c>
      <c r="C57" s="33" t="n">
        <v>5000</v>
      </c>
      <c r="D57" s="33" t="n">
        <v>6448</v>
      </c>
      <c r="E57" s="21"/>
      <c r="F57" s="33" t="n">
        <v>3000</v>
      </c>
      <c r="G57" s="33" t="n">
        <v>2391</v>
      </c>
      <c r="H57" s="33" t="n">
        <v>3500</v>
      </c>
      <c r="I57" s="33" t="n">
        <v>7391</v>
      </c>
      <c r="J57" s="33" t="n">
        <v>0</v>
      </c>
      <c r="K57" s="33" t="n">
        <v>2000</v>
      </c>
      <c r="L57" s="33" t="n">
        <v>24204</v>
      </c>
      <c r="M57" s="21"/>
      <c r="N57" s="33" t="n">
        <v>11256</v>
      </c>
      <c r="O57" s="43"/>
    </row>
    <row r="58" customFormat="false" ht="12.75" hidden="false" customHeight="false" outlineLevel="0" collapsed="false">
      <c r="B58" s="44" t="n">
        <v>36647</v>
      </c>
      <c r="C58" s="33" t="n">
        <v>5000</v>
      </c>
      <c r="D58" s="33" t="n">
        <v>6448</v>
      </c>
      <c r="E58" s="21"/>
      <c r="F58" s="33" t="n">
        <v>3000</v>
      </c>
      <c r="G58" s="33" t="n">
        <v>2391</v>
      </c>
      <c r="H58" s="33" t="n">
        <v>0</v>
      </c>
      <c r="I58" s="33" t="n">
        <v>7391</v>
      </c>
      <c r="J58" s="33" t="n">
        <v>0</v>
      </c>
      <c r="K58" s="33" t="n">
        <v>2000</v>
      </c>
      <c r="L58" s="33" t="n">
        <v>24204</v>
      </c>
      <c r="M58" s="21"/>
      <c r="N58" s="33" t="n">
        <v>14756</v>
      </c>
      <c r="O58" s="43"/>
    </row>
    <row r="59" customFormat="false" ht="12.75" hidden="false" customHeight="false" outlineLevel="0" collapsed="false">
      <c r="B59" s="44" t="n">
        <v>36678</v>
      </c>
      <c r="C59" s="33" t="n">
        <v>5000</v>
      </c>
      <c r="D59" s="33" t="n">
        <v>6448</v>
      </c>
      <c r="E59" s="21"/>
      <c r="F59" s="33" t="n">
        <v>0</v>
      </c>
      <c r="G59" s="33" t="n">
        <v>2391</v>
      </c>
      <c r="H59" s="33" t="n">
        <v>0</v>
      </c>
      <c r="I59" s="33" t="n">
        <v>7391</v>
      </c>
      <c r="J59" s="33" t="n">
        <v>0</v>
      </c>
      <c r="K59" s="33" t="n">
        <v>2000</v>
      </c>
      <c r="L59" s="33" t="n">
        <v>24204</v>
      </c>
      <c r="M59" s="21"/>
      <c r="N59" s="33" t="n">
        <v>17756</v>
      </c>
      <c r="O59" s="43"/>
    </row>
    <row r="60" customFormat="false" ht="12.75" hidden="false" customHeight="false" outlineLevel="0" collapsed="false">
      <c r="B60" s="44" t="n">
        <v>36708</v>
      </c>
      <c r="C60" s="33" t="n">
        <v>5000</v>
      </c>
      <c r="D60" s="33" t="n">
        <v>6448</v>
      </c>
      <c r="E60" s="21"/>
      <c r="F60" s="33" t="n">
        <v>0</v>
      </c>
      <c r="G60" s="33" t="n">
        <v>2391</v>
      </c>
      <c r="H60" s="33" t="n">
        <v>0</v>
      </c>
      <c r="I60" s="33" t="n">
        <v>7391</v>
      </c>
      <c r="J60" s="33" t="n">
        <v>0</v>
      </c>
      <c r="K60" s="33" t="n">
        <v>2000</v>
      </c>
      <c r="L60" s="33" t="n">
        <v>24204</v>
      </c>
      <c r="M60" s="21"/>
      <c r="N60" s="33" t="n">
        <v>17756</v>
      </c>
      <c r="O60" s="43"/>
    </row>
    <row r="61" customFormat="false" ht="12.75" hidden="false" customHeight="false" outlineLevel="0" collapsed="false">
      <c r="B61" s="44" t="n">
        <v>36739</v>
      </c>
      <c r="C61" s="33" t="n">
        <v>5000</v>
      </c>
      <c r="D61" s="33" t="n">
        <v>6448</v>
      </c>
      <c r="E61" s="21"/>
      <c r="F61" s="33" t="n">
        <v>0</v>
      </c>
      <c r="G61" s="33" t="n">
        <v>2391</v>
      </c>
      <c r="H61" s="33" t="n">
        <v>0</v>
      </c>
      <c r="I61" s="33" t="n">
        <v>7391</v>
      </c>
      <c r="J61" s="33" t="n">
        <v>0</v>
      </c>
      <c r="K61" s="33" t="n">
        <v>2000</v>
      </c>
      <c r="L61" s="33" t="n">
        <v>24204</v>
      </c>
      <c r="M61" s="21"/>
      <c r="N61" s="33" t="n">
        <v>17756</v>
      </c>
      <c r="O61" s="43"/>
    </row>
    <row r="62" customFormat="false" ht="12.75" hidden="false" customHeight="false" outlineLevel="0" collapsed="false">
      <c r="B62" s="44" t="n">
        <v>36770</v>
      </c>
      <c r="C62" s="33" t="n">
        <v>5000</v>
      </c>
      <c r="D62" s="33" t="n">
        <v>6448</v>
      </c>
      <c r="E62" s="21"/>
      <c r="F62" s="33" t="n">
        <v>0</v>
      </c>
      <c r="G62" s="33" t="n">
        <v>2391</v>
      </c>
      <c r="H62" s="33" t="n">
        <v>0</v>
      </c>
      <c r="I62" s="33" t="n">
        <v>7391</v>
      </c>
      <c r="J62" s="33" t="n">
        <v>0</v>
      </c>
      <c r="K62" s="33" t="n">
        <v>2000</v>
      </c>
      <c r="L62" s="33" t="n">
        <v>24204</v>
      </c>
      <c r="M62" s="21"/>
      <c r="N62" s="33" t="n">
        <v>17756</v>
      </c>
      <c r="O62" s="43"/>
    </row>
    <row r="63" customFormat="false" ht="13.5" hidden="false" customHeight="false" outlineLevel="0" collapsed="false">
      <c r="B63" s="46" t="n">
        <v>36800</v>
      </c>
      <c r="C63" s="47" t="n">
        <v>5000</v>
      </c>
      <c r="D63" s="47" t="n">
        <v>6448</v>
      </c>
      <c r="E63" s="48"/>
      <c r="F63" s="47" t="n">
        <v>0</v>
      </c>
      <c r="G63" s="47" t="n">
        <v>2391</v>
      </c>
      <c r="H63" s="47" t="n">
        <v>0</v>
      </c>
      <c r="I63" s="47" t="n">
        <v>7391</v>
      </c>
      <c r="J63" s="47" t="n">
        <v>0</v>
      </c>
      <c r="K63" s="47" t="n">
        <v>2000</v>
      </c>
      <c r="L63" s="47" t="n">
        <v>24204</v>
      </c>
      <c r="M63" s="48"/>
      <c r="N63" s="47" t="n">
        <v>17756</v>
      </c>
      <c r="O63" s="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10.41"/>
    <col collapsed="false" customWidth="true" hidden="false" outlineLevel="0" max="4" min="4" style="0" width="11.28"/>
    <col collapsed="false" customWidth="true" hidden="false" outlineLevel="0" max="8" min="8" style="0" width="9.99"/>
    <col collapsed="false" customWidth="true" hidden="false" outlineLevel="0" max="9" min="9" style="0" width="13.7"/>
    <col collapsed="false" customWidth="true" hidden="false" outlineLevel="0" max="13" min="13" style="0" width="10.28"/>
    <col collapsed="false" customWidth="true" hidden="false" outlineLevel="0" max="18" min="18" style="0" width="9.99"/>
  </cols>
  <sheetData>
    <row r="1" customFormat="false" ht="15.75" hidden="false" customHeight="false" outlineLevel="0" collapsed="false">
      <c r="A1" s="5" t="s">
        <v>76</v>
      </c>
    </row>
    <row r="3" customFormat="false" ht="12.75" hidden="false" customHeight="false" outlineLevel="0" collapsed="false">
      <c r="A3" s="0" t="s">
        <v>77</v>
      </c>
      <c r="D3" s="79" t="n">
        <v>43697.5</v>
      </c>
      <c r="E3" s="0" t="s">
        <v>78</v>
      </c>
      <c r="I3" s="79" t="n">
        <f aca="false">D3*12</f>
        <v>524370</v>
      </c>
      <c r="J3" s="0" t="s">
        <v>79</v>
      </c>
    </row>
    <row r="4" customFormat="false" ht="13.5" hidden="false" customHeight="false" outlineLevel="0" collapsed="false"/>
    <row r="5" customFormat="false" ht="13.5" hidden="false" customHeight="false" outlineLevel="0" collapsed="false">
      <c r="A5" s="80"/>
      <c r="B5" s="81" t="s">
        <v>80</v>
      </c>
      <c r="C5" s="82"/>
      <c r="D5" s="82"/>
      <c r="E5" s="82"/>
      <c r="F5" s="83"/>
      <c r="G5" s="80"/>
      <c r="H5" s="81" t="s">
        <v>81</v>
      </c>
      <c r="I5" s="82"/>
      <c r="J5" s="82"/>
      <c r="K5" s="82"/>
      <c r="L5" s="82"/>
      <c r="M5" s="81" t="s">
        <v>81</v>
      </c>
      <c r="N5" s="82"/>
      <c r="O5" s="82"/>
      <c r="P5" s="82"/>
      <c r="Q5" s="82"/>
      <c r="R5" s="81" t="s">
        <v>81</v>
      </c>
      <c r="S5" s="82"/>
      <c r="T5" s="82"/>
      <c r="U5" s="83"/>
    </row>
    <row r="6" customFormat="false" ht="12.75" hidden="false" customHeight="false" outlineLevel="0" collapsed="false">
      <c r="A6" s="84"/>
      <c r="B6" s="21"/>
      <c r="C6" s="21"/>
      <c r="D6" s="21" t="s">
        <v>82</v>
      </c>
      <c r="E6" s="21"/>
      <c r="F6" s="85"/>
      <c r="G6" s="84"/>
      <c r="H6" s="21"/>
      <c r="I6" s="21"/>
      <c r="J6" s="21" t="s">
        <v>82</v>
      </c>
      <c r="K6" s="21"/>
      <c r="L6" s="21"/>
      <c r="M6" s="21"/>
      <c r="N6" s="21"/>
      <c r="O6" s="21" t="s">
        <v>82</v>
      </c>
      <c r="P6" s="21"/>
      <c r="Q6" s="21"/>
      <c r="R6" s="21"/>
      <c r="S6" s="21"/>
      <c r="T6" s="21" t="s">
        <v>82</v>
      </c>
      <c r="U6" s="85"/>
    </row>
    <row r="7" customFormat="false" ht="12.75" hidden="false" customHeight="false" outlineLevel="0" collapsed="false">
      <c r="A7" s="84"/>
      <c r="B7" s="21" t="s">
        <v>83</v>
      </c>
      <c r="C7" s="21"/>
      <c r="D7" s="21" t="n">
        <v>158625</v>
      </c>
      <c r="E7" s="21"/>
      <c r="F7" s="85"/>
      <c r="G7" s="84"/>
      <c r="H7" s="21" t="s">
        <v>84</v>
      </c>
      <c r="I7" s="21"/>
      <c r="J7" s="21" t="n">
        <v>158626</v>
      </c>
      <c r="K7" s="21"/>
      <c r="L7" s="21"/>
      <c r="M7" s="21" t="s">
        <v>85</v>
      </c>
      <c r="N7" s="21"/>
      <c r="O7" s="21" t="n">
        <v>158626</v>
      </c>
      <c r="P7" s="21"/>
      <c r="Q7" s="21"/>
      <c r="R7" s="21" t="s">
        <v>86</v>
      </c>
      <c r="S7" s="21"/>
      <c r="T7" s="21" t="n">
        <v>158626</v>
      </c>
      <c r="U7" s="85"/>
    </row>
    <row r="8" customFormat="false" ht="12.75" hidden="false" customHeight="false" outlineLevel="0" collapsed="false">
      <c r="A8" s="84"/>
      <c r="B8" s="86" t="s">
        <v>87</v>
      </c>
      <c r="C8" s="21" t="s">
        <v>88</v>
      </c>
      <c r="D8" s="21"/>
      <c r="E8" s="21"/>
      <c r="F8" s="85"/>
      <c r="G8" s="84"/>
      <c r="H8" s="86" t="s">
        <v>87</v>
      </c>
      <c r="I8" s="21" t="s">
        <v>89</v>
      </c>
      <c r="J8" s="21"/>
      <c r="K8" s="21"/>
      <c r="L8" s="21"/>
      <c r="M8" s="86" t="s">
        <v>87</v>
      </c>
      <c r="N8" s="21" t="s">
        <v>89</v>
      </c>
      <c r="O8" s="21"/>
      <c r="P8" s="21"/>
      <c r="Q8" s="21"/>
      <c r="R8" s="86" t="s">
        <v>87</v>
      </c>
      <c r="S8" s="21" t="s">
        <v>89</v>
      </c>
      <c r="T8" s="21"/>
      <c r="U8" s="85"/>
    </row>
    <row r="9" customFormat="false" ht="12.75" hidden="false" customHeight="false" outlineLevel="0" collapsed="false">
      <c r="A9" s="84" t="n">
        <v>1</v>
      </c>
      <c r="B9" s="33" t="n">
        <f aca="false">C9/0.99407</f>
        <v>5134.44727232489</v>
      </c>
      <c r="C9" s="33" t="n">
        <v>5104</v>
      </c>
      <c r="D9" s="21"/>
      <c r="E9" s="87" t="n">
        <v>2.32</v>
      </c>
      <c r="F9" s="85"/>
      <c r="G9" s="84" t="n">
        <v>1</v>
      </c>
      <c r="H9" s="33" t="n">
        <f aca="false">I9/0.9796</f>
        <v>4552.87872601062</v>
      </c>
      <c r="I9" s="33" t="n">
        <f aca="false">4455+5</f>
        <v>4460</v>
      </c>
      <c r="J9" s="21"/>
      <c r="K9" s="87" t="n">
        <f aca="false">E43</f>
        <v>2.45222085141042</v>
      </c>
      <c r="L9" s="21" t="n">
        <v>1</v>
      </c>
      <c r="M9" s="33" t="n">
        <f aca="false">N9/0.9796</f>
        <v>510.41241322989</v>
      </c>
      <c r="N9" s="33" t="n">
        <v>500</v>
      </c>
      <c r="O9" s="21"/>
      <c r="P9" s="21"/>
      <c r="Q9" s="21" t="n">
        <v>1</v>
      </c>
      <c r="R9" s="33" t="n">
        <f aca="false">S9/0.9796</f>
        <v>40.8329930583912</v>
      </c>
      <c r="S9" s="33" t="n">
        <v>40</v>
      </c>
      <c r="T9" s="21"/>
      <c r="U9" s="88" t="n">
        <f aca="false">SUM(S9,N9,I9)</f>
        <v>5000</v>
      </c>
    </row>
    <row r="10" customFormat="false" ht="12.75" hidden="false" customHeight="false" outlineLevel="0" collapsed="false">
      <c r="A10" s="84" t="n">
        <f aca="false">A9+1</f>
        <v>2</v>
      </c>
      <c r="B10" s="33" t="n">
        <f aca="false">C10/0.99407</f>
        <v>5134.44727232489</v>
      </c>
      <c r="C10" s="33" t="n">
        <v>5104</v>
      </c>
      <c r="D10" s="21"/>
      <c r="E10" s="21"/>
      <c r="F10" s="85"/>
      <c r="G10" s="84" t="n">
        <f aca="false">G9+1</f>
        <v>2</v>
      </c>
      <c r="H10" s="33" t="n">
        <f aca="false">I10/0.9796</f>
        <v>4552.87872601062</v>
      </c>
      <c r="I10" s="33" t="n">
        <f aca="false">4455+5</f>
        <v>4460</v>
      </c>
      <c r="J10" s="21"/>
      <c r="K10" s="21"/>
      <c r="L10" s="21" t="n">
        <f aca="false">L9+1</f>
        <v>2</v>
      </c>
      <c r="M10" s="33" t="n">
        <f aca="false">N10/0.9796</f>
        <v>510.41241322989</v>
      </c>
      <c r="N10" s="33" t="n">
        <v>500</v>
      </c>
      <c r="O10" s="21"/>
      <c r="P10" s="21"/>
      <c r="Q10" s="21" t="n">
        <f aca="false">Q9+1</f>
        <v>2</v>
      </c>
      <c r="R10" s="33" t="n">
        <f aca="false">S10/0.9796</f>
        <v>40.8329930583912</v>
      </c>
      <c r="S10" s="33" t="n">
        <v>40</v>
      </c>
      <c r="T10" s="21"/>
      <c r="U10" s="88" t="n">
        <f aca="false">SUM(S10,N10,I10)</f>
        <v>5000</v>
      </c>
    </row>
    <row r="11" customFormat="false" ht="12.75" hidden="false" customHeight="false" outlineLevel="0" collapsed="false">
      <c r="A11" s="84" t="n">
        <f aca="false">A10+1</f>
        <v>3</v>
      </c>
      <c r="B11" s="33" t="n">
        <f aca="false">C11/0.99407</f>
        <v>5134.44727232489</v>
      </c>
      <c r="C11" s="33" t="n">
        <v>5104</v>
      </c>
      <c r="D11" s="21"/>
      <c r="E11" s="21"/>
      <c r="F11" s="85"/>
      <c r="G11" s="84" t="n">
        <f aca="false">G10+1</f>
        <v>3</v>
      </c>
      <c r="H11" s="33" t="n">
        <f aca="false">I11/0.9796</f>
        <v>4552.87872601062</v>
      </c>
      <c r="I11" s="33" t="n">
        <f aca="false">4386+74</f>
        <v>4460</v>
      </c>
      <c r="J11" s="21"/>
      <c r="K11" s="21"/>
      <c r="L11" s="21" t="n">
        <f aca="false">L10+1</f>
        <v>3</v>
      </c>
      <c r="M11" s="33" t="n">
        <f aca="false">N11/0.9796</f>
        <v>510.41241322989</v>
      </c>
      <c r="N11" s="33" t="n">
        <v>500</v>
      </c>
      <c r="O11" s="21"/>
      <c r="P11" s="21"/>
      <c r="Q11" s="21" t="n">
        <f aca="false">Q10+1</f>
        <v>3</v>
      </c>
      <c r="R11" s="33" t="n">
        <f aca="false">S11/0.9796</f>
        <v>40.8329930583912</v>
      </c>
      <c r="S11" s="33" t="n">
        <v>40</v>
      </c>
      <c r="T11" s="21"/>
      <c r="U11" s="88" t="n">
        <f aca="false">SUM(S11,N11,I11)</f>
        <v>5000</v>
      </c>
    </row>
    <row r="12" customFormat="false" ht="12.75" hidden="false" customHeight="false" outlineLevel="0" collapsed="false">
      <c r="A12" s="84" t="n">
        <f aca="false">A11+1</f>
        <v>4</v>
      </c>
      <c r="B12" s="33" t="n">
        <f aca="false">C12/0.99407</f>
        <v>5134.44727232489</v>
      </c>
      <c r="C12" s="33" t="n">
        <v>5104</v>
      </c>
      <c r="D12" s="21"/>
      <c r="E12" s="21"/>
      <c r="F12" s="85"/>
      <c r="G12" s="84" t="n">
        <f aca="false">G11+1</f>
        <v>4</v>
      </c>
      <c r="H12" s="33" t="n">
        <f aca="false">I12/0.9796</f>
        <v>4552.87872601062</v>
      </c>
      <c r="I12" s="33" t="n">
        <v>4460</v>
      </c>
      <c r="J12" s="21"/>
      <c r="K12" s="21"/>
      <c r="L12" s="21" t="n">
        <f aca="false">L11+1</f>
        <v>4</v>
      </c>
      <c r="M12" s="33" t="n">
        <f aca="false">N12/0.9796</f>
        <v>510.41241322989</v>
      </c>
      <c r="N12" s="33" t="n">
        <v>500</v>
      </c>
      <c r="O12" s="21"/>
      <c r="P12" s="21"/>
      <c r="Q12" s="21" t="n">
        <f aca="false">Q11+1</f>
        <v>4</v>
      </c>
      <c r="R12" s="33" t="n">
        <f aca="false">S12/0.9796</f>
        <v>40.8329930583912</v>
      </c>
      <c r="S12" s="33" t="n">
        <v>40</v>
      </c>
      <c r="T12" s="21"/>
      <c r="U12" s="88" t="n">
        <f aca="false">SUM(S12,N12,I12)</f>
        <v>5000</v>
      </c>
    </row>
    <row r="13" customFormat="false" ht="12.75" hidden="false" customHeight="false" outlineLevel="0" collapsed="false">
      <c r="A13" s="84" t="n">
        <f aca="false">A12+1</f>
        <v>5</v>
      </c>
      <c r="B13" s="33" t="n">
        <f aca="false">C13/0.99407</f>
        <v>5134.44727232489</v>
      </c>
      <c r="C13" s="33" t="n">
        <v>5104</v>
      </c>
      <c r="D13" s="21"/>
      <c r="E13" s="21"/>
      <c r="F13" s="85"/>
      <c r="G13" s="84" t="n">
        <f aca="false">G12+1</f>
        <v>5</v>
      </c>
      <c r="H13" s="33" t="n">
        <f aca="false">I13/0.9796</f>
        <v>4552.87872601062</v>
      </c>
      <c r="I13" s="33" t="n">
        <v>4460</v>
      </c>
      <c r="J13" s="21"/>
      <c r="K13" s="21"/>
      <c r="L13" s="21" t="n">
        <f aca="false">L12+1</f>
        <v>5</v>
      </c>
      <c r="M13" s="33" t="n">
        <f aca="false">N13/0.9796</f>
        <v>510.41241322989</v>
      </c>
      <c r="N13" s="33" t="n">
        <v>500</v>
      </c>
      <c r="O13" s="21"/>
      <c r="P13" s="21"/>
      <c r="Q13" s="21" t="n">
        <f aca="false">Q12+1</f>
        <v>5</v>
      </c>
      <c r="R13" s="33" t="n">
        <f aca="false">S13/0.9796</f>
        <v>40.8329930583912</v>
      </c>
      <c r="S13" s="33" t="n">
        <v>40</v>
      </c>
      <c r="T13" s="21"/>
      <c r="U13" s="88" t="n">
        <f aca="false">SUM(S13,N13,I13)</f>
        <v>5000</v>
      </c>
    </row>
    <row r="14" customFormat="false" ht="12.75" hidden="false" customHeight="false" outlineLevel="0" collapsed="false">
      <c r="A14" s="84" t="n">
        <f aca="false">A13+1</f>
        <v>6</v>
      </c>
      <c r="B14" s="33" t="n">
        <f aca="false">C14/0.99407</f>
        <v>5134.44727232489</v>
      </c>
      <c r="C14" s="33" t="n">
        <v>5104</v>
      </c>
      <c r="D14" s="21"/>
      <c r="E14" s="21"/>
      <c r="F14" s="85"/>
      <c r="G14" s="84" t="n">
        <f aca="false">G13+1</f>
        <v>6</v>
      </c>
      <c r="H14" s="33" t="n">
        <f aca="false">I14/0.9796</f>
        <v>4552.87872601062</v>
      </c>
      <c r="I14" s="33" t="n">
        <v>4460</v>
      </c>
      <c r="J14" s="21"/>
      <c r="K14" s="21"/>
      <c r="L14" s="21" t="n">
        <f aca="false">L13+1</f>
        <v>6</v>
      </c>
      <c r="M14" s="33" t="n">
        <f aca="false">N14/0.9796</f>
        <v>510.41241322989</v>
      </c>
      <c r="N14" s="33" t="n">
        <v>500</v>
      </c>
      <c r="O14" s="21"/>
      <c r="P14" s="21"/>
      <c r="Q14" s="21" t="n">
        <f aca="false">Q13+1</f>
        <v>6</v>
      </c>
      <c r="R14" s="33" t="n">
        <f aca="false">S14/0.9796</f>
        <v>40.8329930583912</v>
      </c>
      <c r="S14" s="33" t="n">
        <v>40</v>
      </c>
      <c r="T14" s="21"/>
      <c r="U14" s="88" t="n">
        <f aca="false">SUM(S14,N14,I14)</f>
        <v>5000</v>
      </c>
    </row>
    <row r="15" customFormat="false" ht="12.75" hidden="false" customHeight="false" outlineLevel="0" collapsed="false">
      <c r="A15" s="84" t="n">
        <f aca="false">A14+1</f>
        <v>7</v>
      </c>
      <c r="B15" s="33" t="n">
        <f aca="false">C15/0.99407</f>
        <v>5134.44727232489</v>
      </c>
      <c r="C15" s="33" t="n">
        <v>5104</v>
      </c>
      <c r="D15" s="21"/>
      <c r="E15" s="21"/>
      <c r="F15" s="85"/>
      <c r="G15" s="84" t="n">
        <f aca="false">G14+1</f>
        <v>7</v>
      </c>
      <c r="H15" s="33" t="n">
        <f aca="false">I15/0.9796</f>
        <v>4552.87872601062</v>
      </c>
      <c r="I15" s="33" t="n">
        <v>4460</v>
      </c>
      <c r="J15" s="21"/>
      <c r="K15" s="21"/>
      <c r="L15" s="21" t="n">
        <f aca="false">L14+1</f>
        <v>7</v>
      </c>
      <c r="M15" s="33" t="n">
        <f aca="false">N15/0.9796</f>
        <v>510.41241322989</v>
      </c>
      <c r="N15" s="33" t="n">
        <v>500</v>
      </c>
      <c r="O15" s="21"/>
      <c r="P15" s="21"/>
      <c r="Q15" s="21" t="n">
        <f aca="false">Q14+1</f>
        <v>7</v>
      </c>
      <c r="R15" s="33" t="n">
        <f aca="false">S15/0.9796</f>
        <v>40.8329930583912</v>
      </c>
      <c r="S15" s="33" t="n">
        <v>40</v>
      </c>
      <c r="T15" s="21"/>
      <c r="U15" s="88" t="n">
        <f aca="false">SUM(S15,N15,I15)</f>
        <v>5000</v>
      </c>
    </row>
    <row r="16" customFormat="false" ht="12.75" hidden="false" customHeight="false" outlineLevel="0" collapsed="false">
      <c r="A16" s="84" t="n">
        <f aca="false">A15+1</f>
        <v>8</v>
      </c>
      <c r="B16" s="33" t="n">
        <f aca="false">C16/0.99407</f>
        <v>5134.44727232489</v>
      </c>
      <c r="C16" s="33" t="n">
        <v>5104</v>
      </c>
      <c r="D16" s="21"/>
      <c r="E16" s="21"/>
      <c r="F16" s="85"/>
      <c r="G16" s="84" t="n">
        <f aca="false">G15+1</f>
        <v>8</v>
      </c>
      <c r="H16" s="33" t="n">
        <f aca="false">I16/0.9796</f>
        <v>4552.87872601062</v>
      </c>
      <c r="I16" s="33" t="n">
        <v>4460</v>
      </c>
      <c r="J16" s="21"/>
      <c r="K16" s="21"/>
      <c r="L16" s="21" t="n">
        <f aca="false">L15+1</f>
        <v>8</v>
      </c>
      <c r="M16" s="33" t="n">
        <f aca="false">N16/0.9796</f>
        <v>510.41241322989</v>
      </c>
      <c r="N16" s="33" t="n">
        <v>500</v>
      </c>
      <c r="O16" s="21"/>
      <c r="P16" s="21"/>
      <c r="Q16" s="21" t="n">
        <f aca="false">Q15+1</f>
        <v>8</v>
      </c>
      <c r="R16" s="33" t="n">
        <f aca="false">S16/0.9796</f>
        <v>40.8329930583912</v>
      </c>
      <c r="S16" s="33" t="n">
        <v>40</v>
      </c>
      <c r="T16" s="21"/>
      <c r="U16" s="88" t="n">
        <f aca="false">SUM(S16,N16,I16)</f>
        <v>5000</v>
      </c>
    </row>
    <row r="17" customFormat="false" ht="12.75" hidden="false" customHeight="false" outlineLevel="0" collapsed="false">
      <c r="A17" s="84" t="n">
        <f aca="false">A16+1</f>
        <v>9</v>
      </c>
      <c r="B17" s="33" t="n">
        <f aca="false">C17/0.99407</f>
        <v>5134.44727232489</v>
      </c>
      <c r="C17" s="33" t="n">
        <v>5104</v>
      </c>
      <c r="D17" s="21"/>
      <c r="E17" s="21"/>
      <c r="F17" s="85"/>
      <c r="G17" s="84" t="n">
        <f aca="false">G16+1</f>
        <v>9</v>
      </c>
      <c r="H17" s="33" t="n">
        <f aca="false">I17/0.9796</f>
        <v>4552.87872601062</v>
      </c>
      <c r="I17" s="33" t="n">
        <v>4460</v>
      </c>
      <c r="J17" s="21"/>
      <c r="K17" s="21"/>
      <c r="L17" s="21" t="n">
        <f aca="false">L16+1</f>
        <v>9</v>
      </c>
      <c r="M17" s="33" t="n">
        <f aca="false">N17/0.9796</f>
        <v>510.41241322989</v>
      </c>
      <c r="N17" s="33" t="n">
        <v>500</v>
      </c>
      <c r="O17" s="21"/>
      <c r="P17" s="21"/>
      <c r="Q17" s="21" t="n">
        <f aca="false">Q16+1</f>
        <v>9</v>
      </c>
      <c r="R17" s="33" t="n">
        <f aca="false">S17/0.9796</f>
        <v>40.8329930583912</v>
      </c>
      <c r="S17" s="33" t="n">
        <v>40</v>
      </c>
      <c r="T17" s="21"/>
      <c r="U17" s="88" t="n">
        <f aca="false">SUM(S17,N17,I17)</f>
        <v>5000</v>
      </c>
    </row>
    <row r="18" customFormat="false" ht="12.75" hidden="false" customHeight="false" outlineLevel="0" collapsed="false">
      <c r="A18" s="84" t="n">
        <f aca="false">A17+1</f>
        <v>10</v>
      </c>
      <c r="B18" s="33" t="n">
        <f aca="false">C18/0.99407</f>
        <v>5134.44727232489</v>
      </c>
      <c r="C18" s="33" t="n">
        <v>5104</v>
      </c>
      <c r="D18" s="21"/>
      <c r="E18" s="21"/>
      <c r="F18" s="85"/>
      <c r="G18" s="84" t="n">
        <f aca="false">G17+1</f>
        <v>10</v>
      </c>
      <c r="H18" s="33" t="n">
        <f aca="false">I18/0.9796</f>
        <v>4552.87872601062</v>
      </c>
      <c r="I18" s="33" t="n">
        <v>4460</v>
      </c>
      <c r="J18" s="21"/>
      <c r="K18" s="21"/>
      <c r="L18" s="21" t="n">
        <f aca="false">L17+1</f>
        <v>10</v>
      </c>
      <c r="M18" s="33" t="n">
        <f aca="false">N18/0.9796</f>
        <v>510.41241322989</v>
      </c>
      <c r="N18" s="33" t="n">
        <v>500</v>
      </c>
      <c r="O18" s="21"/>
      <c r="P18" s="21"/>
      <c r="Q18" s="21" t="n">
        <f aca="false">Q17+1</f>
        <v>10</v>
      </c>
      <c r="R18" s="33" t="n">
        <f aca="false">S18/0.9796</f>
        <v>40.8329930583912</v>
      </c>
      <c r="S18" s="33" t="n">
        <v>40</v>
      </c>
      <c r="T18" s="21"/>
      <c r="U18" s="88" t="n">
        <f aca="false">SUM(S18,N18,I18)</f>
        <v>5000</v>
      </c>
    </row>
    <row r="19" customFormat="false" ht="12.75" hidden="false" customHeight="false" outlineLevel="0" collapsed="false">
      <c r="A19" s="84" t="n">
        <f aca="false">A18+1</f>
        <v>11</v>
      </c>
      <c r="B19" s="33" t="n">
        <f aca="false">C19/0.99407</f>
        <v>5134.44727232489</v>
      </c>
      <c r="C19" s="33" t="n">
        <v>5104</v>
      </c>
      <c r="D19" s="21"/>
      <c r="E19" s="21"/>
      <c r="F19" s="85"/>
      <c r="G19" s="84" t="n">
        <f aca="false">G18+1</f>
        <v>11</v>
      </c>
      <c r="H19" s="33" t="n">
        <f aca="false">I19/0.9796</f>
        <v>4552.87872601062</v>
      </c>
      <c r="I19" s="33" t="n">
        <v>4460</v>
      </c>
      <c r="J19" s="21"/>
      <c r="K19" s="21"/>
      <c r="L19" s="21" t="n">
        <f aca="false">L18+1</f>
        <v>11</v>
      </c>
      <c r="M19" s="33" t="n">
        <f aca="false">N19/0.9796</f>
        <v>510.41241322989</v>
      </c>
      <c r="N19" s="33" t="n">
        <v>500</v>
      </c>
      <c r="O19" s="21"/>
      <c r="P19" s="21"/>
      <c r="Q19" s="21" t="n">
        <f aca="false">Q18+1</f>
        <v>11</v>
      </c>
      <c r="R19" s="33" t="n">
        <f aca="false">S19/0.9796</f>
        <v>40.8329930583912</v>
      </c>
      <c r="S19" s="33" t="n">
        <v>40</v>
      </c>
      <c r="T19" s="21"/>
      <c r="U19" s="88" t="n">
        <f aca="false">SUM(S19,N19,I19)</f>
        <v>5000</v>
      </c>
    </row>
    <row r="20" customFormat="false" ht="12.75" hidden="false" customHeight="false" outlineLevel="0" collapsed="false">
      <c r="A20" s="84" t="n">
        <f aca="false">A19+1</f>
        <v>12</v>
      </c>
      <c r="B20" s="33" t="n">
        <f aca="false">C20/0.99407</f>
        <v>5134.44727232489</v>
      </c>
      <c r="C20" s="33" t="n">
        <v>5104</v>
      </c>
      <c r="D20" s="21"/>
      <c r="E20" s="21"/>
      <c r="F20" s="85"/>
      <c r="G20" s="84" t="n">
        <f aca="false">G19+1</f>
        <v>12</v>
      </c>
      <c r="H20" s="33" t="n">
        <f aca="false">I20/0.9796</f>
        <v>4552.87872601062</v>
      </c>
      <c r="I20" s="33" t="n">
        <v>4460</v>
      </c>
      <c r="J20" s="21"/>
      <c r="K20" s="21"/>
      <c r="L20" s="21" t="n">
        <f aca="false">L19+1</f>
        <v>12</v>
      </c>
      <c r="M20" s="33" t="n">
        <f aca="false">N20/0.9796</f>
        <v>510.41241322989</v>
      </c>
      <c r="N20" s="33" t="n">
        <v>500</v>
      </c>
      <c r="O20" s="21"/>
      <c r="P20" s="21"/>
      <c r="Q20" s="21" t="n">
        <f aca="false">Q19+1</f>
        <v>12</v>
      </c>
      <c r="R20" s="33" t="n">
        <f aca="false">S20/0.9796</f>
        <v>40.8329930583912</v>
      </c>
      <c r="S20" s="33" t="n">
        <v>40</v>
      </c>
      <c r="T20" s="21"/>
      <c r="U20" s="88" t="n">
        <f aca="false">SUM(S20,N20,I20)</f>
        <v>5000</v>
      </c>
    </row>
    <row r="21" customFormat="false" ht="12.75" hidden="false" customHeight="false" outlineLevel="0" collapsed="false">
      <c r="A21" s="84" t="n">
        <f aca="false">A20+1</f>
        <v>13</v>
      </c>
      <c r="B21" s="33" t="n">
        <f aca="false">C21/0.99407</f>
        <v>5134.44727232489</v>
      </c>
      <c r="C21" s="33" t="n">
        <v>5104</v>
      </c>
      <c r="D21" s="21"/>
      <c r="E21" s="21"/>
      <c r="F21" s="85"/>
      <c r="G21" s="84" t="n">
        <f aca="false">G20+1</f>
        <v>13</v>
      </c>
      <c r="H21" s="33" t="n">
        <f aca="false">I21/0.9796</f>
        <v>4552.87872601062</v>
      </c>
      <c r="I21" s="33" t="n">
        <v>4460</v>
      </c>
      <c r="J21" s="21"/>
      <c r="K21" s="21"/>
      <c r="L21" s="21" t="n">
        <f aca="false">L20+1</f>
        <v>13</v>
      </c>
      <c r="M21" s="33" t="n">
        <f aca="false">N21/0.9796</f>
        <v>510.41241322989</v>
      </c>
      <c r="N21" s="33" t="n">
        <v>500</v>
      </c>
      <c r="O21" s="21"/>
      <c r="P21" s="21"/>
      <c r="Q21" s="21" t="n">
        <f aca="false">Q20+1</f>
        <v>13</v>
      </c>
      <c r="R21" s="33" t="n">
        <f aca="false">S21/0.9796</f>
        <v>40.8329930583912</v>
      </c>
      <c r="S21" s="33" t="n">
        <v>40</v>
      </c>
      <c r="T21" s="21"/>
      <c r="U21" s="88" t="n">
        <f aca="false">SUM(S21,N21,I21)</f>
        <v>5000</v>
      </c>
    </row>
    <row r="22" customFormat="false" ht="12.75" hidden="false" customHeight="false" outlineLevel="0" collapsed="false">
      <c r="A22" s="84" t="n">
        <f aca="false">A21+1</f>
        <v>14</v>
      </c>
      <c r="B22" s="33" t="n">
        <f aca="false">C22/0.99407</f>
        <v>5134.44727232489</v>
      </c>
      <c r="C22" s="33" t="n">
        <v>5104</v>
      </c>
      <c r="D22" s="21"/>
      <c r="E22" s="21"/>
      <c r="F22" s="85"/>
      <c r="G22" s="84" t="n">
        <f aca="false">G21+1</f>
        <v>14</v>
      </c>
      <c r="H22" s="33" t="n">
        <f aca="false">I22/0.9796</f>
        <v>4593.71171906901</v>
      </c>
      <c r="I22" s="33" t="n">
        <v>4500</v>
      </c>
      <c r="J22" s="21"/>
      <c r="K22" s="21"/>
      <c r="L22" s="21" t="n">
        <f aca="false">L21+1</f>
        <v>14</v>
      </c>
      <c r="M22" s="33" t="n">
        <f aca="false">N22/0.9796</f>
        <v>510.41241322989</v>
      </c>
      <c r="N22" s="33" t="n">
        <v>500</v>
      </c>
      <c r="O22" s="21"/>
      <c r="P22" s="21"/>
      <c r="Q22" s="21" t="n">
        <f aca="false">Q21+1</f>
        <v>14</v>
      </c>
      <c r="R22" s="33" t="n">
        <f aca="false">S22/0.9796</f>
        <v>0</v>
      </c>
      <c r="S22" s="33" t="n">
        <v>0</v>
      </c>
      <c r="T22" s="21"/>
      <c r="U22" s="88" t="n">
        <f aca="false">SUM(S22,N22,I22)</f>
        <v>5000</v>
      </c>
    </row>
    <row r="23" customFormat="false" ht="12.75" hidden="false" customHeight="false" outlineLevel="0" collapsed="false">
      <c r="A23" s="84" t="n">
        <f aca="false">A22+1</f>
        <v>15</v>
      </c>
      <c r="B23" s="33" t="n">
        <f aca="false">C23/0.99407</f>
        <v>5134.44727232489</v>
      </c>
      <c r="C23" s="33" t="n">
        <v>5104</v>
      </c>
      <c r="D23" s="21"/>
      <c r="E23" s="21"/>
      <c r="F23" s="85"/>
      <c r="G23" s="84" t="n">
        <f aca="false">G22+1</f>
        <v>15</v>
      </c>
      <c r="H23" s="33" t="n">
        <f aca="false">I23/0.9796</f>
        <v>4593.71171906901</v>
      </c>
      <c r="I23" s="33" t="n">
        <v>4500</v>
      </c>
      <c r="J23" s="21"/>
      <c r="K23" s="21"/>
      <c r="L23" s="21" t="n">
        <f aca="false">L22+1</f>
        <v>15</v>
      </c>
      <c r="M23" s="33" t="n">
        <f aca="false">N23/0.9796</f>
        <v>510.41241322989</v>
      </c>
      <c r="N23" s="33" t="n">
        <v>500</v>
      </c>
      <c r="O23" s="21"/>
      <c r="P23" s="21"/>
      <c r="Q23" s="21" t="n">
        <f aca="false">Q22+1</f>
        <v>15</v>
      </c>
      <c r="R23" s="33" t="n">
        <f aca="false">S23/0.9796</f>
        <v>0</v>
      </c>
      <c r="S23" s="33" t="n">
        <v>0</v>
      </c>
      <c r="T23" s="21"/>
      <c r="U23" s="88" t="n">
        <f aca="false">SUM(S23,N23,I23)</f>
        <v>5000</v>
      </c>
    </row>
    <row r="24" customFormat="false" ht="12.75" hidden="false" customHeight="false" outlineLevel="0" collapsed="false">
      <c r="A24" s="84" t="n">
        <f aca="false">A23+1</f>
        <v>16</v>
      </c>
      <c r="B24" s="33" t="n">
        <f aca="false">C24/0.99407</f>
        <v>5134.44727232489</v>
      </c>
      <c r="C24" s="33" t="n">
        <v>5104</v>
      </c>
      <c r="D24" s="21"/>
      <c r="E24" s="21"/>
      <c r="F24" s="85"/>
      <c r="G24" s="84" t="n">
        <f aca="false">G23+1</f>
        <v>16</v>
      </c>
      <c r="H24" s="33" t="n">
        <f aca="false">I24/0.9796</f>
        <v>4593.71171906901</v>
      </c>
      <c r="I24" s="33" t="n">
        <v>4500</v>
      </c>
      <c r="J24" s="21"/>
      <c r="K24" s="21"/>
      <c r="L24" s="21" t="n">
        <f aca="false">L23+1</f>
        <v>16</v>
      </c>
      <c r="M24" s="33" t="n">
        <f aca="false">N24/0.9796</f>
        <v>510.41241322989</v>
      </c>
      <c r="N24" s="33" t="n">
        <v>500</v>
      </c>
      <c r="O24" s="21"/>
      <c r="P24" s="21"/>
      <c r="Q24" s="21" t="n">
        <f aca="false">Q23+1</f>
        <v>16</v>
      </c>
      <c r="R24" s="33" t="n">
        <f aca="false">S24/0.9796</f>
        <v>0</v>
      </c>
      <c r="S24" s="33" t="n">
        <v>0</v>
      </c>
      <c r="T24" s="21"/>
      <c r="U24" s="88" t="n">
        <f aca="false">SUM(S24,N24,I24)</f>
        <v>5000</v>
      </c>
    </row>
    <row r="25" customFormat="false" ht="12.75" hidden="false" customHeight="false" outlineLevel="0" collapsed="false">
      <c r="A25" s="84" t="n">
        <f aca="false">A24+1</f>
        <v>17</v>
      </c>
      <c r="B25" s="33" t="n">
        <f aca="false">C25/0.99407</f>
        <v>5134.44727232489</v>
      </c>
      <c r="C25" s="33" t="n">
        <v>5104</v>
      </c>
      <c r="D25" s="21"/>
      <c r="E25" s="21"/>
      <c r="F25" s="85"/>
      <c r="G25" s="84" t="n">
        <f aca="false">G24+1</f>
        <v>17</v>
      </c>
      <c r="H25" s="33" t="n">
        <f aca="false">I25/0.9796</f>
        <v>4593.71171906901</v>
      </c>
      <c r="I25" s="33" t="n">
        <v>4500</v>
      </c>
      <c r="J25" s="21"/>
      <c r="K25" s="21"/>
      <c r="L25" s="21" t="n">
        <f aca="false">L24+1</f>
        <v>17</v>
      </c>
      <c r="M25" s="33" t="n">
        <f aca="false">N25/0.9796</f>
        <v>510.41241322989</v>
      </c>
      <c r="N25" s="33" t="n">
        <v>500</v>
      </c>
      <c r="O25" s="21"/>
      <c r="P25" s="21"/>
      <c r="Q25" s="21" t="n">
        <f aca="false">Q24+1</f>
        <v>17</v>
      </c>
      <c r="R25" s="33" t="n">
        <f aca="false">S25/0.9796</f>
        <v>0</v>
      </c>
      <c r="S25" s="33" t="n">
        <v>0</v>
      </c>
      <c r="T25" s="21"/>
      <c r="U25" s="88" t="n">
        <f aca="false">SUM(S25,N25,I25)</f>
        <v>5000</v>
      </c>
    </row>
    <row r="26" customFormat="false" ht="12.75" hidden="false" customHeight="false" outlineLevel="0" collapsed="false">
      <c r="A26" s="84" t="n">
        <f aca="false">A25+1</f>
        <v>18</v>
      </c>
      <c r="B26" s="33" t="n">
        <f aca="false">C26/0.99407</f>
        <v>5134.44727232489</v>
      </c>
      <c r="C26" s="33" t="n">
        <v>5104</v>
      </c>
      <c r="D26" s="21"/>
      <c r="E26" s="21"/>
      <c r="F26" s="85"/>
      <c r="G26" s="84" t="n">
        <f aca="false">G25+1</f>
        <v>18</v>
      </c>
      <c r="H26" s="33" t="n">
        <f aca="false">I26/0.9796</f>
        <v>4593.71171906901</v>
      </c>
      <c r="I26" s="33" t="n">
        <v>4500</v>
      </c>
      <c r="J26" s="21"/>
      <c r="K26" s="21"/>
      <c r="L26" s="21" t="n">
        <f aca="false">L25+1</f>
        <v>18</v>
      </c>
      <c r="M26" s="33" t="n">
        <f aca="false">N26/0.9796</f>
        <v>510.41241322989</v>
      </c>
      <c r="N26" s="33" t="n">
        <v>500</v>
      </c>
      <c r="O26" s="21"/>
      <c r="P26" s="21"/>
      <c r="Q26" s="21" t="n">
        <f aca="false">Q25+1</f>
        <v>18</v>
      </c>
      <c r="R26" s="33" t="n">
        <f aca="false">S26/0.9796</f>
        <v>0</v>
      </c>
      <c r="S26" s="33" t="n">
        <v>0</v>
      </c>
      <c r="T26" s="21"/>
      <c r="U26" s="88" t="n">
        <f aca="false">SUM(S26,N26,I26)</f>
        <v>5000</v>
      </c>
    </row>
    <row r="27" customFormat="false" ht="12.75" hidden="false" customHeight="false" outlineLevel="0" collapsed="false">
      <c r="A27" s="84" t="n">
        <f aca="false">A26+1</f>
        <v>19</v>
      </c>
      <c r="B27" s="33" t="n">
        <f aca="false">C27/0.99407</f>
        <v>5134.44727232489</v>
      </c>
      <c r="C27" s="33" t="n">
        <v>5104</v>
      </c>
      <c r="D27" s="21"/>
      <c r="E27" s="21"/>
      <c r="F27" s="85"/>
      <c r="G27" s="84" t="n">
        <f aca="false">G26+1</f>
        <v>19</v>
      </c>
      <c r="H27" s="33" t="n">
        <f aca="false">I27/0.9796</f>
        <v>4593.71171906901</v>
      </c>
      <c r="I27" s="33" t="n">
        <v>4500</v>
      </c>
      <c r="J27" s="21"/>
      <c r="K27" s="21"/>
      <c r="L27" s="21" t="n">
        <f aca="false">L26+1</f>
        <v>19</v>
      </c>
      <c r="M27" s="33" t="n">
        <f aca="false">N27/0.9796</f>
        <v>510.41241322989</v>
      </c>
      <c r="N27" s="33" t="n">
        <v>500</v>
      </c>
      <c r="O27" s="21"/>
      <c r="P27" s="21"/>
      <c r="Q27" s="21" t="n">
        <f aca="false">Q26+1</f>
        <v>19</v>
      </c>
      <c r="R27" s="33" t="n">
        <f aca="false">S27/0.9796</f>
        <v>0</v>
      </c>
      <c r="S27" s="33" t="n">
        <v>0</v>
      </c>
      <c r="T27" s="21"/>
      <c r="U27" s="88" t="n">
        <f aca="false">SUM(S27,N27,I27)</f>
        <v>5000</v>
      </c>
    </row>
    <row r="28" customFormat="false" ht="12.75" hidden="false" customHeight="false" outlineLevel="0" collapsed="false">
      <c r="A28" s="84" t="n">
        <f aca="false">A27+1</f>
        <v>20</v>
      </c>
      <c r="B28" s="33" t="n">
        <f aca="false">C28/0.99407</f>
        <v>5134.44727232489</v>
      </c>
      <c r="C28" s="33" t="n">
        <v>5104</v>
      </c>
      <c r="D28" s="21"/>
      <c r="E28" s="21"/>
      <c r="F28" s="85"/>
      <c r="G28" s="84" t="n">
        <f aca="false">G27+1</f>
        <v>20</v>
      </c>
      <c r="H28" s="33" t="n">
        <f aca="false">I28/0.9796</f>
        <v>4593.71171906901</v>
      </c>
      <c r="I28" s="33" t="n">
        <v>4500</v>
      </c>
      <c r="J28" s="21"/>
      <c r="K28" s="21"/>
      <c r="L28" s="21" t="n">
        <f aca="false">L27+1</f>
        <v>20</v>
      </c>
      <c r="M28" s="33" t="n">
        <f aca="false">N28/0.9796</f>
        <v>510.41241322989</v>
      </c>
      <c r="N28" s="33" t="n">
        <v>500</v>
      </c>
      <c r="O28" s="21"/>
      <c r="P28" s="21"/>
      <c r="Q28" s="21" t="n">
        <f aca="false">Q27+1</f>
        <v>20</v>
      </c>
      <c r="R28" s="33" t="n">
        <f aca="false">S28/0.9796</f>
        <v>0</v>
      </c>
      <c r="S28" s="33" t="n">
        <v>0</v>
      </c>
      <c r="T28" s="21"/>
      <c r="U28" s="88" t="n">
        <f aca="false">SUM(S28,N28,I28)</f>
        <v>5000</v>
      </c>
    </row>
    <row r="29" customFormat="false" ht="12.75" hidden="false" customHeight="false" outlineLevel="0" collapsed="false">
      <c r="A29" s="84" t="n">
        <f aca="false">A28+1</f>
        <v>21</v>
      </c>
      <c r="B29" s="33" t="n">
        <f aca="false">C29/0.99407</f>
        <v>5134.44727232489</v>
      </c>
      <c r="C29" s="33" t="n">
        <v>5104</v>
      </c>
      <c r="D29" s="21"/>
      <c r="E29" s="21"/>
      <c r="F29" s="85"/>
      <c r="G29" s="84" t="n">
        <f aca="false">G28+1</f>
        <v>21</v>
      </c>
      <c r="H29" s="33" t="n">
        <f aca="false">I29/0.9796</f>
        <v>4593.71171906901</v>
      </c>
      <c r="I29" s="33" t="n">
        <v>4500</v>
      </c>
      <c r="J29" s="21"/>
      <c r="K29" s="21"/>
      <c r="L29" s="21" t="n">
        <f aca="false">L28+1</f>
        <v>21</v>
      </c>
      <c r="M29" s="33" t="n">
        <f aca="false">N29/0.9796</f>
        <v>510.41241322989</v>
      </c>
      <c r="N29" s="33" t="n">
        <v>500</v>
      </c>
      <c r="O29" s="21"/>
      <c r="P29" s="21"/>
      <c r="Q29" s="21" t="n">
        <f aca="false">Q28+1</f>
        <v>21</v>
      </c>
      <c r="R29" s="33" t="n">
        <f aca="false">S29/0.9796</f>
        <v>0</v>
      </c>
      <c r="S29" s="33" t="n">
        <v>0</v>
      </c>
      <c r="T29" s="21"/>
      <c r="U29" s="88" t="n">
        <f aca="false">SUM(S29,N29,I29)</f>
        <v>5000</v>
      </c>
    </row>
    <row r="30" customFormat="false" ht="12.75" hidden="false" customHeight="false" outlineLevel="0" collapsed="false">
      <c r="A30" s="84" t="n">
        <f aca="false">A29+1</f>
        <v>22</v>
      </c>
      <c r="B30" s="33" t="n">
        <f aca="false">C30/0.99407</f>
        <v>5134.44727232489</v>
      </c>
      <c r="C30" s="33" t="n">
        <v>5104</v>
      </c>
      <c r="D30" s="21"/>
      <c r="E30" s="21"/>
      <c r="F30" s="85"/>
      <c r="G30" s="84" t="n">
        <f aca="false">G29+1</f>
        <v>22</v>
      </c>
      <c r="H30" s="33" t="n">
        <f aca="false">I30/0.9796</f>
        <v>4593.71171906901</v>
      </c>
      <c r="I30" s="33" t="n">
        <v>4500</v>
      </c>
      <c r="J30" s="21"/>
      <c r="K30" s="21"/>
      <c r="L30" s="21" t="n">
        <f aca="false">L29+1</f>
        <v>22</v>
      </c>
      <c r="M30" s="33" t="n">
        <f aca="false">N30/0.9796</f>
        <v>510.41241322989</v>
      </c>
      <c r="N30" s="33" t="n">
        <v>500</v>
      </c>
      <c r="O30" s="21"/>
      <c r="P30" s="21"/>
      <c r="Q30" s="21" t="n">
        <f aca="false">Q29+1</f>
        <v>22</v>
      </c>
      <c r="R30" s="33" t="n">
        <f aca="false">S30/0.9796</f>
        <v>0</v>
      </c>
      <c r="S30" s="33" t="n">
        <v>0</v>
      </c>
      <c r="T30" s="21"/>
      <c r="U30" s="88" t="n">
        <f aca="false">SUM(S30,N30,I30)</f>
        <v>5000</v>
      </c>
    </row>
    <row r="31" customFormat="false" ht="12.75" hidden="false" customHeight="false" outlineLevel="0" collapsed="false">
      <c r="A31" s="84" t="n">
        <f aca="false">A30+1</f>
        <v>23</v>
      </c>
      <c r="B31" s="33" t="n">
        <f aca="false">C31/0.99407</f>
        <v>5134.44727232489</v>
      </c>
      <c r="C31" s="33" t="n">
        <v>5104</v>
      </c>
      <c r="D31" s="21"/>
      <c r="E31" s="21"/>
      <c r="F31" s="85"/>
      <c r="G31" s="84" t="n">
        <f aca="false">G30+1</f>
        <v>23</v>
      </c>
      <c r="H31" s="33" t="n">
        <f aca="false">I31/0.9796</f>
        <v>4593.71171906901</v>
      </c>
      <c r="I31" s="33" t="n">
        <v>4500</v>
      </c>
      <c r="J31" s="21"/>
      <c r="K31" s="21"/>
      <c r="L31" s="21" t="n">
        <f aca="false">L30+1</f>
        <v>23</v>
      </c>
      <c r="M31" s="33" t="n">
        <f aca="false">N31/0.9796</f>
        <v>510.41241322989</v>
      </c>
      <c r="N31" s="33" t="n">
        <v>500</v>
      </c>
      <c r="O31" s="21"/>
      <c r="P31" s="21"/>
      <c r="Q31" s="21" t="n">
        <f aca="false">Q30+1</f>
        <v>23</v>
      </c>
      <c r="R31" s="33" t="n">
        <f aca="false">S31/0.9796</f>
        <v>0</v>
      </c>
      <c r="S31" s="33" t="n">
        <v>0</v>
      </c>
      <c r="T31" s="21"/>
      <c r="U31" s="88" t="n">
        <f aca="false">SUM(S31,N31,I31)</f>
        <v>5000</v>
      </c>
    </row>
    <row r="32" customFormat="false" ht="12.75" hidden="false" customHeight="false" outlineLevel="0" collapsed="false">
      <c r="A32" s="84" t="n">
        <f aca="false">A31+1</f>
        <v>24</v>
      </c>
      <c r="B32" s="33" t="n">
        <f aca="false">C32/0.99407</f>
        <v>5134.44727232489</v>
      </c>
      <c r="C32" s="33" t="n">
        <v>5104</v>
      </c>
      <c r="D32" s="21"/>
      <c r="E32" s="21"/>
      <c r="F32" s="85"/>
      <c r="G32" s="84" t="n">
        <f aca="false">G31+1</f>
        <v>24</v>
      </c>
      <c r="H32" s="33" t="n">
        <f aca="false">I32/0.9796</f>
        <v>4593.71171906901</v>
      </c>
      <c r="I32" s="33" t="n">
        <v>4500</v>
      </c>
      <c r="J32" s="21"/>
      <c r="K32" s="21"/>
      <c r="L32" s="21" t="n">
        <f aca="false">L31+1</f>
        <v>24</v>
      </c>
      <c r="M32" s="33" t="n">
        <f aca="false">N32/0.9796</f>
        <v>510.41241322989</v>
      </c>
      <c r="N32" s="33" t="n">
        <v>500</v>
      </c>
      <c r="O32" s="21"/>
      <c r="P32" s="21"/>
      <c r="Q32" s="21" t="n">
        <f aca="false">Q31+1</f>
        <v>24</v>
      </c>
      <c r="R32" s="33" t="n">
        <f aca="false">S32/0.9796</f>
        <v>0</v>
      </c>
      <c r="S32" s="33" t="n">
        <v>0</v>
      </c>
      <c r="T32" s="21"/>
      <c r="U32" s="88" t="n">
        <f aca="false">SUM(S32,N32,I32)</f>
        <v>5000</v>
      </c>
    </row>
    <row r="33" customFormat="false" ht="12.75" hidden="false" customHeight="false" outlineLevel="0" collapsed="false">
      <c r="A33" s="84" t="n">
        <f aca="false">A32+1</f>
        <v>25</v>
      </c>
      <c r="B33" s="33" t="n">
        <f aca="false">C33/0.99407</f>
        <v>5134.44727232489</v>
      </c>
      <c r="C33" s="33" t="n">
        <v>5104</v>
      </c>
      <c r="D33" s="21"/>
      <c r="E33" s="21"/>
      <c r="F33" s="85"/>
      <c r="G33" s="84" t="n">
        <f aca="false">G32+1</f>
        <v>25</v>
      </c>
      <c r="H33" s="33" t="n">
        <f aca="false">I33/0.9796</f>
        <v>4593.71171906901</v>
      </c>
      <c r="I33" s="33" t="n">
        <v>4500</v>
      </c>
      <c r="J33" s="21"/>
      <c r="K33" s="21"/>
      <c r="L33" s="21" t="n">
        <f aca="false">L32+1</f>
        <v>25</v>
      </c>
      <c r="M33" s="33" t="n">
        <f aca="false">N33/0.9796</f>
        <v>510.41241322989</v>
      </c>
      <c r="N33" s="33" t="n">
        <v>500</v>
      </c>
      <c r="O33" s="21"/>
      <c r="P33" s="21"/>
      <c r="Q33" s="21" t="n">
        <f aca="false">Q32+1</f>
        <v>25</v>
      </c>
      <c r="R33" s="33" t="n">
        <f aca="false">S33/0.9796</f>
        <v>0</v>
      </c>
      <c r="S33" s="33" t="n">
        <v>0</v>
      </c>
      <c r="T33" s="21"/>
      <c r="U33" s="88" t="n">
        <f aca="false">SUM(S33,N33,I33)</f>
        <v>5000</v>
      </c>
    </row>
    <row r="34" customFormat="false" ht="12.75" hidden="false" customHeight="false" outlineLevel="0" collapsed="false">
      <c r="A34" s="84" t="n">
        <f aca="false">A33+1</f>
        <v>26</v>
      </c>
      <c r="B34" s="33" t="n">
        <f aca="false">C34/0.99407</f>
        <v>5134.44727232489</v>
      </c>
      <c r="C34" s="33" t="n">
        <v>5104</v>
      </c>
      <c r="D34" s="21"/>
      <c r="E34" s="21"/>
      <c r="F34" s="85"/>
      <c r="G34" s="84" t="n">
        <f aca="false">G33+1</f>
        <v>26</v>
      </c>
      <c r="H34" s="33" t="n">
        <f aca="false">I34/0.9796</f>
        <v>4593.71171906901</v>
      </c>
      <c r="I34" s="33" t="n">
        <v>4500</v>
      </c>
      <c r="J34" s="21"/>
      <c r="K34" s="21"/>
      <c r="L34" s="21" t="n">
        <f aca="false">L33+1</f>
        <v>26</v>
      </c>
      <c r="M34" s="33" t="n">
        <f aca="false">N34/0.9796</f>
        <v>510.41241322989</v>
      </c>
      <c r="N34" s="33" t="n">
        <v>500</v>
      </c>
      <c r="O34" s="21"/>
      <c r="P34" s="21"/>
      <c r="Q34" s="21" t="n">
        <f aca="false">Q33+1</f>
        <v>26</v>
      </c>
      <c r="R34" s="33" t="n">
        <f aca="false">S34/0.9796</f>
        <v>0</v>
      </c>
      <c r="S34" s="33" t="n">
        <v>0</v>
      </c>
      <c r="T34" s="21"/>
      <c r="U34" s="88" t="n">
        <f aca="false">SUM(S34,N34,I34)</f>
        <v>5000</v>
      </c>
    </row>
    <row r="35" customFormat="false" ht="12.75" hidden="false" customHeight="false" outlineLevel="0" collapsed="false">
      <c r="A35" s="84" t="n">
        <f aca="false">A34+1</f>
        <v>27</v>
      </c>
      <c r="B35" s="33" t="n">
        <f aca="false">C35/0.99407</f>
        <v>5134.44727232489</v>
      </c>
      <c r="C35" s="33" t="n">
        <v>5104</v>
      </c>
      <c r="D35" s="21"/>
      <c r="E35" s="21"/>
      <c r="F35" s="85"/>
      <c r="G35" s="84" t="n">
        <f aca="false">G34+1</f>
        <v>27</v>
      </c>
      <c r="H35" s="33" t="n">
        <f aca="false">I35/0.9796</f>
        <v>4593.71171906901</v>
      </c>
      <c r="I35" s="33" t="n">
        <v>4500</v>
      </c>
      <c r="J35" s="21"/>
      <c r="K35" s="21"/>
      <c r="L35" s="21" t="n">
        <f aca="false">L34+1</f>
        <v>27</v>
      </c>
      <c r="M35" s="33" t="n">
        <f aca="false">N35/0.9796</f>
        <v>510.41241322989</v>
      </c>
      <c r="N35" s="33" t="n">
        <v>500</v>
      </c>
      <c r="O35" s="21"/>
      <c r="P35" s="21"/>
      <c r="Q35" s="21" t="n">
        <f aca="false">Q34+1</f>
        <v>27</v>
      </c>
      <c r="R35" s="33" t="n">
        <f aca="false">S35/0.9796</f>
        <v>0</v>
      </c>
      <c r="S35" s="33" t="n">
        <v>0</v>
      </c>
      <c r="T35" s="21"/>
      <c r="U35" s="88" t="n">
        <f aca="false">SUM(S35,N35,I35)</f>
        <v>5000</v>
      </c>
    </row>
    <row r="36" customFormat="false" ht="12.75" hidden="false" customHeight="false" outlineLevel="0" collapsed="false">
      <c r="A36" s="84" t="n">
        <f aca="false">A35+1</f>
        <v>28</v>
      </c>
      <c r="B36" s="33" t="n">
        <f aca="false">C36/0.99407</f>
        <v>5134.44727232489</v>
      </c>
      <c r="C36" s="33" t="n">
        <v>5104</v>
      </c>
      <c r="D36" s="21"/>
      <c r="E36" s="21"/>
      <c r="F36" s="85"/>
      <c r="G36" s="84" t="n">
        <f aca="false">G35+1</f>
        <v>28</v>
      </c>
      <c r="H36" s="33" t="n">
        <f aca="false">I36/0.9796</f>
        <v>4593.71171906901</v>
      </c>
      <c r="I36" s="33" t="n">
        <v>4500</v>
      </c>
      <c r="J36" s="21"/>
      <c r="K36" s="21"/>
      <c r="L36" s="21" t="n">
        <f aca="false">L35+1</f>
        <v>28</v>
      </c>
      <c r="M36" s="33" t="n">
        <f aca="false">N36/0.9796</f>
        <v>510.41241322989</v>
      </c>
      <c r="N36" s="33" t="n">
        <v>500</v>
      </c>
      <c r="O36" s="21"/>
      <c r="P36" s="21"/>
      <c r="Q36" s="21" t="n">
        <f aca="false">Q35+1</f>
        <v>28</v>
      </c>
      <c r="R36" s="33" t="n">
        <f aca="false">S36/0.9796</f>
        <v>0</v>
      </c>
      <c r="S36" s="33" t="n">
        <v>0</v>
      </c>
      <c r="T36" s="21"/>
      <c r="U36" s="88" t="n">
        <f aca="false">SUM(S36,N36,I36)</f>
        <v>5000</v>
      </c>
    </row>
    <row r="37" customFormat="false" ht="12.75" hidden="false" customHeight="false" outlineLevel="0" collapsed="false">
      <c r="A37" s="84" t="n">
        <f aca="false">A36+1</f>
        <v>29</v>
      </c>
      <c r="B37" s="33" t="n">
        <f aca="false">C37/0.99407</f>
        <v>5134.44727232489</v>
      </c>
      <c r="C37" s="33" t="n">
        <v>5104</v>
      </c>
      <c r="D37" s="21"/>
      <c r="E37" s="21"/>
      <c r="F37" s="85"/>
      <c r="G37" s="84" t="n">
        <f aca="false">G36+1</f>
        <v>29</v>
      </c>
      <c r="H37" s="33" t="n">
        <f aca="false">I37/0.9796</f>
        <v>4593.71171906901</v>
      </c>
      <c r="I37" s="33" t="n">
        <v>4500</v>
      </c>
      <c r="J37" s="21"/>
      <c r="K37" s="21"/>
      <c r="L37" s="21" t="n">
        <f aca="false">L36+1</f>
        <v>29</v>
      </c>
      <c r="M37" s="33" t="n">
        <f aca="false">N37/0.9796</f>
        <v>510.41241322989</v>
      </c>
      <c r="N37" s="33" t="n">
        <v>500</v>
      </c>
      <c r="O37" s="21"/>
      <c r="P37" s="21"/>
      <c r="Q37" s="21" t="n">
        <f aca="false">Q36+1</f>
        <v>29</v>
      </c>
      <c r="R37" s="33" t="n">
        <f aca="false">S37/0.9796</f>
        <v>0</v>
      </c>
      <c r="S37" s="33" t="n">
        <v>0</v>
      </c>
      <c r="T37" s="21"/>
      <c r="U37" s="88" t="n">
        <f aca="false">SUM(S37,N37,I37)</f>
        <v>5000</v>
      </c>
    </row>
    <row r="38" customFormat="false" ht="12.75" hidden="false" customHeight="false" outlineLevel="0" collapsed="false">
      <c r="A38" s="84" t="n">
        <f aca="false">A37+1</f>
        <v>30</v>
      </c>
      <c r="B38" s="33" t="n">
        <f aca="false">C38/0.99407</f>
        <v>5134.44727232489</v>
      </c>
      <c r="C38" s="33" t="n">
        <v>5104</v>
      </c>
      <c r="D38" s="21"/>
      <c r="E38" s="21"/>
      <c r="F38" s="85"/>
      <c r="G38" s="84" t="n">
        <f aca="false">G37+1</f>
        <v>30</v>
      </c>
      <c r="H38" s="33" t="n">
        <f aca="false">I38/0.9796</f>
        <v>4593.71171906901</v>
      </c>
      <c r="I38" s="33" t="n">
        <v>4500</v>
      </c>
      <c r="J38" s="21"/>
      <c r="K38" s="21"/>
      <c r="L38" s="21" t="n">
        <f aca="false">L37+1</f>
        <v>30</v>
      </c>
      <c r="M38" s="33" t="n">
        <f aca="false">N38/0.9796</f>
        <v>510.41241322989</v>
      </c>
      <c r="N38" s="33" t="n">
        <v>500</v>
      </c>
      <c r="O38" s="21"/>
      <c r="P38" s="21"/>
      <c r="Q38" s="21" t="n">
        <f aca="false">Q37+1</f>
        <v>30</v>
      </c>
      <c r="R38" s="33" t="n">
        <f aca="false">S38/0.9796</f>
        <v>0</v>
      </c>
      <c r="S38" s="33" t="n">
        <v>0</v>
      </c>
      <c r="T38" s="21"/>
      <c r="U38" s="88" t="n">
        <f aca="false">SUM(S38,N38,I38)</f>
        <v>5000</v>
      </c>
    </row>
    <row r="39" customFormat="false" ht="12.75" hidden="false" customHeight="false" outlineLevel="0" collapsed="false">
      <c r="A39" s="84" t="n">
        <f aca="false">A38+1</f>
        <v>31</v>
      </c>
      <c r="B39" s="33" t="n">
        <f aca="false">C39/0.99407</f>
        <v>5134.44727232489</v>
      </c>
      <c r="C39" s="33" t="n">
        <v>5104</v>
      </c>
      <c r="D39" s="21"/>
      <c r="E39" s="21"/>
      <c r="F39" s="85"/>
      <c r="G39" s="84" t="n">
        <f aca="false">G38+1</f>
        <v>31</v>
      </c>
      <c r="H39" s="33" t="n">
        <f aca="false">I39/0.9796</f>
        <v>4593.71171906901</v>
      </c>
      <c r="I39" s="33" t="n">
        <v>4500</v>
      </c>
      <c r="J39" s="21"/>
      <c r="K39" s="21"/>
      <c r="L39" s="21" t="n">
        <f aca="false">L38+1</f>
        <v>31</v>
      </c>
      <c r="M39" s="33" t="n">
        <f aca="false">N39/0.9796</f>
        <v>510.41241322989</v>
      </c>
      <c r="N39" s="33" t="n">
        <v>500</v>
      </c>
      <c r="O39" s="21"/>
      <c r="P39" s="21"/>
      <c r="Q39" s="21" t="n">
        <f aca="false">Q38+1</f>
        <v>31</v>
      </c>
      <c r="R39" s="33" t="n">
        <f aca="false">S39/0.9796</f>
        <v>0</v>
      </c>
      <c r="S39" s="33" t="n">
        <v>0</v>
      </c>
      <c r="T39" s="21"/>
      <c r="U39" s="88" t="n">
        <f aca="false">SUM(S39,N39,I39)</f>
        <v>5000</v>
      </c>
    </row>
    <row r="40" customFormat="false" ht="12.75" hidden="false" customHeight="false" outlineLevel="0" collapsed="false">
      <c r="A40" s="84"/>
      <c r="B40" s="21"/>
      <c r="C40" s="21"/>
      <c r="D40" s="21"/>
      <c r="E40" s="21"/>
      <c r="F40" s="85"/>
      <c r="G40" s="84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85"/>
    </row>
    <row r="41" customFormat="false" ht="15.75" hidden="false" customHeight="false" outlineLevel="0" collapsed="false">
      <c r="A41" s="89"/>
      <c r="B41" s="90"/>
      <c r="C41" s="91" t="n">
        <f aca="false">SUM(C9:C40)</f>
        <v>158224</v>
      </c>
      <c r="D41" s="90"/>
      <c r="E41" s="90"/>
      <c r="F41" s="92"/>
      <c r="G41" s="89"/>
      <c r="H41" s="90"/>
      <c r="I41" s="91" t="n">
        <f aca="false">SUM(I9:I40)</f>
        <v>138980</v>
      </c>
      <c r="J41" s="90"/>
      <c r="K41" s="90"/>
      <c r="L41" s="90"/>
      <c r="M41" s="90"/>
      <c r="N41" s="91" t="n">
        <f aca="false">SUM(N9:N40)</f>
        <v>15500</v>
      </c>
      <c r="O41" s="90"/>
      <c r="P41" s="90"/>
      <c r="Q41" s="90"/>
      <c r="R41" s="90"/>
      <c r="S41" s="91" t="n">
        <f aca="false">SUM(S9:S40)</f>
        <v>520</v>
      </c>
      <c r="T41" s="90"/>
      <c r="U41" s="92"/>
    </row>
    <row r="42" customFormat="false" ht="13.5" hidden="false" customHeight="false" outlineLevel="0" collapsed="false">
      <c r="A42" s="93" t="s">
        <v>90</v>
      </c>
      <c r="B42" s="0" t="s">
        <v>91</v>
      </c>
      <c r="C42" s="94" t="n">
        <f aca="false">3.145/31</f>
        <v>0.101451612903226</v>
      </c>
      <c r="G42" s="95" t="s">
        <v>92</v>
      </c>
      <c r="H42" s="82" t="s">
        <v>91</v>
      </c>
      <c r="I42" s="96" t="n">
        <f aca="false">6.56/31</f>
        <v>0.211612903225806</v>
      </c>
      <c r="J42" s="82"/>
      <c r="K42" s="97"/>
    </row>
    <row r="43" customFormat="false" ht="12.75" hidden="false" customHeight="false" outlineLevel="0" collapsed="false">
      <c r="B43" s="0" t="s">
        <v>93</v>
      </c>
      <c r="C43" s="0" t="n">
        <v>0.017</v>
      </c>
      <c r="D43" s="1" t="s">
        <v>94</v>
      </c>
      <c r="E43" s="98" t="n">
        <f aca="false">E9/C44+(C42+C43)</f>
        <v>2.45222085141042</v>
      </c>
      <c r="G43" s="99"/>
      <c r="H43" s="21" t="s">
        <v>93</v>
      </c>
      <c r="I43" s="21" t="n">
        <v>0.0229</v>
      </c>
      <c r="J43" s="86" t="s">
        <v>94</v>
      </c>
      <c r="K43" s="100" t="n">
        <f aca="false">K9/I44+(I42+I43)</f>
        <v>2.7378008283079</v>
      </c>
    </row>
    <row r="44" customFormat="false" ht="13.5" hidden="false" customHeight="false" outlineLevel="0" collapsed="false">
      <c r="B44" s="0" t="s">
        <v>95</v>
      </c>
      <c r="C44" s="0" t="n">
        <v>0.9941</v>
      </c>
      <c r="G44" s="101"/>
      <c r="H44" s="90" t="s">
        <v>95</v>
      </c>
      <c r="I44" s="90" t="n">
        <v>0.9796</v>
      </c>
      <c r="J44" s="90"/>
      <c r="K44" s="102"/>
    </row>
    <row r="45" customFormat="false" ht="13.5" hidden="false" customHeight="false" outlineLevel="0" collapsed="false">
      <c r="A45" s="80"/>
      <c r="B45" s="81" t="s">
        <v>96</v>
      </c>
      <c r="C45" s="82"/>
      <c r="D45" s="82"/>
      <c r="E45" s="82"/>
      <c r="F45" s="82"/>
      <c r="G45" s="81" t="s">
        <v>96</v>
      </c>
      <c r="H45" s="82"/>
      <c r="I45" s="82"/>
      <c r="J45" s="82"/>
      <c r="K45" s="82"/>
      <c r="L45" s="81" t="s">
        <v>96</v>
      </c>
      <c r="M45" s="82"/>
      <c r="N45" s="82"/>
      <c r="O45" s="82"/>
      <c r="P45" s="82"/>
      <c r="Q45" s="81" t="s">
        <v>96</v>
      </c>
      <c r="R45" s="82"/>
      <c r="S45" s="82"/>
      <c r="T45" s="82"/>
      <c r="U45" s="83"/>
    </row>
    <row r="46" customFormat="false" ht="12.75" hidden="false" customHeight="false" outlineLevel="0" collapsed="false">
      <c r="A46" s="84"/>
      <c r="B46" s="21"/>
      <c r="C46" s="21"/>
      <c r="D46" s="21" t="s">
        <v>82</v>
      </c>
      <c r="E46" s="21"/>
      <c r="F46" s="21"/>
      <c r="G46" s="21"/>
      <c r="H46" s="21"/>
      <c r="I46" s="21"/>
      <c r="J46" s="21" t="s">
        <v>82</v>
      </c>
      <c r="K46" s="21"/>
      <c r="L46" s="21"/>
      <c r="M46" s="21"/>
      <c r="N46" s="21" t="s">
        <v>82</v>
      </c>
      <c r="O46" s="21"/>
      <c r="P46" s="21"/>
      <c r="Q46" s="21"/>
      <c r="R46" s="21"/>
      <c r="S46" s="21" t="s">
        <v>82</v>
      </c>
      <c r="T46" s="21"/>
      <c r="U46" s="85"/>
    </row>
    <row r="47" customFormat="false" ht="12.75" hidden="false" customHeight="false" outlineLevel="0" collapsed="false">
      <c r="A47" s="84"/>
      <c r="B47" s="21" t="s">
        <v>97</v>
      </c>
      <c r="C47" s="21"/>
      <c r="D47" s="21" t="n">
        <v>158627</v>
      </c>
      <c r="E47" s="21"/>
      <c r="F47" s="21"/>
      <c r="G47" s="21" t="s">
        <v>98</v>
      </c>
      <c r="H47" s="21"/>
      <c r="I47" s="21"/>
      <c r="J47" s="21" t="n">
        <v>158627</v>
      </c>
      <c r="K47" s="21"/>
      <c r="L47" s="21" t="s">
        <v>99</v>
      </c>
      <c r="M47" s="21"/>
      <c r="N47" s="21" t="n">
        <v>158627</v>
      </c>
      <c r="O47" s="21"/>
      <c r="P47" s="21"/>
      <c r="Q47" s="21" t="s">
        <v>100</v>
      </c>
      <c r="R47" s="21"/>
      <c r="S47" s="21" t="n">
        <v>158627</v>
      </c>
      <c r="T47" s="21"/>
      <c r="U47" s="85"/>
    </row>
    <row r="48" customFormat="false" ht="12.75" hidden="false" customHeight="false" outlineLevel="0" collapsed="false">
      <c r="A48" s="84"/>
      <c r="B48" s="86" t="s">
        <v>87</v>
      </c>
      <c r="C48" s="21" t="s">
        <v>101</v>
      </c>
      <c r="D48" s="21"/>
      <c r="E48" s="21"/>
      <c r="F48" s="21"/>
      <c r="G48" s="86" t="s">
        <v>87</v>
      </c>
      <c r="H48" s="21" t="s">
        <v>102</v>
      </c>
      <c r="I48" s="21"/>
      <c r="J48" s="21"/>
      <c r="K48" s="21"/>
      <c r="L48" s="86" t="s">
        <v>87</v>
      </c>
      <c r="M48" s="21" t="s">
        <v>103</v>
      </c>
      <c r="N48" s="21"/>
      <c r="O48" s="21"/>
      <c r="P48" s="21"/>
      <c r="Q48" s="86" t="s">
        <v>87</v>
      </c>
      <c r="R48" s="21" t="s">
        <v>103</v>
      </c>
      <c r="S48" s="21"/>
      <c r="T48" s="21"/>
      <c r="U48" s="85"/>
    </row>
    <row r="49" customFormat="false" ht="12.75" hidden="false" customHeight="false" outlineLevel="0" collapsed="false">
      <c r="A49" s="84" t="n">
        <v>1</v>
      </c>
      <c r="B49" s="33" t="n">
        <f aca="false">C49/0.8911</f>
        <v>7236.0004488834</v>
      </c>
      <c r="C49" s="33" t="n">
        <v>6448</v>
      </c>
      <c r="D49" s="21"/>
      <c r="E49" s="87" t="n">
        <v>2.26</v>
      </c>
      <c r="F49" s="21" t="n">
        <v>1</v>
      </c>
      <c r="G49" s="33" t="n">
        <f aca="false">H49/0.9076</f>
        <v>3305.42089026003</v>
      </c>
      <c r="H49" s="33" t="n">
        <v>3000</v>
      </c>
      <c r="I49" s="86" t="s">
        <v>104</v>
      </c>
      <c r="J49" s="87" t="n">
        <v>2.29</v>
      </c>
      <c r="K49" s="21" t="n">
        <v>1</v>
      </c>
      <c r="L49" s="33" t="n">
        <f aca="false">M49/0.9076</f>
        <v>0</v>
      </c>
      <c r="M49" s="33" t="n">
        <v>0</v>
      </c>
      <c r="N49" s="21"/>
      <c r="O49" s="21"/>
      <c r="P49" s="21" t="n">
        <v>1</v>
      </c>
      <c r="Q49" s="33" t="n">
        <f aca="false">R49/0.9239</f>
        <v>0</v>
      </c>
      <c r="R49" s="33" t="n">
        <v>0</v>
      </c>
      <c r="S49" s="21"/>
      <c r="T49" s="21"/>
      <c r="U49" s="88" t="n">
        <f aca="false">SUM(R49,M49,H49,C49)</f>
        <v>9448</v>
      </c>
    </row>
    <row r="50" customFormat="false" ht="12.75" hidden="false" customHeight="false" outlineLevel="0" collapsed="false">
      <c r="A50" s="84" t="n">
        <f aca="false">A49+1</f>
        <v>2</v>
      </c>
      <c r="B50" s="33" t="n">
        <f aca="false">C50/0.8911</f>
        <v>7236.0004488834</v>
      </c>
      <c r="C50" s="33" t="n">
        <v>6448</v>
      </c>
      <c r="D50" s="21"/>
      <c r="E50" s="21"/>
      <c r="F50" s="21" t="n">
        <f aca="false">F49+1</f>
        <v>2</v>
      </c>
      <c r="G50" s="33" t="n">
        <f aca="false">H50/0.9076</f>
        <v>3305.42089026003</v>
      </c>
      <c r="H50" s="33" t="n">
        <v>3000</v>
      </c>
      <c r="I50" s="21"/>
      <c r="J50" s="21"/>
      <c r="K50" s="21" t="n">
        <f aca="false">K49+1</f>
        <v>2</v>
      </c>
      <c r="L50" s="33" t="n">
        <f aca="false">M50/0.9076</f>
        <v>0</v>
      </c>
      <c r="M50" s="33" t="n">
        <v>0</v>
      </c>
      <c r="N50" s="21"/>
      <c r="O50" s="21"/>
      <c r="P50" s="21" t="n">
        <f aca="false">P49+1</f>
        <v>2</v>
      </c>
      <c r="Q50" s="33" t="n">
        <f aca="false">R50/0.9239</f>
        <v>0</v>
      </c>
      <c r="R50" s="33" t="n">
        <v>0</v>
      </c>
      <c r="S50" s="21"/>
      <c r="T50" s="21"/>
      <c r="U50" s="88" t="n">
        <f aca="false">SUM(R50,M50,H50,C50)</f>
        <v>9448</v>
      </c>
    </row>
    <row r="51" customFormat="false" ht="12.75" hidden="false" customHeight="false" outlineLevel="0" collapsed="false">
      <c r="A51" s="84" t="n">
        <f aca="false">A50+1</f>
        <v>3</v>
      </c>
      <c r="B51" s="33" t="n">
        <f aca="false">C51/0.8911</f>
        <v>7236.0004488834</v>
      </c>
      <c r="C51" s="33" t="n">
        <v>6448</v>
      </c>
      <c r="D51" s="21"/>
      <c r="E51" s="21"/>
      <c r="F51" s="21" t="n">
        <f aca="false">F50+1</f>
        <v>3</v>
      </c>
      <c r="G51" s="33" t="n">
        <f aca="false">H51/0.9076</f>
        <v>3305.42089026003</v>
      </c>
      <c r="H51" s="33" t="n">
        <v>3000</v>
      </c>
      <c r="I51" s="21"/>
      <c r="J51" s="21"/>
      <c r="K51" s="21" t="n">
        <f aca="false">K50+1</f>
        <v>3</v>
      </c>
      <c r="L51" s="33" t="n">
        <f aca="false">M51/0.9076</f>
        <v>0</v>
      </c>
      <c r="M51" s="33" t="n">
        <v>0</v>
      </c>
      <c r="N51" s="21"/>
      <c r="O51" s="21"/>
      <c r="P51" s="21" t="n">
        <f aca="false">P50+1</f>
        <v>3</v>
      </c>
      <c r="Q51" s="33" t="n">
        <f aca="false">R51/0.9239</f>
        <v>0</v>
      </c>
      <c r="R51" s="33" t="n">
        <v>0</v>
      </c>
      <c r="S51" s="21"/>
      <c r="T51" s="21"/>
      <c r="U51" s="88" t="n">
        <f aca="false">SUM(R51,M51,H51,C51)</f>
        <v>9448</v>
      </c>
    </row>
    <row r="52" customFormat="false" ht="12.75" hidden="false" customHeight="false" outlineLevel="0" collapsed="false">
      <c r="A52" s="84" t="n">
        <f aca="false">A51+1</f>
        <v>4</v>
      </c>
      <c r="B52" s="33" t="n">
        <f aca="false">C52/0.8911</f>
        <v>7236.0004488834</v>
      </c>
      <c r="C52" s="33" t="n">
        <v>6448</v>
      </c>
      <c r="D52" s="21"/>
      <c r="E52" s="21"/>
      <c r="F52" s="21" t="n">
        <f aca="false">F51+1</f>
        <v>4</v>
      </c>
      <c r="G52" s="33" t="n">
        <f aca="false">H52/0.9076</f>
        <v>3305.42089026003</v>
      </c>
      <c r="H52" s="33" t="n">
        <v>3000</v>
      </c>
      <c r="I52" s="21"/>
      <c r="J52" s="21"/>
      <c r="K52" s="21" t="n">
        <f aca="false">K51+1</f>
        <v>4</v>
      </c>
      <c r="L52" s="33" t="n">
        <f aca="false">M52/0.9076</f>
        <v>0</v>
      </c>
      <c r="M52" s="33" t="n">
        <v>0</v>
      </c>
      <c r="N52" s="21"/>
      <c r="O52" s="21"/>
      <c r="P52" s="21" t="n">
        <f aca="false">P51+1</f>
        <v>4</v>
      </c>
      <c r="Q52" s="33" t="n">
        <f aca="false">R52/0.9239</f>
        <v>0</v>
      </c>
      <c r="R52" s="33" t="n">
        <v>0</v>
      </c>
      <c r="S52" s="21"/>
      <c r="T52" s="21"/>
      <c r="U52" s="88" t="n">
        <f aca="false">SUM(R52,M52,H52,C52)</f>
        <v>9448</v>
      </c>
    </row>
    <row r="53" customFormat="false" ht="12.75" hidden="false" customHeight="false" outlineLevel="0" collapsed="false">
      <c r="A53" s="84" t="n">
        <f aca="false">A52+1</f>
        <v>5</v>
      </c>
      <c r="B53" s="33" t="n">
        <f aca="false">C53/0.8911</f>
        <v>7236.0004488834</v>
      </c>
      <c r="C53" s="33" t="n">
        <v>6448</v>
      </c>
      <c r="D53" s="21"/>
      <c r="E53" s="21"/>
      <c r="F53" s="21" t="n">
        <f aca="false">F52+1</f>
        <v>5</v>
      </c>
      <c r="G53" s="33" t="n">
        <f aca="false">H53/0.9076</f>
        <v>3305.42089026003</v>
      </c>
      <c r="H53" s="33" t="n">
        <v>3000</v>
      </c>
      <c r="I53" s="21"/>
      <c r="J53" s="21"/>
      <c r="K53" s="21" t="n">
        <f aca="false">K52+1</f>
        <v>5</v>
      </c>
      <c r="L53" s="33" t="n">
        <f aca="false">M53/0.9076</f>
        <v>0</v>
      </c>
      <c r="M53" s="33" t="n">
        <v>0</v>
      </c>
      <c r="N53" s="21"/>
      <c r="O53" s="21"/>
      <c r="P53" s="21" t="n">
        <f aca="false">P52+1</f>
        <v>5</v>
      </c>
      <c r="Q53" s="33" t="n">
        <f aca="false">R53/0.9239</f>
        <v>0</v>
      </c>
      <c r="R53" s="33" t="n">
        <v>0</v>
      </c>
      <c r="S53" s="21"/>
      <c r="T53" s="21"/>
      <c r="U53" s="88" t="n">
        <f aca="false">SUM(R53,M53,H53,C53)</f>
        <v>9448</v>
      </c>
    </row>
    <row r="54" customFormat="false" ht="12.75" hidden="false" customHeight="false" outlineLevel="0" collapsed="false">
      <c r="A54" s="84" t="n">
        <f aca="false">A53+1</f>
        <v>6</v>
      </c>
      <c r="B54" s="33" t="n">
        <f aca="false">C54/0.8911</f>
        <v>7236.0004488834</v>
      </c>
      <c r="C54" s="33" t="n">
        <v>6448</v>
      </c>
      <c r="D54" s="21"/>
      <c r="E54" s="21"/>
      <c r="F54" s="21" t="n">
        <f aca="false">F53+1</f>
        <v>6</v>
      </c>
      <c r="G54" s="33" t="n">
        <f aca="false">H54/0.9076</f>
        <v>3305.42089026003</v>
      </c>
      <c r="H54" s="33" t="n">
        <v>3000</v>
      </c>
      <c r="I54" s="21"/>
      <c r="J54" s="21"/>
      <c r="K54" s="21" t="n">
        <f aca="false">K53+1</f>
        <v>6</v>
      </c>
      <c r="L54" s="33" t="n">
        <f aca="false">M54/0.9076</f>
        <v>0</v>
      </c>
      <c r="M54" s="33" t="n">
        <v>0</v>
      </c>
      <c r="N54" s="21"/>
      <c r="O54" s="21"/>
      <c r="P54" s="21" t="n">
        <f aca="false">P53+1</f>
        <v>6</v>
      </c>
      <c r="Q54" s="33" t="n">
        <f aca="false">R54/0.9239</f>
        <v>0</v>
      </c>
      <c r="R54" s="33" t="n">
        <v>0</v>
      </c>
      <c r="S54" s="21"/>
      <c r="T54" s="21"/>
      <c r="U54" s="88" t="n">
        <f aca="false">SUM(R54,M54,H54,C54)</f>
        <v>9448</v>
      </c>
    </row>
    <row r="55" customFormat="false" ht="12.75" hidden="false" customHeight="false" outlineLevel="0" collapsed="false">
      <c r="A55" s="84" t="n">
        <f aca="false">A54+1</f>
        <v>7</v>
      </c>
      <c r="B55" s="33" t="n">
        <f aca="false">C55/0.8911</f>
        <v>7236.0004488834</v>
      </c>
      <c r="C55" s="33" t="n">
        <v>6448</v>
      </c>
      <c r="D55" s="21"/>
      <c r="E55" s="21"/>
      <c r="F55" s="21" t="n">
        <f aca="false">F54+1</f>
        <v>7</v>
      </c>
      <c r="G55" s="33" t="n">
        <f aca="false">H55/0.9076</f>
        <v>3305.42089026003</v>
      </c>
      <c r="H55" s="33" t="n">
        <v>3000</v>
      </c>
      <c r="I55" s="21"/>
      <c r="J55" s="21"/>
      <c r="K55" s="21" t="n">
        <f aca="false">K54+1</f>
        <v>7</v>
      </c>
      <c r="L55" s="33" t="n">
        <f aca="false">M55/0.9076</f>
        <v>0</v>
      </c>
      <c r="M55" s="33" t="n">
        <v>0</v>
      </c>
      <c r="N55" s="21"/>
      <c r="O55" s="21"/>
      <c r="P55" s="21" t="n">
        <f aca="false">P54+1</f>
        <v>7</v>
      </c>
      <c r="Q55" s="33" t="n">
        <f aca="false">R55/0.9239</f>
        <v>0</v>
      </c>
      <c r="R55" s="33" t="n">
        <v>0</v>
      </c>
      <c r="S55" s="21"/>
      <c r="T55" s="21"/>
      <c r="U55" s="88" t="n">
        <f aca="false">SUM(R55,M55,H55,C55)</f>
        <v>9448</v>
      </c>
    </row>
    <row r="56" customFormat="false" ht="12.75" hidden="false" customHeight="false" outlineLevel="0" collapsed="false">
      <c r="A56" s="84" t="n">
        <f aca="false">A55+1</f>
        <v>8</v>
      </c>
      <c r="B56" s="33" t="n">
        <f aca="false">C56/0.8911</f>
        <v>7236.0004488834</v>
      </c>
      <c r="C56" s="33" t="n">
        <v>6448</v>
      </c>
      <c r="D56" s="21"/>
      <c r="E56" s="21"/>
      <c r="F56" s="21" t="n">
        <f aca="false">F55+1</f>
        <v>8</v>
      </c>
      <c r="G56" s="33" t="n">
        <f aca="false">H56/0.9076</f>
        <v>3305.42089026003</v>
      </c>
      <c r="H56" s="33" t="n">
        <v>3000</v>
      </c>
      <c r="I56" s="21"/>
      <c r="J56" s="21"/>
      <c r="K56" s="21" t="n">
        <f aca="false">K55+1</f>
        <v>8</v>
      </c>
      <c r="L56" s="33" t="n">
        <f aca="false">M56/0.9076</f>
        <v>0</v>
      </c>
      <c r="M56" s="33" t="n">
        <v>0</v>
      </c>
      <c r="N56" s="21"/>
      <c r="O56" s="21"/>
      <c r="P56" s="21" t="n">
        <f aca="false">P55+1</f>
        <v>8</v>
      </c>
      <c r="Q56" s="33" t="n">
        <f aca="false">R56/0.9239</f>
        <v>0</v>
      </c>
      <c r="R56" s="33" t="n">
        <v>0</v>
      </c>
      <c r="S56" s="21"/>
      <c r="T56" s="21"/>
      <c r="U56" s="88" t="n">
        <f aca="false">SUM(R56,M56,H56,C56)</f>
        <v>9448</v>
      </c>
    </row>
    <row r="57" customFormat="false" ht="12.75" hidden="false" customHeight="false" outlineLevel="0" collapsed="false">
      <c r="A57" s="84" t="n">
        <f aca="false">A56+1</f>
        <v>9</v>
      </c>
      <c r="B57" s="33" t="n">
        <f aca="false">C57/0.8911</f>
        <v>7236.0004488834</v>
      </c>
      <c r="C57" s="33" t="n">
        <v>6448</v>
      </c>
      <c r="D57" s="21"/>
      <c r="E57" s="21"/>
      <c r="F57" s="21" t="n">
        <f aca="false">F56+1</f>
        <v>9</v>
      </c>
      <c r="G57" s="33" t="n">
        <f aca="false">H57/0.9076</f>
        <v>3305.42089026003</v>
      </c>
      <c r="H57" s="33" t="n">
        <v>3000</v>
      </c>
      <c r="I57" s="21"/>
      <c r="J57" s="21"/>
      <c r="K57" s="21" t="n">
        <f aca="false">K56+1</f>
        <v>9</v>
      </c>
      <c r="L57" s="33" t="n">
        <f aca="false">M57/0.9076</f>
        <v>0</v>
      </c>
      <c r="M57" s="33" t="n">
        <v>0</v>
      </c>
      <c r="N57" s="21"/>
      <c r="O57" s="21"/>
      <c r="P57" s="21" t="n">
        <f aca="false">P56+1</f>
        <v>9</v>
      </c>
      <c r="Q57" s="33" t="n">
        <f aca="false">R57/0.9239</f>
        <v>0</v>
      </c>
      <c r="R57" s="33" t="n">
        <v>0</v>
      </c>
      <c r="S57" s="21"/>
      <c r="T57" s="21"/>
      <c r="U57" s="88" t="n">
        <f aca="false">SUM(R57,M57,H57,C57)</f>
        <v>9448</v>
      </c>
    </row>
    <row r="58" customFormat="false" ht="12.75" hidden="false" customHeight="false" outlineLevel="0" collapsed="false">
      <c r="A58" s="84" t="n">
        <f aca="false">A57+1</f>
        <v>10</v>
      </c>
      <c r="B58" s="33" t="n">
        <f aca="false">C58/0.8911</f>
        <v>7236.0004488834</v>
      </c>
      <c r="C58" s="33" t="n">
        <v>6448</v>
      </c>
      <c r="D58" s="21"/>
      <c r="E58" s="21"/>
      <c r="F58" s="21" t="n">
        <f aca="false">F57+1</f>
        <v>10</v>
      </c>
      <c r="G58" s="33" t="n">
        <f aca="false">H58/0.9076</f>
        <v>3305.42089026003</v>
      </c>
      <c r="H58" s="33" t="n">
        <v>3000</v>
      </c>
      <c r="I58" s="21"/>
      <c r="J58" s="21"/>
      <c r="K58" s="21" t="n">
        <f aca="false">K57+1</f>
        <v>10</v>
      </c>
      <c r="L58" s="33" t="n">
        <f aca="false">M58/0.9076</f>
        <v>0</v>
      </c>
      <c r="M58" s="33" t="n">
        <v>0</v>
      </c>
      <c r="N58" s="21"/>
      <c r="O58" s="21"/>
      <c r="P58" s="21" t="n">
        <f aca="false">P57+1</f>
        <v>10</v>
      </c>
      <c r="Q58" s="33" t="n">
        <f aca="false">R58/0.9239</f>
        <v>0</v>
      </c>
      <c r="R58" s="33" t="n">
        <v>0</v>
      </c>
      <c r="S58" s="21"/>
      <c r="T58" s="21"/>
      <c r="U58" s="88" t="n">
        <f aca="false">SUM(R58,M58,H58,C58)</f>
        <v>9448</v>
      </c>
    </row>
    <row r="59" customFormat="false" ht="12.75" hidden="false" customHeight="false" outlineLevel="0" collapsed="false">
      <c r="A59" s="84" t="n">
        <f aca="false">A58+1</f>
        <v>11</v>
      </c>
      <c r="B59" s="33" t="n">
        <f aca="false">C59/0.8911</f>
        <v>7236.0004488834</v>
      </c>
      <c r="C59" s="33" t="n">
        <v>6448</v>
      </c>
      <c r="D59" s="21"/>
      <c r="E59" s="21"/>
      <c r="F59" s="21" t="n">
        <f aca="false">F58+1</f>
        <v>11</v>
      </c>
      <c r="G59" s="33" t="n">
        <f aca="false">H59/0.9076</f>
        <v>3305.42089026003</v>
      </c>
      <c r="H59" s="33" t="n">
        <v>3000</v>
      </c>
      <c r="I59" s="21"/>
      <c r="J59" s="21"/>
      <c r="K59" s="21" t="n">
        <f aca="false">K58+1</f>
        <v>11</v>
      </c>
      <c r="L59" s="33" t="n">
        <f aca="false">M59/0.9076</f>
        <v>0</v>
      </c>
      <c r="M59" s="33" t="n">
        <v>0</v>
      </c>
      <c r="N59" s="21"/>
      <c r="O59" s="21"/>
      <c r="P59" s="21" t="n">
        <f aca="false">P58+1</f>
        <v>11</v>
      </c>
      <c r="Q59" s="33" t="n">
        <f aca="false">R59/0.9239</f>
        <v>0</v>
      </c>
      <c r="R59" s="33" t="n">
        <v>0</v>
      </c>
      <c r="S59" s="21"/>
      <c r="T59" s="21"/>
      <c r="U59" s="88" t="n">
        <f aca="false">SUM(R59,M59,H59,C59)</f>
        <v>9448</v>
      </c>
    </row>
    <row r="60" customFormat="false" ht="12.75" hidden="false" customHeight="false" outlineLevel="0" collapsed="false">
      <c r="A60" s="84" t="n">
        <f aca="false">A59+1</f>
        <v>12</v>
      </c>
      <c r="B60" s="33" t="n">
        <f aca="false">C60/0.8911</f>
        <v>7236.0004488834</v>
      </c>
      <c r="C60" s="33" t="n">
        <v>6448</v>
      </c>
      <c r="D60" s="21"/>
      <c r="E60" s="21"/>
      <c r="F60" s="21" t="n">
        <f aca="false">F59+1</f>
        <v>12</v>
      </c>
      <c r="G60" s="33" t="n">
        <f aca="false">H60/0.9076</f>
        <v>3305.42089026003</v>
      </c>
      <c r="H60" s="33" t="n">
        <v>3000</v>
      </c>
      <c r="I60" s="21"/>
      <c r="J60" s="21"/>
      <c r="K60" s="21" t="n">
        <f aca="false">K59+1</f>
        <v>12</v>
      </c>
      <c r="L60" s="33" t="n">
        <f aca="false">M60/0.9076</f>
        <v>0</v>
      </c>
      <c r="M60" s="33" t="n">
        <v>0</v>
      </c>
      <c r="N60" s="21"/>
      <c r="O60" s="21"/>
      <c r="P60" s="21" t="n">
        <f aca="false">P59+1</f>
        <v>12</v>
      </c>
      <c r="Q60" s="33" t="n">
        <f aca="false">R60/0.9239</f>
        <v>0</v>
      </c>
      <c r="R60" s="33" t="n">
        <v>0</v>
      </c>
      <c r="S60" s="21"/>
      <c r="T60" s="21"/>
      <c r="U60" s="88" t="n">
        <f aca="false">SUM(R60,M60,H60,C60)</f>
        <v>9448</v>
      </c>
    </row>
    <row r="61" customFormat="false" ht="12.75" hidden="false" customHeight="false" outlineLevel="0" collapsed="false">
      <c r="A61" s="84" t="n">
        <f aca="false">A60+1</f>
        <v>13</v>
      </c>
      <c r="B61" s="33" t="n">
        <f aca="false">C61/0.8911</f>
        <v>7236.0004488834</v>
      </c>
      <c r="C61" s="33" t="n">
        <v>6448</v>
      </c>
      <c r="D61" s="21"/>
      <c r="E61" s="21"/>
      <c r="F61" s="21" t="n">
        <f aca="false">F60+1</f>
        <v>13</v>
      </c>
      <c r="G61" s="33" t="n">
        <f aca="false">H61/0.9076</f>
        <v>3305.42089026003</v>
      </c>
      <c r="H61" s="33" t="n">
        <v>3000</v>
      </c>
      <c r="I61" s="21"/>
      <c r="J61" s="21"/>
      <c r="K61" s="21" t="n">
        <f aca="false">K60+1</f>
        <v>13</v>
      </c>
      <c r="L61" s="33" t="n">
        <f aca="false">M61/0.9076</f>
        <v>0</v>
      </c>
      <c r="M61" s="33" t="n">
        <v>0</v>
      </c>
      <c r="N61" s="21"/>
      <c r="O61" s="21"/>
      <c r="P61" s="21" t="n">
        <f aca="false">P60+1</f>
        <v>13</v>
      </c>
      <c r="Q61" s="33" t="n">
        <f aca="false">R61/0.9239</f>
        <v>0</v>
      </c>
      <c r="R61" s="33" t="n">
        <v>0</v>
      </c>
      <c r="S61" s="21"/>
      <c r="T61" s="21"/>
      <c r="U61" s="88" t="n">
        <f aca="false">SUM(R61,M61,H61,C61)</f>
        <v>9448</v>
      </c>
    </row>
    <row r="62" customFormat="false" ht="12.75" hidden="false" customHeight="false" outlineLevel="0" collapsed="false">
      <c r="A62" s="84" t="n">
        <f aca="false">A61+1</f>
        <v>14</v>
      </c>
      <c r="B62" s="33" t="n">
        <f aca="false">C62/0.8911</f>
        <v>7236.0004488834</v>
      </c>
      <c r="C62" s="33" t="n">
        <v>6448</v>
      </c>
      <c r="D62" s="21"/>
      <c r="E62" s="21"/>
      <c r="F62" s="21" t="n">
        <f aca="false">F61+1</f>
        <v>14</v>
      </c>
      <c r="G62" s="33" t="n">
        <f aca="false">H62/0.9076</f>
        <v>3305.42089026003</v>
      </c>
      <c r="H62" s="33" t="n">
        <v>3000</v>
      </c>
      <c r="I62" s="21"/>
      <c r="J62" s="21"/>
      <c r="K62" s="21" t="n">
        <f aca="false">K61+1</f>
        <v>14</v>
      </c>
      <c r="L62" s="33" t="n">
        <f aca="false">M62/0.9076</f>
        <v>0</v>
      </c>
      <c r="M62" s="33" t="n">
        <v>0</v>
      </c>
      <c r="N62" s="21"/>
      <c r="O62" s="21"/>
      <c r="P62" s="21" t="n">
        <f aca="false">P61+1</f>
        <v>14</v>
      </c>
      <c r="Q62" s="33" t="n">
        <f aca="false">R62/0.9239</f>
        <v>0</v>
      </c>
      <c r="R62" s="33" t="n">
        <v>0</v>
      </c>
      <c r="S62" s="103"/>
      <c r="T62" s="104"/>
      <c r="U62" s="88" t="n">
        <f aca="false">SUM(R62,M62,H62,C62)</f>
        <v>9448</v>
      </c>
    </row>
    <row r="63" customFormat="false" ht="12.75" hidden="false" customHeight="false" outlineLevel="0" collapsed="false">
      <c r="A63" s="84" t="n">
        <f aca="false">A62+1</f>
        <v>15</v>
      </c>
      <c r="B63" s="33" t="n">
        <f aca="false">C63/0.8911</f>
        <v>7236.0004488834</v>
      </c>
      <c r="C63" s="33" t="n">
        <v>6448</v>
      </c>
      <c r="D63" s="21"/>
      <c r="E63" s="21"/>
      <c r="F63" s="21" t="n">
        <f aca="false">F62+1</f>
        <v>15</v>
      </c>
      <c r="G63" s="33" t="n">
        <f aca="false">H63/0.9076</f>
        <v>3305.42089026003</v>
      </c>
      <c r="H63" s="33" t="n">
        <v>3000</v>
      </c>
      <c r="I63" s="21"/>
      <c r="J63" s="21"/>
      <c r="K63" s="21" t="n">
        <f aca="false">K62+1</f>
        <v>15</v>
      </c>
      <c r="L63" s="33" t="n">
        <f aca="false">M63/0.9076</f>
        <v>0</v>
      </c>
      <c r="M63" s="33" t="n">
        <v>0</v>
      </c>
      <c r="N63" s="21"/>
      <c r="O63" s="21"/>
      <c r="P63" s="21" t="n">
        <f aca="false">P62+1</f>
        <v>15</v>
      </c>
      <c r="Q63" s="33" t="n">
        <f aca="false">R63/0.9239</f>
        <v>0</v>
      </c>
      <c r="R63" s="33" t="n">
        <v>0</v>
      </c>
      <c r="S63" s="103"/>
      <c r="T63" s="104"/>
      <c r="U63" s="88" t="n">
        <f aca="false">SUM(R63,M63,H63,C63)</f>
        <v>9448</v>
      </c>
    </row>
    <row r="64" customFormat="false" ht="12.75" hidden="false" customHeight="false" outlineLevel="0" collapsed="false">
      <c r="A64" s="84" t="n">
        <f aca="false">A63+1</f>
        <v>16</v>
      </c>
      <c r="B64" s="33" t="n">
        <f aca="false">C64/0.8911</f>
        <v>7236.0004488834</v>
      </c>
      <c r="C64" s="33" t="n">
        <v>6448</v>
      </c>
      <c r="D64" s="21"/>
      <c r="E64" s="21"/>
      <c r="F64" s="21" t="n">
        <f aca="false">F63+1</f>
        <v>16</v>
      </c>
      <c r="G64" s="33" t="n">
        <f aca="false">H64/0.9076</f>
        <v>3305.42089026003</v>
      </c>
      <c r="H64" s="33" t="n">
        <v>3000</v>
      </c>
      <c r="I64" s="21"/>
      <c r="J64" s="21"/>
      <c r="K64" s="21" t="n">
        <f aca="false">K63+1</f>
        <v>16</v>
      </c>
      <c r="L64" s="33" t="n">
        <f aca="false">M64/0.9076</f>
        <v>0</v>
      </c>
      <c r="M64" s="33" t="n">
        <v>0</v>
      </c>
      <c r="N64" s="21"/>
      <c r="O64" s="21"/>
      <c r="P64" s="21" t="n">
        <f aca="false">P63+1</f>
        <v>16</v>
      </c>
      <c r="Q64" s="33" t="n">
        <f aca="false">R64/0.9239</f>
        <v>0</v>
      </c>
      <c r="R64" s="33" t="n">
        <v>0</v>
      </c>
      <c r="S64" s="103"/>
      <c r="T64" s="104"/>
      <c r="U64" s="88" t="n">
        <f aca="false">SUM(R64,M64,H64,C64)</f>
        <v>9448</v>
      </c>
    </row>
    <row r="65" customFormat="false" ht="12.75" hidden="false" customHeight="false" outlineLevel="0" collapsed="false">
      <c r="A65" s="84" t="n">
        <f aca="false">A64+1</f>
        <v>17</v>
      </c>
      <c r="B65" s="33" t="n">
        <f aca="false">C65/0.8911</f>
        <v>7236.0004488834</v>
      </c>
      <c r="C65" s="33" t="n">
        <v>6448</v>
      </c>
      <c r="D65" s="21"/>
      <c r="E65" s="21"/>
      <c r="F65" s="21" t="n">
        <f aca="false">F64+1</f>
        <v>17</v>
      </c>
      <c r="G65" s="33" t="n">
        <f aca="false">H65/0.9076</f>
        <v>3305.42089026003</v>
      </c>
      <c r="H65" s="33" t="n">
        <v>3000</v>
      </c>
      <c r="I65" s="21"/>
      <c r="J65" s="21"/>
      <c r="K65" s="21" t="n">
        <f aca="false">K64+1</f>
        <v>17</v>
      </c>
      <c r="L65" s="33" t="n">
        <f aca="false">M65/0.9076</f>
        <v>0</v>
      </c>
      <c r="M65" s="33" t="n">
        <v>0</v>
      </c>
      <c r="N65" s="21"/>
      <c r="O65" s="21"/>
      <c r="P65" s="21" t="n">
        <f aca="false">P64+1</f>
        <v>17</v>
      </c>
      <c r="Q65" s="33" t="n">
        <f aca="false">R65/0.9239</f>
        <v>0</v>
      </c>
      <c r="R65" s="33" t="n">
        <v>0</v>
      </c>
      <c r="S65" s="103"/>
      <c r="T65" s="104"/>
      <c r="U65" s="88" t="n">
        <f aca="false">SUM(R65,M65,H65,C65)</f>
        <v>9448</v>
      </c>
    </row>
    <row r="66" customFormat="false" ht="12.75" hidden="false" customHeight="false" outlineLevel="0" collapsed="false">
      <c r="A66" s="84" t="n">
        <f aca="false">A65+1</f>
        <v>18</v>
      </c>
      <c r="B66" s="33" t="n">
        <f aca="false">C66/0.8911</f>
        <v>7236.0004488834</v>
      </c>
      <c r="C66" s="33" t="n">
        <f aca="false">6448</f>
        <v>6448</v>
      </c>
      <c r="D66" s="21"/>
      <c r="E66" s="21"/>
      <c r="F66" s="21" t="n">
        <f aca="false">F65+1</f>
        <v>18</v>
      </c>
      <c r="G66" s="33" t="n">
        <f aca="false">H66/0.9076</f>
        <v>3305.42089026003</v>
      </c>
      <c r="H66" s="33" t="n">
        <v>3000</v>
      </c>
      <c r="I66" s="21"/>
      <c r="J66" s="21"/>
      <c r="K66" s="21" t="n">
        <f aca="false">K65+1</f>
        <v>18</v>
      </c>
      <c r="L66" s="33" t="n">
        <f aca="false">M66/0.9076</f>
        <v>4362.05376817982</v>
      </c>
      <c r="M66" s="33" t="n">
        <v>3959</v>
      </c>
      <c r="N66" s="87" t="n">
        <v>2.25</v>
      </c>
      <c r="O66" s="105" t="n">
        <f aca="false">N66/$N$84+($N$82+$N$83)</f>
        <v>3.05473663543696</v>
      </c>
      <c r="P66" s="21" t="n">
        <f aca="false">P65+1</f>
        <v>18</v>
      </c>
      <c r="Q66" s="33" t="n">
        <f aca="false">R66/0.9239</f>
        <v>2255.65537395822</v>
      </c>
      <c r="R66" s="33" t="n">
        <v>2084</v>
      </c>
      <c r="S66" s="87" t="n">
        <v>2.25</v>
      </c>
      <c r="T66" s="105" t="n">
        <f aca="false">S66/$S$84+($S$82+$S$83)</f>
        <v>2.91125753101334</v>
      </c>
      <c r="U66" s="88" t="n">
        <f aca="false">SUM(R66,M66,H66,C66)</f>
        <v>15491</v>
      </c>
    </row>
    <row r="67" customFormat="false" ht="12.75" hidden="false" customHeight="false" outlineLevel="0" collapsed="false">
      <c r="A67" s="84" t="n">
        <f aca="false">A66+1</f>
        <v>19</v>
      </c>
      <c r="B67" s="33" t="n">
        <f aca="false">C67/0.8911</f>
        <v>7236.0004488834</v>
      </c>
      <c r="C67" s="33" t="n">
        <f aca="false">6448</f>
        <v>6448</v>
      </c>
      <c r="D67" s="21"/>
      <c r="E67" s="21"/>
      <c r="F67" s="21" t="n">
        <f aca="false">F66+1</f>
        <v>19</v>
      </c>
      <c r="G67" s="33" t="n">
        <f aca="false">H67/0.9076</f>
        <v>3305.42089026003</v>
      </c>
      <c r="H67" s="33" t="n">
        <v>3000</v>
      </c>
      <c r="I67" s="21"/>
      <c r="J67" s="21"/>
      <c r="K67" s="21" t="n">
        <f aca="false">K66+1</f>
        <v>19</v>
      </c>
      <c r="L67" s="33" t="n">
        <f aca="false">M67/0.9076</f>
        <v>4362.05376817982</v>
      </c>
      <c r="M67" s="33" t="n">
        <v>3959</v>
      </c>
      <c r="N67" s="87" t="n">
        <v>2.33</v>
      </c>
      <c r="O67" s="105" t="n">
        <f aca="false">N67/$N$84+($N$82+$N$83)</f>
        <v>3.14288119251056</v>
      </c>
      <c r="P67" s="21" t="n">
        <f aca="false">P66+1</f>
        <v>19</v>
      </c>
      <c r="Q67" s="33" t="n">
        <f aca="false">R67/0.9239</f>
        <v>2255.65537395822</v>
      </c>
      <c r="R67" s="33" t="n">
        <v>2084</v>
      </c>
      <c r="S67" s="87" t="n">
        <v>2.33</v>
      </c>
      <c r="T67" s="105" t="n">
        <f aca="false">S67/$S$84+($S$82+$S$83)</f>
        <v>2.99784698874686</v>
      </c>
      <c r="U67" s="88" t="n">
        <f aca="false">SUM(R67,M67,H67,C67)</f>
        <v>15491</v>
      </c>
    </row>
    <row r="68" customFormat="false" ht="12.75" hidden="false" customHeight="false" outlineLevel="0" collapsed="false">
      <c r="A68" s="84" t="n">
        <f aca="false">A67+1</f>
        <v>20</v>
      </c>
      <c r="B68" s="33" t="n">
        <f aca="false">C68/0.8911</f>
        <v>7236.0004488834</v>
      </c>
      <c r="C68" s="33" t="n">
        <f aca="false">6448</f>
        <v>6448</v>
      </c>
      <c r="D68" s="21"/>
      <c r="E68" s="21"/>
      <c r="F68" s="21" t="n">
        <f aca="false">F67+1</f>
        <v>20</v>
      </c>
      <c r="G68" s="33" t="n">
        <f aca="false">H68/0.9076</f>
        <v>3305.42089026003</v>
      </c>
      <c r="H68" s="33" t="n">
        <v>3000</v>
      </c>
      <c r="I68" s="21"/>
      <c r="J68" s="21"/>
      <c r="K68" s="21" t="n">
        <f aca="false">K67+1</f>
        <v>20</v>
      </c>
      <c r="L68" s="33" t="n">
        <f aca="false">M68/0.9076</f>
        <v>4362.05376817982</v>
      </c>
      <c r="M68" s="33" t="n">
        <v>3959</v>
      </c>
      <c r="N68" s="87" t="n">
        <v>2.39</v>
      </c>
      <c r="O68" s="105" t="n">
        <f aca="false">N68/$N$84+($N$82+$N$83)</f>
        <v>3.20898961031576</v>
      </c>
      <c r="P68" s="21" t="n">
        <f aca="false">P67+1</f>
        <v>20</v>
      </c>
      <c r="Q68" s="33" t="n">
        <f aca="false">R68/0.9239</f>
        <v>2255.65537395822</v>
      </c>
      <c r="R68" s="33" t="n">
        <v>2084</v>
      </c>
      <c r="S68" s="87" t="n">
        <v>2.39</v>
      </c>
      <c r="T68" s="105" t="n">
        <f aca="false">S68/$S$84+($S$82+$S$83)</f>
        <v>3.062789082047</v>
      </c>
      <c r="U68" s="88" t="n">
        <f aca="false">SUM(R68,M68,H68,C68)</f>
        <v>15491</v>
      </c>
    </row>
    <row r="69" customFormat="false" ht="12.75" hidden="false" customHeight="false" outlineLevel="0" collapsed="false">
      <c r="A69" s="84" t="n">
        <f aca="false">A68+1</f>
        <v>21</v>
      </c>
      <c r="B69" s="33" t="n">
        <f aca="false">C69/0.8911</f>
        <v>7236.0004488834</v>
      </c>
      <c r="C69" s="33" t="n">
        <f aca="false">6448</f>
        <v>6448</v>
      </c>
      <c r="D69" s="21"/>
      <c r="E69" s="21"/>
      <c r="F69" s="21" t="n">
        <f aca="false">F68+1</f>
        <v>21</v>
      </c>
      <c r="G69" s="33" t="n">
        <f aca="false">H69/0.9076</f>
        <v>3305.42089026003</v>
      </c>
      <c r="H69" s="33" t="n">
        <v>3000</v>
      </c>
      <c r="I69" s="21"/>
      <c r="J69" s="21"/>
      <c r="K69" s="21" t="n">
        <f aca="false">K68+1</f>
        <v>21</v>
      </c>
      <c r="L69" s="33" t="n">
        <f aca="false">M69/0.9076</f>
        <v>5463.86073159982</v>
      </c>
      <c r="M69" s="33" t="n">
        <v>4959</v>
      </c>
      <c r="N69" s="87" t="n">
        <v>2.545</v>
      </c>
      <c r="O69" s="105" t="n">
        <f aca="false">N69/$N$84+($N$82+$N$83)</f>
        <v>3.37976968964586</v>
      </c>
      <c r="P69" s="21" t="n">
        <f aca="false">P68+1</f>
        <v>21</v>
      </c>
      <c r="Q69" s="33" t="n">
        <f aca="false">R69/0.9239</f>
        <v>3361.83569650395</v>
      </c>
      <c r="R69" s="33" t="n">
        <v>3106</v>
      </c>
      <c r="S69" s="87" t="n">
        <v>2.545</v>
      </c>
      <c r="T69" s="105" t="n">
        <f aca="false">S69/$S$84+($S$82+$S$83)</f>
        <v>3.2305561564057</v>
      </c>
      <c r="U69" s="88" t="n">
        <f aca="false">SUM(R69,M69,H69,C69)</f>
        <v>17513</v>
      </c>
    </row>
    <row r="70" customFormat="false" ht="12.75" hidden="false" customHeight="false" outlineLevel="0" collapsed="false">
      <c r="A70" s="84" t="n">
        <f aca="false">A69+1</f>
        <v>22</v>
      </c>
      <c r="B70" s="33" t="n">
        <f aca="false">C70/0.8911</f>
        <v>7236.0004488834</v>
      </c>
      <c r="C70" s="33" t="n">
        <f aca="false">6448</f>
        <v>6448</v>
      </c>
      <c r="D70" s="21"/>
      <c r="E70" s="21"/>
      <c r="F70" s="21" t="n">
        <f aca="false">F69+1</f>
        <v>22</v>
      </c>
      <c r="G70" s="33" t="n">
        <f aca="false">H70/0.9076</f>
        <v>3305.42089026003</v>
      </c>
      <c r="H70" s="33" t="n">
        <v>3000</v>
      </c>
      <c r="I70" s="21"/>
      <c r="J70" s="21"/>
      <c r="K70" s="21" t="n">
        <f aca="false">K69+1</f>
        <v>22</v>
      </c>
      <c r="L70" s="33" t="n">
        <f aca="false">M70/0.9076</f>
        <v>6565.66769501983</v>
      </c>
      <c r="M70" s="33" t="n">
        <v>5959</v>
      </c>
      <c r="N70" s="87" t="n">
        <v>2.555</v>
      </c>
      <c r="O70" s="105" t="n">
        <f aca="false">N70/$N$84+($N$82+$N$83)</f>
        <v>3.39078775928006</v>
      </c>
      <c r="P70" s="21" t="n">
        <f aca="false">P69+1</f>
        <v>22</v>
      </c>
      <c r="Q70" s="33" t="n">
        <f aca="false">R70/0.9239</f>
        <v>3361.83569650395</v>
      </c>
      <c r="R70" s="33" t="n">
        <v>3106</v>
      </c>
      <c r="S70" s="87" t="n">
        <v>2.555</v>
      </c>
      <c r="T70" s="105" t="n">
        <f aca="false">S70/$S$84+($S$82+$S$83)</f>
        <v>3.24137983862239</v>
      </c>
      <c r="U70" s="88" t="n">
        <f aca="false">SUM(R70,M70,H70,C70)</f>
        <v>18513</v>
      </c>
    </row>
    <row r="71" customFormat="false" ht="12.75" hidden="false" customHeight="false" outlineLevel="0" collapsed="false">
      <c r="A71" s="84" t="n">
        <f aca="false">A70+1</f>
        <v>23</v>
      </c>
      <c r="B71" s="33" t="n">
        <f aca="false">C71/0.8911</f>
        <v>7236.0004488834</v>
      </c>
      <c r="C71" s="33" t="n">
        <f aca="false">6448</f>
        <v>6448</v>
      </c>
      <c r="D71" s="21"/>
      <c r="E71" s="21"/>
      <c r="F71" s="21" t="n">
        <f aca="false">F70+1</f>
        <v>23</v>
      </c>
      <c r="G71" s="33" t="n">
        <f aca="false">H71/0.9076</f>
        <v>3305.42089026003</v>
      </c>
      <c r="H71" s="33" t="n">
        <v>3000</v>
      </c>
      <c r="I71" s="21"/>
      <c r="J71" s="21"/>
      <c r="K71" s="21" t="n">
        <f aca="false">K70+1</f>
        <v>23</v>
      </c>
      <c r="L71" s="33" t="n">
        <f aca="false">M71/0.9076</f>
        <v>5463.86073159982</v>
      </c>
      <c r="M71" s="33" t="n">
        <v>4959</v>
      </c>
      <c r="N71" s="87" t="n">
        <v>2.555</v>
      </c>
      <c r="O71" s="105" t="n">
        <f aca="false">N71/$N$84+($N$82+$N$83)</f>
        <v>3.39078775928006</v>
      </c>
      <c r="P71" s="21" t="n">
        <f aca="false">P70+1</f>
        <v>23</v>
      </c>
      <c r="Q71" s="33" t="n">
        <f aca="false">R71/0.9239</f>
        <v>3361.83569650395</v>
      </c>
      <c r="R71" s="33" t="n">
        <v>3106</v>
      </c>
      <c r="S71" s="87" t="n">
        <v>2.555</v>
      </c>
      <c r="T71" s="105" t="n">
        <f aca="false">S71/$S$84+($S$82+$S$83)</f>
        <v>3.24137983862239</v>
      </c>
      <c r="U71" s="88" t="n">
        <f aca="false">SUM(R71,M71,H71,C71)</f>
        <v>17513</v>
      </c>
    </row>
    <row r="72" customFormat="false" ht="12.75" hidden="false" customHeight="false" outlineLevel="0" collapsed="false">
      <c r="A72" s="84" t="n">
        <f aca="false">A71+1</f>
        <v>24</v>
      </c>
      <c r="B72" s="33" t="n">
        <f aca="false">C72/0.8911</f>
        <v>7236.0004488834</v>
      </c>
      <c r="C72" s="33" t="n">
        <f aca="false">6448</f>
        <v>6448</v>
      </c>
      <c r="D72" s="21"/>
      <c r="E72" s="21"/>
      <c r="F72" s="21" t="n">
        <f aca="false">F71+1</f>
        <v>24</v>
      </c>
      <c r="G72" s="33" t="n">
        <f aca="false">H72/0.9076</f>
        <v>3305.42089026003</v>
      </c>
      <c r="H72" s="33" t="n">
        <v>3000</v>
      </c>
      <c r="I72" s="21"/>
      <c r="J72" s="21"/>
      <c r="K72" s="21" t="n">
        <f aca="false">K71+1</f>
        <v>24</v>
      </c>
      <c r="L72" s="33" t="n">
        <f aca="false">M72/0.9076</f>
        <v>5463.86073159982</v>
      </c>
      <c r="M72" s="33" t="n">
        <v>4959</v>
      </c>
      <c r="N72" s="87" t="n">
        <v>2.555</v>
      </c>
      <c r="O72" s="105" t="n">
        <f aca="false">N72/$N$84+($N$82+$N$83)</f>
        <v>3.39078775928006</v>
      </c>
      <c r="P72" s="21" t="n">
        <f aca="false">P71+1</f>
        <v>24</v>
      </c>
      <c r="Q72" s="33" t="n">
        <f aca="false">R72/0.9239</f>
        <v>3361.83569650395</v>
      </c>
      <c r="R72" s="33" t="n">
        <v>3106</v>
      </c>
      <c r="S72" s="87" t="n">
        <v>2.555</v>
      </c>
      <c r="T72" s="105" t="n">
        <f aca="false">S72/$S$84+($S$82+$S$83)</f>
        <v>3.24137983862239</v>
      </c>
      <c r="U72" s="88" t="n">
        <f aca="false">SUM(R72,M72,H72,C72)</f>
        <v>17513</v>
      </c>
    </row>
    <row r="73" customFormat="false" ht="12.75" hidden="false" customHeight="false" outlineLevel="0" collapsed="false">
      <c r="A73" s="84" t="n">
        <f aca="false">A72+1</f>
        <v>25</v>
      </c>
      <c r="B73" s="33" t="n">
        <f aca="false">C73/0.8911</f>
        <v>7236.0004488834</v>
      </c>
      <c r="C73" s="33" t="n">
        <f aca="false">6448</f>
        <v>6448</v>
      </c>
      <c r="D73" s="21"/>
      <c r="E73" s="21"/>
      <c r="F73" s="21" t="n">
        <f aca="false">F72+1</f>
        <v>25</v>
      </c>
      <c r="G73" s="33" t="n">
        <f aca="false">H73/0.9076</f>
        <v>3305.42089026003</v>
      </c>
      <c r="H73" s="33" t="n">
        <v>3000</v>
      </c>
      <c r="I73" s="21"/>
      <c r="J73" s="21"/>
      <c r="K73" s="21" t="n">
        <f aca="false">K72+1</f>
        <v>25</v>
      </c>
      <c r="L73" s="33" t="n">
        <f aca="false">M73/0.9076</f>
        <v>3260.24680475981</v>
      </c>
      <c r="M73" s="33" t="n">
        <v>2959</v>
      </c>
      <c r="N73" s="87" t="n">
        <v>2.53</v>
      </c>
      <c r="O73" s="105" t="n">
        <f aca="false">N73/$N$84+($N$82+$N$83)</f>
        <v>3.36324258519456</v>
      </c>
      <c r="P73" s="21" t="n">
        <f aca="false">P72+1</f>
        <v>25</v>
      </c>
      <c r="Q73" s="33" t="n">
        <f aca="false">R73/0.9239</f>
        <v>44.3770970884295</v>
      </c>
      <c r="R73" s="33" t="n">
        <v>41</v>
      </c>
      <c r="S73" s="87" t="n">
        <v>2.53</v>
      </c>
      <c r="T73" s="105" t="n">
        <f aca="false">S73/$S$84+($S$82+$S$83)</f>
        <v>3.21432063308066</v>
      </c>
      <c r="U73" s="106" t="n">
        <f aca="false">SUM(R73,M73,H73,C73)</f>
        <v>12448</v>
      </c>
    </row>
    <row r="74" customFormat="false" ht="12.75" hidden="false" customHeight="false" outlineLevel="0" collapsed="false">
      <c r="A74" s="84" t="n">
        <f aca="false">A73+1</f>
        <v>26</v>
      </c>
      <c r="B74" s="33" t="n">
        <f aca="false">C74/0.8911</f>
        <v>7236.0004488834</v>
      </c>
      <c r="C74" s="33" t="n">
        <f aca="false">6448</f>
        <v>6448</v>
      </c>
      <c r="D74" s="21"/>
      <c r="E74" s="21"/>
      <c r="F74" s="21" t="n">
        <f aca="false">F73+1</f>
        <v>26</v>
      </c>
      <c r="G74" s="33" t="n">
        <f aca="false">H74/0.9076</f>
        <v>3305.42089026003</v>
      </c>
      <c r="H74" s="33" t="n">
        <v>3000</v>
      </c>
      <c r="I74" s="21"/>
      <c r="J74" s="21"/>
      <c r="K74" s="21" t="n">
        <f aca="false">K73+1</f>
        <v>26</v>
      </c>
      <c r="L74" s="33" t="n">
        <f aca="false">M74/0.9076</f>
        <v>4316.8796826796</v>
      </c>
      <c r="M74" s="33" t="n">
        <v>3918</v>
      </c>
      <c r="N74" s="87" t="n">
        <v>2.64</v>
      </c>
      <c r="O74" s="105" t="n">
        <f aca="false">N74/$N$84+($N$82+$N$83)</f>
        <v>3.48444135117076</v>
      </c>
      <c r="P74" s="21" t="n">
        <f aca="false">P73+1</f>
        <v>26</v>
      </c>
      <c r="Q74" s="33" t="n">
        <f aca="false">R74/0.9239</f>
        <v>3406.21279359238</v>
      </c>
      <c r="R74" s="33" t="n">
        <v>3147</v>
      </c>
      <c r="S74" s="87" t="n">
        <v>2.64</v>
      </c>
      <c r="T74" s="105" t="n">
        <f aca="false">S74/$S$84+($S$82+$S$83)</f>
        <v>3.33338113746426</v>
      </c>
      <c r="U74" s="88" t="n">
        <f aca="false">SUM(R74,M74,H74,C74)</f>
        <v>16513</v>
      </c>
    </row>
    <row r="75" customFormat="false" ht="12.75" hidden="false" customHeight="false" outlineLevel="0" collapsed="false">
      <c r="A75" s="84" t="n">
        <f aca="false">A74+1</f>
        <v>27</v>
      </c>
      <c r="B75" s="33" t="n">
        <f aca="false">C75/0.8911</f>
        <v>7236.0004488834</v>
      </c>
      <c r="C75" s="33" t="n">
        <f aca="false">6448</f>
        <v>6448</v>
      </c>
      <c r="D75" s="21"/>
      <c r="E75" s="21"/>
      <c r="F75" s="21" t="n">
        <f aca="false">F74+1</f>
        <v>27</v>
      </c>
      <c r="G75" s="33" t="n">
        <f aca="false">H75/0.9076</f>
        <v>3305.42089026003</v>
      </c>
      <c r="H75" s="33" t="n">
        <v>3000</v>
      </c>
      <c r="I75" s="21"/>
      <c r="J75" s="21"/>
      <c r="K75" s="21" t="n">
        <f aca="false">K74+1</f>
        <v>27</v>
      </c>
      <c r="L75" s="33" t="n">
        <f aca="false">M75/0.9076</f>
        <v>6565.66769501983</v>
      </c>
      <c r="M75" s="33" t="n">
        <v>5959</v>
      </c>
      <c r="N75" s="87" t="n">
        <v>2.75</v>
      </c>
      <c r="O75" s="105" t="n">
        <f aca="false">N75/$N$84+($N$82+$N$83)</f>
        <v>3.60564011714696</v>
      </c>
      <c r="P75" s="21" t="n">
        <f aca="false">P74+1</f>
        <v>27</v>
      </c>
      <c r="Q75" s="33" t="n">
        <f aca="false">R75/0.9239</f>
        <v>3406.21279359238</v>
      </c>
      <c r="R75" s="33" t="n">
        <v>3147</v>
      </c>
      <c r="S75" s="87" t="n">
        <v>2.75</v>
      </c>
      <c r="T75" s="105" t="n">
        <f aca="false">S75/$S$84+($S$82+$S$83)</f>
        <v>3.45244164184785</v>
      </c>
      <c r="U75" s="88" t="n">
        <f aca="false">SUM(R75,M75,H75,C75)</f>
        <v>18554</v>
      </c>
    </row>
    <row r="76" customFormat="false" ht="12.75" hidden="false" customHeight="false" outlineLevel="0" collapsed="false">
      <c r="A76" s="84" t="n">
        <f aca="false">A75+1</f>
        <v>28</v>
      </c>
      <c r="B76" s="33" t="n">
        <f aca="false">C76/0.8911</f>
        <v>7236.0004488834</v>
      </c>
      <c r="C76" s="33" t="n">
        <f aca="false">6448</f>
        <v>6448</v>
      </c>
      <c r="D76" s="21"/>
      <c r="E76" s="21"/>
      <c r="F76" s="21" t="n">
        <f aca="false">F75+1</f>
        <v>28</v>
      </c>
      <c r="G76" s="33" t="n">
        <f aca="false">H76/0.9076</f>
        <v>3305.42089026003</v>
      </c>
      <c r="H76" s="33" t="n">
        <v>3000</v>
      </c>
      <c r="I76" s="21"/>
      <c r="J76" s="21"/>
      <c r="K76" s="21" t="n">
        <f aca="false">K75+1</f>
        <v>28</v>
      </c>
      <c r="L76" s="33" t="n">
        <f aca="false">M76/0.9076</f>
        <v>8799.03040987219</v>
      </c>
      <c r="M76" s="33" t="n">
        <f aca="false">2027+5959</f>
        <v>7986</v>
      </c>
      <c r="N76" s="87" t="n">
        <v>2.785</v>
      </c>
      <c r="O76" s="105" t="n">
        <f aca="false">N76/$N$84+($N$82+$N$83)</f>
        <v>3.64420336086666</v>
      </c>
      <c r="P76" s="21" t="n">
        <f aca="false">P75+1</f>
        <v>28</v>
      </c>
      <c r="Q76" s="33" t="n">
        <f aca="false">R76/0.9239</f>
        <v>1167.87531118086</v>
      </c>
      <c r="R76" s="33" t="n">
        <v>1079</v>
      </c>
      <c r="S76" s="87" t="n">
        <v>2.785</v>
      </c>
      <c r="T76" s="105" t="n">
        <f aca="false">S76/$S$84+($S$82+$S$83)</f>
        <v>3.49032452960626</v>
      </c>
      <c r="U76" s="88" t="n">
        <f aca="false">SUM(R76,M76,H76,C76)</f>
        <v>18513</v>
      </c>
    </row>
    <row r="77" customFormat="false" ht="12.75" hidden="false" customHeight="false" outlineLevel="0" collapsed="false">
      <c r="A77" s="84" t="n">
        <f aca="false">A76+1</f>
        <v>29</v>
      </c>
      <c r="B77" s="33" t="n">
        <f aca="false">C77/0.8911</f>
        <v>7236.0004488834</v>
      </c>
      <c r="C77" s="33" t="n">
        <f aca="false">6448</f>
        <v>6448</v>
      </c>
      <c r="D77" s="21"/>
      <c r="E77" s="21"/>
      <c r="F77" s="21" t="n">
        <f aca="false">F76+1</f>
        <v>29</v>
      </c>
      <c r="G77" s="33" t="n">
        <f aca="false">H77/0.9076</f>
        <v>3305.42089026003</v>
      </c>
      <c r="H77" s="33" t="n">
        <v>3000</v>
      </c>
      <c r="I77" s="21"/>
      <c r="J77" s="21"/>
      <c r="K77" s="21" t="n">
        <f aca="false">K76+1</f>
        <v>29</v>
      </c>
      <c r="L77" s="33" t="n">
        <f aca="false">M77/0.9076</f>
        <v>7697.22344645218</v>
      </c>
      <c r="M77" s="33" t="n">
        <f aca="false">2027+4959</f>
        <v>6986</v>
      </c>
      <c r="N77" s="87" t="n">
        <v>2.835</v>
      </c>
      <c r="O77" s="105" t="n">
        <f aca="false">N77/$N$84+($N$82+$N$83)</f>
        <v>3.69929370903766</v>
      </c>
      <c r="P77" s="21" t="n">
        <f aca="false">P76+1</f>
        <v>29</v>
      </c>
      <c r="Q77" s="33" t="n">
        <f aca="false">R77/0.9239</f>
        <v>1167.87531118086</v>
      </c>
      <c r="R77" s="33" t="n">
        <v>1079</v>
      </c>
      <c r="S77" s="87" t="n">
        <v>2.835</v>
      </c>
      <c r="T77" s="105" t="n">
        <f aca="false">S77/$S$84+($S$82+$S$83)</f>
        <v>3.54444294068971</v>
      </c>
      <c r="U77" s="88" t="n">
        <f aca="false">SUM(R77,M77,H77,C77)</f>
        <v>17513</v>
      </c>
    </row>
    <row r="78" customFormat="false" ht="12.75" hidden="false" customHeight="false" outlineLevel="0" collapsed="false">
      <c r="A78" s="84" t="n">
        <f aca="false">A77+1</f>
        <v>30</v>
      </c>
      <c r="B78" s="33" t="n">
        <f aca="false">C78/0.8911</f>
        <v>7236.0004488834</v>
      </c>
      <c r="C78" s="33" t="n">
        <f aca="false">6448</f>
        <v>6448</v>
      </c>
      <c r="D78" s="21"/>
      <c r="E78" s="21"/>
      <c r="F78" s="21" t="n">
        <f aca="false">F77+1</f>
        <v>30</v>
      </c>
      <c r="G78" s="33" t="n">
        <f aca="false">H78/0.9076</f>
        <v>3305.42089026003</v>
      </c>
      <c r="H78" s="33" t="n">
        <v>3000</v>
      </c>
      <c r="I78" s="21"/>
      <c r="J78" s="21"/>
      <c r="K78" s="21" t="n">
        <f aca="false">K77+1</f>
        <v>30</v>
      </c>
      <c r="L78" s="33" t="n">
        <f aca="false">M78/0.9076</f>
        <v>5493.60951961216</v>
      </c>
      <c r="M78" s="33" t="n">
        <f aca="false">2027+2959</f>
        <v>4986</v>
      </c>
      <c r="N78" s="87" t="n">
        <v>2.835</v>
      </c>
      <c r="O78" s="105" t="n">
        <f aca="false">N78/$N$84+($N$82+$N$83)</f>
        <v>3.69929370903766</v>
      </c>
      <c r="P78" s="21" t="n">
        <f aca="false">P77+1</f>
        <v>30</v>
      </c>
      <c r="Q78" s="33" t="n">
        <f aca="false">R78/0.9239</f>
        <v>1167.87531118086</v>
      </c>
      <c r="R78" s="33" t="n">
        <v>1079</v>
      </c>
      <c r="S78" s="87" t="n">
        <v>2.835</v>
      </c>
      <c r="T78" s="105" t="n">
        <f aca="false">S78/$S$84+($S$82+$S$83)</f>
        <v>3.54444294068971</v>
      </c>
      <c r="U78" s="88" t="n">
        <f aca="false">SUM(R78,M78,H78,C78)</f>
        <v>15513</v>
      </c>
    </row>
    <row r="79" customFormat="false" ht="12.75" hidden="false" customHeight="false" outlineLevel="0" collapsed="false">
      <c r="A79" s="84" t="n">
        <f aca="false">A78+1</f>
        <v>31</v>
      </c>
      <c r="B79" s="33" t="n">
        <f aca="false">C79/0.8911</f>
        <v>7236.0004488834</v>
      </c>
      <c r="C79" s="33" t="n">
        <f aca="false">6448</f>
        <v>6448</v>
      </c>
      <c r="D79" s="21"/>
      <c r="E79" s="21"/>
      <c r="F79" s="21" t="n">
        <f aca="false">F78+1</f>
        <v>31</v>
      </c>
      <c r="G79" s="33" t="n">
        <f aca="false">H79/0.9076</f>
        <v>3305.42089026003</v>
      </c>
      <c r="H79" s="33" t="n">
        <v>3000</v>
      </c>
      <c r="I79" s="21"/>
      <c r="J79" s="21"/>
      <c r="K79" s="21" t="n">
        <f aca="false">K78+1</f>
        <v>31</v>
      </c>
      <c r="L79" s="33" t="n">
        <f aca="false">M79/0.9076</f>
        <v>5493.60951961216</v>
      </c>
      <c r="M79" s="33" t="n">
        <f aca="false">2027+2959</f>
        <v>4986</v>
      </c>
      <c r="N79" s="87" t="n">
        <v>2.835</v>
      </c>
      <c r="O79" s="105" t="n">
        <f aca="false">N79/$N$84+($N$82+$N$83)</f>
        <v>3.69929370903766</v>
      </c>
      <c r="P79" s="21" t="n">
        <f aca="false">P78+1</f>
        <v>31</v>
      </c>
      <c r="Q79" s="33" t="n">
        <f aca="false">R79/0.9239</f>
        <v>1167.87531118086</v>
      </c>
      <c r="R79" s="33" t="n">
        <v>1079</v>
      </c>
      <c r="S79" s="87" t="n">
        <v>2.835</v>
      </c>
      <c r="T79" s="105" t="n">
        <f aca="false">S79/$S$84+($S$82+$S$83)</f>
        <v>3.54444294068971</v>
      </c>
      <c r="U79" s="88" t="n">
        <f aca="false">SUM(R79,M79,H79,C79)</f>
        <v>15513</v>
      </c>
    </row>
    <row r="80" customFormat="false" ht="12.75" hidden="false" customHeight="false" outlineLevel="0" collapsed="false">
      <c r="A80" s="84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88"/>
    </row>
    <row r="81" customFormat="false" ht="15.75" hidden="false" customHeight="false" outlineLevel="0" collapsed="false">
      <c r="A81" s="89"/>
      <c r="B81" s="90"/>
      <c r="C81" s="91" t="n">
        <f aca="false">SUM(C49:C80)</f>
        <v>199888</v>
      </c>
      <c r="D81" s="90"/>
      <c r="E81" s="90"/>
      <c r="F81" s="90"/>
      <c r="G81" s="90"/>
      <c r="H81" s="91" t="n">
        <f aca="false">SUM(H49:H80)</f>
        <v>93000</v>
      </c>
      <c r="I81" s="90"/>
      <c r="J81" s="90"/>
      <c r="K81" s="90"/>
      <c r="L81" s="90"/>
      <c r="M81" s="91" t="n">
        <f aca="false">SUM(M49:M80)</f>
        <v>70493</v>
      </c>
      <c r="N81" s="90"/>
      <c r="O81" s="90"/>
      <c r="P81" s="90"/>
      <c r="Q81" s="90"/>
      <c r="R81" s="91" t="n">
        <f aca="false">SUM(R49:R80)</f>
        <v>29327</v>
      </c>
      <c r="S81" s="90"/>
      <c r="T81" s="90"/>
      <c r="U81" s="92"/>
    </row>
    <row r="82" customFormat="false" ht="13.5" hidden="false" customHeight="false" outlineLevel="0" collapsed="false">
      <c r="A82" s="93" t="s">
        <v>90</v>
      </c>
      <c r="B82" s="0" t="s">
        <v>91</v>
      </c>
      <c r="C82" s="94" t="n">
        <f aca="false">19.28/31</f>
        <v>0.621935483870968</v>
      </c>
      <c r="G82" s="107" t="s">
        <v>92</v>
      </c>
      <c r="H82" s="0" t="s">
        <v>91</v>
      </c>
      <c r="I82" s="94" t="n">
        <f aca="false">15.05/31</f>
        <v>0.485483870967742</v>
      </c>
      <c r="L82" s="107" t="s">
        <v>92</v>
      </c>
      <c r="M82" s="0" t="s">
        <v>91</v>
      </c>
      <c r="N82" s="94" t="n">
        <f aca="false">15/31</f>
        <v>0.483870967741936</v>
      </c>
      <c r="Q82" s="107" t="s">
        <v>92</v>
      </c>
      <c r="R82" s="0" t="s">
        <v>91</v>
      </c>
      <c r="S82" s="94" t="n">
        <f aca="false">12.28/31</f>
        <v>0.396129032258065</v>
      </c>
    </row>
    <row r="83" customFormat="false" ht="12.75" hidden="false" customHeight="false" outlineLevel="0" collapsed="false">
      <c r="B83" s="0" t="s">
        <v>93</v>
      </c>
      <c r="C83" s="0" t="n">
        <v>0.0974</v>
      </c>
      <c r="D83" s="1" t="s">
        <v>94</v>
      </c>
      <c r="E83" s="98" t="n">
        <f aca="false">E49/C84+(C82+C83)</f>
        <v>3.25552670820045</v>
      </c>
      <c r="H83" s="0" t="s">
        <v>93</v>
      </c>
      <c r="I83" s="0" t="n">
        <v>0.0935</v>
      </c>
      <c r="J83" s="1" t="s">
        <v>94</v>
      </c>
      <c r="K83" s="98" t="n">
        <f aca="false">J49/I84+(I82+I83)</f>
        <v>3.10212181719956</v>
      </c>
      <c r="M83" s="0" t="s">
        <v>93</v>
      </c>
      <c r="N83" s="0" t="n">
        <v>0.0918</v>
      </c>
      <c r="R83" s="0" t="s">
        <v>93</v>
      </c>
      <c r="S83" s="0" t="n">
        <v>0.0798</v>
      </c>
    </row>
    <row r="84" customFormat="false" ht="12.75" hidden="false" customHeight="false" outlineLevel="0" collapsed="false">
      <c r="B84" s="0" t="s">
        <v>95</v>
      </c>
      <c r="C84" s="0" t="n">
        <v>0.8911</v>
      </c>
      <c r="H84" s="0" t="s">
        <v>95</v>
      </c>
      <c r="I84" s="0" t="n">
        <v>0.9076</v>
      </c>
      <c r="M84" s="0" t="s">
        <v>95</v>
      </c>
      <c r="N84" s="0" t="n">
        <v>0.9076</v>
      </c>
      <c r="R84" s="0" t="s">
        <v>95</v>
      </c>
      <c r="S84" s="0" t="n">
        <v>0.9239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4.85"/>
    <col collapsed="false" customWidth="true" hidden="false" outlineLevel="0" max="3" min="3" style="0" width="1.13"/>
    <col collapsed="false" customWidth="true" hidden="false" outlineLevel="0" max="4" min="4" style="0" width="16.99"/>
  </cols>
  <sheetData>
    <row r="1" customFormat="false" ht="18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4" t="n">
        <f aca="true">TODAY()</f>
        <v>45926</v>
      </c>
      <c r="D2" s="3" t="s">
        <v>1</v>
      </c>
      <c r="E2" s="3" t="n">
        <v>2000</v>
      </c>
    </row>
    <row r="4" customFormat="false" ht="15.75" hidden="false" customHeight="false" outlineLevel="0" collapsed="false">
      <c r="B4" s="5" t="s">
        <v>105</v>
      </c>
    </row>
    <row r="5" customFormat="false" ht="12.75" hidden="false" customHeight="false" outlineLevel="0" collapsed="false">
      <c r="A5" s="3" t="s">
        <v>3</v>
      </c>
      <c r="B5" s="10"/>
      <c r="C5" s="52"/>
      <c r="D5" s="10"/>
    </row>
    <row r="6" customFormat="false" ht="12.75" hidden="false" customHeight="false" outlineLevel="0" collapsed="false">
      <c r="A6" s="3" t="s">
        <v>8</v>
      </c>
      <c r="B6" s="10"/>
      <c r="C6" s="52"/>
      <c r="D6" s="10"/>
    </row>
    <row r="7" customFormat="false" ht="12.75" hidden="false" customHeight="false" outlineLevel="0" collapsed="false">
      <c r="A7" s="3" t="s">
        <v>15</v>
      </c>
      <c r="B7" s="10"/>
      <c r="C7" s="52"/>
      <c r="D7" s="10"/>
    </row>
    <row r="8" customFormat="false" ht="12.75" hidden="false" customHeight="false" outlineLevel="0" collapsed="false">
      <c r="A8" s="3" t="s">
        <v>21</v>
      </c>
      <c r="B8" s="10"/>
      <c r="C8" s="52"/>
      <c r="D8" s="10"/>
    </row>
    <row r="9" customFormat="false" ht="12.75" hidden="false" customHeight="false" outlineLevel="0" collapsed="false">
      <c r="A9" s="3" t="s">
        <v>22</v>
      </c>
      <c r="B9" s="10"/>
      <c r="C9" s="52"/>
      <c r="D9" s="10"/>
    </row>
    <row r="10" customFormat="false" ht="12.75" hidden="false" customHeight="false" outlineLevel="0" collapsed="false">
      <c r="A10" s="3" t="s">
        <v>23</v>
      </c>
      <c r="B10" s="3" t="n">
        <v>65071</v>
      </c>
      <c r="C10" s="52"/>
      <c r="D10" s="3" t="n">
        <v>65071</v>
      </c>
    </row>
    <row r="11" customFormat="false" ht="12.75" hidden="false" customHeight="false" outlineLevel="0" collapsed="false">
      <c r="A11" s="3"/>
      <c r="B11" s="107" t="s">
        <v>106</v>
      </c>
      <c r="C11" s="52"/>
      <c r="D11" s="107" t="s">
        <v>107</v>
      </c>
    </row>
    <row r="12" customFormat="false" ht="12.75" hidden="false" customHeight="false" outlineLevel="0" collapsed="false">
      <c r="A12" s="3" t="s">
        <v>31</v>
      </c>
    </row>
    <row r="13" customFormat="false" ht="12.75" hidden="false" customHeight="false" outlineLevel="0" collapsed="false">
      <c r="A13" s="31" t="n">
        <v>36526</v>
      </c>
      <c r="B13" s="34" t="n">
        <f aca="false">D13/0.99407</f>
        <v>5029.82687335902</v>
      </c>
      <c r="C13" s="34"/>
      <c r="D13" s="34" t="n">
        <v>5000</v>
      </c>
    </row>
    <row r="14" customFormat="false" ht="12.75" hidden="false" customHeight="false" outlineLevel="0" collapsed="false">
      <c r="A14" s="31" t="n">
        <f aca="false">A13+1</f>
        <v>36527</v>
      </c>
      <c r="B14" s="34" t="n">
        <f aca="false">D14/0.99407</f>
        <v>5029.82687335902</v>
      </c>
      <c r="C14" s="34"/>
      <c r="D14" s="34" t="n">
        <v>5000</v>
      </c>
    </row>
    <row r="15" customFormat="false" ht="12.75" hidden="false" customHeight="false" outlineLevel="0" collapsed="false">
      <c r="A15" s="31" t="n">
        <f aca="false">A14+1</f>
        <v>36528</v>
      </c>
      <c r="B15" s="34" t="n">
        <f aca="false">D15/0.99407</f>
        <v>5029.82687335902</v>
      </c>
      <c r="C15" s="34"/>
      <c r="D15" s="34" t="n">
        <v>5000</v>
      </c>
    </row>
    <row r="16" customFormat="false" ht="12.75" hidden="false" customHeight="false" outlineLevel="0" collapsed="false">
      <c r="A16" s="31" t="n">
        <f aca="false">A15+1</f>
        <v>36529</v>
      </c>
      <c r="B16" s="34" t="n">
        <f aca="false">D16/0.99407</f>
        <v>5029.82687335902</v>
      </c>
      <c r="C16" s="34"/>
      <c r="D16" s="34" t="n">
        <v>5000</v>
      </c>
    </row>
    <row r="17" customFormat="false" ht="12.75" hidden="false" customHeight="false" outlineLevel="0" collapsed="false">
      <c r="A17" s="31" t="n">
        <f aca="false">A16+1</f>
        <v>36530</v>
      </c>
      <c r="B17" s="34" t="n">
        <f aca="false">D17/0.99407</f>
        <v>5029.82687335902</v>
      </c>
      <c r="C17" s="34"/>
      <c r="D17" s="34" t="n">
        <v>5000</v>
      </c>
    </row>
    <row r="18" customFormat="false" ht="12.75" hidden="false" customHeight="false" outlineLevel="0" collapsed="false">
      <c r="A18" s="31" t="n">
        <f aca="false">A17+1</f>
        <v>36531</v>
      </c>
      <c r="B18" s="34" t="n">
        <f aca="false">D18/0.99407</f>
        <v>5029.82687335902</v>
      </c>
      <c r="C18" s="34"/>
      <c r="D18" s="34" t="n">
        <v>5000</v>
      </c>
    </row>
    <row r="19" customFormat="false" ht="12.75" hidden="false" customHeight="false" outlineLevel="0" collapsed="false">
      <c r="A19" s="31" t="n">
        <f aca="false">A18+1</f>
        <v>36532</v>
      </c>
      <c r="B19" s="34" t="n">
        <f aca="false">D19/0.99407</f>
        <v>5029.82687335902</v>
      </c>
      <c r="C19" s="34"/>
      <c r="D19" s="34" t="n">
        <v>5000</v>
      </c>
    </row>
    <row r="20" customFormat="false" ht="12.75" hidden="false" customHeight="false" outlineLevel="0" collapsed="false">
      <c r="A20" s="31" t="n">
        <f aca="false">A19+1</f>
        <v>36533</v>
      </c>
      <c r="B20" s="34" t="n">
        <f aca="false">D20/0.99407</f>
        <v>5029.82687335902</v>
      </c>
      <c r="C20" s="34"/>
      <c r="D20" s="34" t="n">
        <v>5000</v>
      </c>
    </row>
    <row r="21" customFormat="false" ht="12.75" hidden="false" customHeight="false" outlineLevel="0" collapsed="false">
      <c r="A21" s="31" t="n">
        <f aca="false">A20+1</f>
        <v>36534</v>
      </c>
      <c r="B21" s="34" t="n">
        <f aca="false">D21/0.99407</f>
        <v>5029.82687335902</v>
      </c>
      <c r="C21" s="34"/>
      <c r="D21" s="34" t="n">
        <v>5000</v>
      </c>
    </row>
    <row r="22" customFormat="false" ht="12.75" hidden="false" customHeight="false" outlineLevel="0" collapsed="false">
      <c r="A22" s="31" t="n">
        <f aca="false">A21+1</f>
        <v>36535</v>
      </c>
      <c r="B22" s="34" t="n">
        <f aca="false">D22/0.99407</f>
        <v>5029.82687335902</v>
      </c>
      <c r="C22" s="34"/>
      <c r="D22" s="34" t="n">
        <v>5000</v>
      </c>
    </row>
    <row r="23" customFormat="false" ht="12.75" hidden="false" customHeight="false" outlineLevel="0" collapsed="false">
      <c r="A23" s="31" t="n">
        <f aca="false">A22+1</f>
        <v>36536</v>
      </c>
      <c r="B23" s="34" t="n">
        <f aca="false">D23/0.99407</f>
        <v>5029.82687335902</v>
      </c>
      <c r="C23" s="34"/>
      <c r="D23" s="34" t="n">
        <v>5000</v>
      </c>
    </row>
    <row r="24" customFormat="false" ht="12.75" hidden="false" customHeight="false" outlineLevel="0" collapsed="false">
      <c r="A24" s="31" t="n">
        <f aca="false">A23+1</f>
        <v>36537</v>
      </c>
      <c r="B24" s="34" t="n">
        <f aca="false">D24/0.99407</f>
        <v>5029.82687335902</v>
      </c>
      <c r="C24" s="34"/>
      <c r="D24" s="34" t="n">
        <v>5000</v>
      </c>
    </row>
    <row r="25" customFormat="false" ht="12.75" hidden="false" customHeight="false" outlineLevel="0" collapsed="false">
      <c r="A25" s="31" t="n">
        <f aca="false">A24+1</f>
        <v>36538</v>
      </c>
      <c r="B25" s="34" t="n">
        <f aca="false">D25/0.99407</f>
        <v>5029.82687335902</v>
      </c>
      <c r="C25" s="34"/>
      <c r="D25" s="34" t="n">
        <v>5000</v>
      </c>
    </row>
    <row r="26" customFormat="false" ht="12.75" hidden="false" customHeight="false" outlineLevel="0" collapsed="false">
      <c r="A26" s="31" t="n">
        <f aca="false">A25+1</f>
        <v>36539</v>
      </c>
      <c r="B26" s="34" t="n">
        <f aca="false">D26/0.99407</f>
        <v>5029.82687335902</v>
      </c>
      <c r="C26" s="34"/>
      <c r="D26" s="34" t="n">
        <v>5000</v>
      </c>
    </row>
    <row r="27" customFormat="false" ht="12.75" hidden="false" customHeight="false" outlineLevel="0" collapsed="false">
      <c r="A27" s="31" t="n">
        <f aca="false">A26+1</f>
        <v>36540</v>
      </c>
      <c r="B27" s="34" t="n">
        <f aca="false">D27/0.99407</f>
        <v>5029.82687335902</v>
      </c>
      <c r="C27" s="34"/>
      <c r="D27" s="34" t="n">
        <v>5000</v>
      </c>
    </row>
    <row r="28" customFormat="false" ht="12.75" hidden="false" customHeight="false" outlineLevel="0" collapsed="false">
      <c r="A28" s="31" t="n">
        <f aca="false">A27+1</f>
        <v>36541</v>
      </c>
      <c r="B28" s="34" t="n">
        <f aca="false">D28/0.99407</f>
        <v>5029.82687335902</v>
      </c>
      <c r="C28" s="34"/>
      <c r="D28" s="34" t="n">
        <v>5000</v>
      </c>
    </row>
    <row r="29" customFormat="false" ht="12.75" hidden="false" customHeight="false" outlineLevel="0" collapsed="false">
      <c r="A29" s="31" t="n">
        <f aca="false">A28+1</f>
        <v>36542</v>
      </c>
      <c r="B29" s="34" t="n">
        <f aca="false">D29/0.99407</f>
        <v>5029.82687335902</v>
      </c>
      <c r="C29" s="34"/>
      <c r="D29" s="34" t="n">
        <v>5000</v>
      </c>
    </row>
    <row r="30" customFormat="false" ht="12.75" hidden="false" customHeight="false" outlineLevel="0" collapsed="false">
      <c r="A30" s="31" t="n">
        <f aca="false">A29+1</f>
        <v>36543</v>
      </c>
      <c r="B30" s="34" t="n">
        <f aca="false">D30/0.99407</f>
        <v>5029.82687335902</v>
      </c>
      <c r="C30" s="34"/>
      <c r="D30" s="34" t="n">
        <v>5000</v>
      </c>
    </row>
    <row r="31" customFormat="false" ht="12.75" hidden="false" customHeight="false" outlineLevel="0" collapsed="false">
      <c r="A31" s="31" t="n">
        <f aca="false">A30+1</f>
        <v>36544</v>
      </c>
      <c r="B31" s="34" t="n">
        <f aca="false">D31/0.99407</f>
        <v>5029.82687335902</v>
      </c>
      <c r="C31" s="34"/>
      <c r="D31" s="34" t="n">
        <v>5000</v>
      </c>
    </row>
    <row r="32" customFormat="false" ht="12.75" hidden="false" customHeight="false" outlineLevel="0" collapsed="false">
      <c r="A32" s="31" t="n">
        <f aca="false">A31+1</f>
        <v>36545</v>
      </c>
      <c r="B32" s="34" t="n">
        <f aca="false">D32/0.99407</f>
        <v>5029.82687335902</v>
      </c>
      <c r="C32" s="34"/>
      <c r="D32" s="34" t="n">
        <v>5000</v>
      </c>
    </row>
    <row r="33" customFormat="false" ht="12.75" hidden="false" customHeight="false" outlineLevel="0" collapsed="false">
      <c r="A33" s="31" t="n">
        <f aca="false">A32+1</f>
        <v>36546</v>
      </c>
      <c r="B33" s="34" t="n">
        <f aca="false">D33/0.99407</f>
        <v>5029.82687335902</v>
      </c>
      <c r="C33" s="34"/>
      <c r="D33" s="34" t="n">
        <v>5000</v>
      </c>
    </row>
    <row r="34" customFormat="false" ht="12.75" hidden="false" customHeight="false" outlineLevel="0" collapsed="false">
      <c r="A34" s="31" t="n">
        <f aca="false">A33+1</f>
        <v>36547</v>
      </c>
      <c r="B34" s="34" t="n">
        <f aca="false">D34/0.99407</f>
        <v>5029.82687335902</v>
      </c>
      <c r="C34" s="34"/>
      <c r="D34" s="34" t="n">
        <v>5000</v>
      </c>
    </row>
    <row r="35" customFormat="false" ht="12.75" hidden="false" customHeight="false" outlineLevel="0" collapsed="false">
      <c r="A35" s="31" t="n">
        <f aca="false">A34+1</f>
        <v>36548</v>
      </c>
      <c r="B35" s="34" t="n">
        <f aca="false">D35/0.99407</f>
        <v>5029.82687335902</v>
      </c>
      <c r="C35" s="34"/>
      <c r="D35" s="34" t="n">
        <v>5000</v>
      </c>
    </row>
    <row r="36" customFormat="false" ht="12.75" hidden="false" customHeight="false" outlineLevel="0" collapsed="false">
      <c r="A36" s="31" t="n">
        <f aca="false">A35+1</f>
        <v>36549</v>
      </c>
      <c r="B36" s="34" t="n">
        <f aca="false">D36/0.99407</f>
        <v>5029.82687335902</v>
      </c>
      <c r="C36" s="34"/>
      <c r="D36" s="34" t="n">
        <v>5000</v>
      </c>
    </row>
    <row r="37" customFormat="false" ht="12.75" hidden="false" customHeight="false" outlineLevel="0" collapsed="false">
      <c r="A37" s="31" t="n">
        <f aca="false">A36+1</f>
        <v>36550</v>
      </c>
      <c r="B37" s="34" t="n">
        <f aca="false">D37/0.99407</f>
        <v>5029.82687335902</v>
      </c>
      <c r="C37" s="34"/>
      <c r="D37" s="34" t="n">
        <v>5000</v>
      </c>
    </row>
    <row r="38" customFormat="false" ht="12.75" hidden="false" customHeight="false" outlineLevel="0" collapsed="false">
      <c r="A38" s="31" t="n">
        <f aca="false">A37+1</f>
        <v>36551</v>
      </c>
      <c r="B38" s="34" t="n">
        <f aca="false">D38/0.99407</f>
        <v>5029.82687335902</v>
      </c>
      <c r="C38" s="34"/>
      <c r="D38" s="34" t="n">
        <v>5000</v>
      </c>
    </row>
    <row r="39" customFormat="false" ht="12.75" hidden="false" customHeight="false" outlineLevel="0" collapsed="false">
      <c r="A39" s="31" t="n">
        <f aca="false">A38+1</f>
        <v>36552</v>
      </c>
      <c r="B39" s="34" t="n">
        <f aca="false">D39/0.99407</f>
        <v>5029.82687335902</v>
      </c>
      <c r="C39" s="34"/>
      <c r="D39" s="34" t="n">
        <v>5000</v>
      </c>
    </row>
    <row r="40" customFormat="false" ht="12.75" hidden="false" customHeight="false" outlineLevel="0" collapsed="false">
      <c r="A40" s="31" t="n">
        <f aca="false">A39+1</f>
        <v>36553</v>
      </c>
      <c r="B40" s="34" t="n">
        <f aca="false">D40/0.99407</f>
        <v>5029.82687335902</v>
      </c>
      <c r="C40" s="34"/>
      <c r="D40" s="34" t="n">
        <v>5000</v>
      </c>
    </row>
    <row r="41" customFormat="false" ht="12.75" hidden="false" customHeight="false" outlineLevel="0" collapsed="false">
      <c r="A41" s="31" t="n">
        <f aca="false">A40+1</f>
        <v>36554</v>
      </c>
      <c r="B41" s="34" t="n">
        <f aca="false">D41/0.99407</f>
        <v>5029.82687335902</v>
      </c>
      <c r="C41" s="34"/>
      <c r="D41" s="34" t="n">
        <v>5000</v>
      </c>
    </row>
    <row r="42" customFormat="false" ht="12.75" hidden="false" customHeight="false" outlineLevel="0" collapsed="false">
      <c r="A42" s="31" t="n">
        <f aca="false">A41+1</f>
        <v>36555</v>
      </c>
      <c r="B42" s="34" t="n">
        <f aca="false">D42/0.99407</f>
        <v>5029.82687335902</v>
      </c>
      <c r="C42" s="34"/>
      <c r="D42" s="34" t="n">
        <v>5000</v>
      </c>
    </row>
    <row r="43" customFormat="false" ht="12.75" hidden="false" customHeight="false" outlineLevel="0" collapsed="false">
      <c r="A43" s="31" t="n">
        <f aca="false">A42+1</f>
        <v>36556</v>
      </c>
      <c r="B43" s="34" t="n">
        <f aca="false">D43/0.99407</f>
        <v>5029.82687335902</v>
      </c>
      <c r="C43" s="34"/>
      <c r="D43" s="34" t="n">
        <v>5000</v>
      </c>
    </row>
    <row r="45" customFormat="false" ht="12.75" hidden="false" customHeight="false" outlineLevel="0" collapsed="false">
      <c r="B45" s="37" t="n">
        <f aca="false">SUM(B13:B44)</f>
        <v>155924.63307413</v>
      </c>
      <c r="D45" s="37" t="n">
        <f aca="false">SUM(D13:D44)</f>
        <v>155000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1999-10-29T14:56:18Z</dcterms:created>
  <dc:creator>Steven D. Gillespie</dc:creator>
  <dc:description/>
  <dc:language>en-US</dc:language>
  <cp:lastModifiedBy>ces</cp:lastModifiedBy>
  <cp:lastPrinted>2000-02-09T11:02:06Z</cp:lastPrinted>
  <cp:revision>0</cp:revision>
  <dc:subject/>
  <dc:title/>
</cp:coreProperties>
</file>